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66925"/>
  <xr:revisionPtr revIDLastSave="0" documentId="13_ncr:1_{9BDB131D-1ECF-41FF-A803-2024C1B1DC04}" xr6:coauthVersionLast="36" xr6:coauthVersionMax="36" xr10:uidLastSave="{00000000-0000-0000-0000-000000000000}"/>
  <bookViews>
    <workbookView xWindow="0" yWindow="0" windowWidth="19200" windowHeight="6860" xr2:uid="{7A32F950-ADF4-49D9-AA7C-1A45E9500CC7}"/>
  </bookViews>
  <sheets>
    <sheet name="0601" sheetId="1" r:id="rId1"/>
    <sheet name="0602" sheetId="2" r:id="rId2"/>
    <sheet name="0603" sheetId="3" r:id="rId3"/>
    <sheet name="0604" sheetId="4" r:id="rId4"/>
    <sheet name="0605" sheetId="5" r:id="rId5"/>
    <sheet name="0606" sheetId="6" r:id="rId6"/>
    <sheet name="0607" sheetId="7" r:id="rId7"/>
    <sheet name="0608" sheetId="8" r:id="rId8"/>
    <sheet name="0609" sheetId="9" r:id="rId9"/>
    <sheet name="0610" sheetId="10" r:id="rId10"/>
    <sheet name="0611" sheetId="11" r:id="rId11"/>
    <sheet name="0612" sheetId="12" r:id="rId12"/>
    <sheet name="0613" sheetId="13" r:id="rId13"/>
    <sheet name="0614" sheetId="14" r:id="rId14"/>
    <sheet name="0615" sheetId="15" r:id="rId15"/>
    <sheet name="0616" sheetId="16" r:id="rId16"/>
  </sheets>
  <externalReferences>
    <externalReference r:id="rId17"/>
    <externalReference r:id="rId18"/>
    <externalReference r:id="rId19"/>
  </externalReferences>
  <definedNames>
    <definedName name="hyou3">[1]表3!$A$2:$N$34</definedName>
    <definedName name="_xlnm.Print_Area" localSheetId="0">'0601'!$A$1:$J$66</definedName>
    <definedName name="_xlnm.Print_Area" localSheetId="1">'0602'!$A$1:$L$68</definedName>
    <definedName name="_xlnm.Print_Area" localSheetId="2">'0603'!$A$1:$I$67</definedName>
    <definedName name="_xlnm.Print_Area" localSheetId="3">'0604'!$A$1:$X$69</definedName>
    <definedName name="_xlnm.Print_Area" localSheetId="4">'0605'!$A$1:$W$69</definedName>
    <definedName name="_xlnm.Print_Area" localSheetId="5">'0606'!$A$1:$T$8</definedName>
    <definedName name="_xlnm.Print_Area" localSheetId="6">'0607'!$A$1:$J$6</definedName>
    <definedName name="_xlnm.Print_Area" localSheetId="8">'0609'!$A$1:$K$17</definedName>
    <definedName name="_xlnm.Print_Area" localSheetId="9">'0610'!$A$1:$M$7</definedName>
    <definedName name="_xlnm.Print_Area" localSheetId="10">'0611'!$A$1:$C$339</definedName>
    <definedName name="_xlnm.Print_Area" localSheetId="11">'0612'!$A$1:$C$9</definedName>
    <definedName name="_xlnm.Print_Area" localSheetId="12">'0613'!$A$1:$F$21</definedName>
    <definedName name="_xlnm.Print_Area" localSheetId="14">'0615'!$A$1:$H$6</definedName>
    <definedName name="_xlnm.Print_Titles" localSheetId="3">'0604'!$2:$5</definedName>
    <definedName name="_xlnm.Print_Titles" localSheetId="4">'0605'!$2:$5</definedName>
    <definedName name="_xlnm.Print_Titles" localSheetId="10">'0611'!$3:$3</definedName>
    <definedName name="県外転出入者当前月" localSheetId="6">#REF!</definedName>
    <definedName name="県外転出入者当前月" localSheetId="7">#REF!</definedName>
    <definedName name="県外転出入者当前月">#REF!</definedName>
    <definedName name="指示月統計結果" localSheetId="6">#REF!</definedName>
    <definedName name="指示月統計結果" localSheetId="7">#REF!</definedName>
    <definedName name="指示月統計結果">#REF!</definedName>
    <definedName name="出生数_その他_のクロス集計">#N/A</definedName>
    <definedName name="出生数_自宅_のクロス集計">#N/A</definedName>
    <definedName name="出生数_助産所_のクロス集計">#N/A</definedName>
    <definedName name="出生数_診療所_のクロス集計">#N/A</definedName>
    <definedName name="出生数_病院_のクロス集計">#N/A</definedName>
    <definedName name="図1">[1]図8!$D$20:$I$31</definedName>
    <definedName name="表３">[1]表3!$A$2:$N$34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6" l="1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D16" i="16" s="1"/>
  <c r="F54" i="16"/>
  <c r="E54" i="16"/>
  <c r="D54" i="16"/>
  <c r="F53" i="16"/>
  <c r="E53" i="16"/>
  <c r="D53" i="16"/>
  <c r="F52" i="16"/>
  <c r="E52" i="16"/>
  <c r="E13" i="16" s="1"/>
  <c r="D52" i="16"/>
  <c r="F51" i="16"/>
  <c r="E51" i="16"/>
  <c r="D51" i="16"/>
  <c r="F50" i="16"/>
  <c r="E50" i="16"/>
  <c r="D50" i="16"/>
  <c r="F49" i="16"/>
  <c r="F10" i="16" s="1"/>
  <c r="E49" i="16"/>
  <c r="D49" i="16"/>
  <c r="F48" i="16"/>
  <c r="E48" i="16"/>
  <c r="D48" i="16"/>
  <c r="F47" i="16"/>
  <c r="E47" i="16"/>
  <c r="D47" i="16"/>
  <c r="D8" i="16" s="1"/>
  <c r="F46" i="16"/>
  <c r="E46" i="16"/>
  <c r="D46" i="16"/>
  <c r="F45" i="16"/>
  <c r="E45" i="16"/>
  <c r="D45" i="16"/>
  <c r="F44" i="16"/>
  <c r="E44" i="16"/>
  <c r="E5" i="16" s="1"/>
  <c r="D44" i="16"/>
  <c r="F43" i="16"/>
  <c r="E43" i="16"/>
  <c r="D43" i="16"/>
  <c r="F42" i="16"/>
  <c r="E42" i="16"/>
  <c r="D42" i="16"/>
  <c r="F41" i="16"/>
  <c r="F15" i="16" s="1"/>
  <c r="E41" i="16"/>
  <c r="D41" i="16"/>
  <c r="F40" i="16"/>
  <c r="E40" i="16"/>
  <c r="D40" i="16"/>
  <c r="F39" i="16"/>
  <c r="E39" i="16"/>
  <c r="D39" i="16"/>
  <c r="D13" i="16" s="1"/>
  <c r="F38" i="16"/>
  <c r="E38" i="16"/>
  <c r="D38" i="16"/>
  <c r="F37" i="16"/>
  <c r="E37" i="16"/>
  <c r="D37" i="16"/>
  <c r="F36" i="16"/>
  <c r="E36" i="16"/>
  <c r="E10" i="16" s="1"/>
  <c r="D36" i="16"/>
  <c r="F35" i="16"/>
  <c r="E35" i="16"/>
  <c r="D35" i="16"/>
  <c r="F34" i="16"/>
  <c r="E34" i="16"/>
  <c r="D34" i="16"/>
  <c r="F33" i="16"/>
  <c r="F7" i="16" s="1"/>
  <c r="E33" i="16"/>
  <c r="D33" i="16"/>
  <c r="F32" i="16"/>
  <c r="E32" i="16"/>
  <c r="D32" i="16"/>
  <c r="F31" i="16"/>
  <c r="E31" i="16"/>
  <c r="D31" i="16"/>
  <c r="F30" i="16"/>
  <c r="F17" i="16" s="1"/>
  <c r="E30" i="16"/>
  <c r="D30" i="16"/>
  <c r="D17" i="16" s="1"/>
  <c r="F29" i="16"/>
  <c r="E29" i="16"/>
  <c r="D29" i="16"/>
  <c r="F28" i="16"/>
  <c r="E28" i="16"/>
  <c r="E15" i="16" s="1"/>
  <c r="D28" i="16"/>
  <c r="D15" i="16" s="1"/>
  <c r="F27" i="16"/>
  <c r="E27" i="16"/>
  <c r="E14" i="16" s="1"/>
  <c r="D27" i="16"/>
  <c r="F26" i="16"/>
  <c r="E26" i="16"/>
  <c r="D26" i="16"/>
  <c r="F25" i="16"/>
  <c r="F12" i="16" s="1"/>
  <c r="E25" i="16"/>
  <c r="E12" i="16" s="1"/>
  <c r="D25" i="16"/>
  <c r="F24" i="16"/>
  <c r="F11" i="16" s="1"/>
  <c r="E24" i="16"/>
  <c r="D24" i="16"/>
  <c r="F23" i="16"/>
  <c r="E23" i="16"/>
  <c r="D23" i="16"/>
  <c r="D10" i="16" s="1"/>
  <c r="F22" i="16"/>
  <c r="F9" i="16" s="1"/>
  <c r="E22" i="16"/>
  <c r="D22" i="16"/>
  <c r="D9" i="16" s="1"/>
  <c r="F21" i="16"/>
  <c r="E21" i="16"/>
  <c r="D21" i="16"/>
  <c r="F20" i="16"/>
  <c r="E20" i="16"/>
  <c r="E7" i="16" s="1"/>
  <c r="D20" i="16"/>
  <c r="D7" i="16" s="1"/>
  <c r="F19" i="16"/>
  <c r="E19" i="16"/>
  <c r="E6" i="16" s="1"/>
  <c r="D19" i="16"/>
  <c r="F18" i="16"/>
  <c r="E18" i="16"/>
  <c r="D18" i="16"/>
  <c r="N17" i="16"/>
  <c r="M17" i="16"/>
  <c r="L17" i="16"/>
  <c r="K17" i="16"/>
  <c r="J17" i="16"/>
  <c r="I17" i="16"/>
  <c r="H17" i="16"/>
  <c r="G17" i="16"/>
  <c r="E17" i="16"/>
  <c r="N16" i="16"/>
  <c r="M16" i="16"/>
  <c r="L16" i="16"/>
  <c r="K16" i="16"/>
  <c r="J16" i="16"/>
  <c r="I16" i="16"/>
  <c r="H16" i="16"/>
  <c r="G16" i="16"/>
  <c r="F16" i="16"/>
  <c r="E16" i="16"/>
  <c r="N15" i="16"/>
  <c r="M15" i="16"/>
  <c r="L15" i="16"/>
  <c r="K15" i="16"/>
  <c r="J15" i="16"/>
  <c r="I15" i="16"/>
  <c r="H15" i="16"/>
  <c r="G15" i="16"/>
  <c r="N14" i="16"/>
  <c r="M14" i="16"/>
  <c r="L14" i="16"/>
  <c r="K14" i="16"/>
  <c r="J14" i="16"/>
  <c r="I14" i="16"/>
  <c r="H14" i="16"/>
  <c r="G14" i="16"/>
  <c r="F14" i="16"/>
  <c r="D14" i="16"/>
  <c r="N13" i="16"/>
  <c r="M13" i="16"/>
  <c r="L13" i="16"/>
  <c r="K13" i="16"/>
  <c r="J13" i="16"/>
  <c r="I13" i="16"/>
  <c r="H13" i="16"/>
  <c r="G13" i="16"/>
  <c r="F13" i="16"/>
  <c r="N12" i="16"/>
  <c r="M12" i="16"/>
  <c r="L12" i="16"/>
  <c r="K12" i="16"/>
  <c r="J12" i="16"/>
  <c r="I12" i="16"/>
  <c r="H12" i="16"/>
  <c r="G12" i="16"/>
  <c r="D12" i="16"/>
  <c r="N11" i="16"/>
  <c r="M11" i="16"/>
  <c r="L11" i="16"/>
  <c r="K11" i="16"/>
  <c r="J11" i="16"/>
  <c r="I11" i="16"/>
  <c r="H11" i="16"/>
  <c r="G11" i="16"/>
  <c r="E11" i="16"/>
  <c r="D11" i="16"/>
  <c r="N10" i="16"/>
  <c r="M10" i="16"/>
  <c r="L10" i="16"/>
  <c r="K10" i="16"/>
  <c r="J10" i="16"/>
  <c r="I10" i="16"/>
  <c r="H10" i="16"/>
  <c r="G10" i="16"/>
  <c r="N9" i="16"/>
  <c r="M9" i="16"/>
  <c r="L9" i="16"/>
  <c r="K9" i="16"/>
  <c r="J9" i="16"/>
  <c r="I9" i="16"/>
  <c r="H9" i="16"/>
  <c r="G9" i="16"/>
  <c r="E9" i="16"/>
  <c r="N8" i="16"/>
  <c r="M8" i="16"/>
  <c r="L8" i="16"/>
  <c r="K8" i="16"/>
  <c r="J8" i="16"/>
  <c r="I8" i="16"/>
  <c r="H8" i="16"/>
  <c r="G8" i="16"/>
  <c r="F8" i="16"/>
  <c r="E8" i="16"/>
  <c r="N7" i="16"/>
  <c r="M7" i="16"/>
  <c r="L7" i="16"/>
  <c r="K7" i="16"/>
  <c r="J7" i="16"/>
  <c r="I7" i="16"/>
  <c r="H7" i="16"/>
  <c r="G7" i="16"/>
  <c r="N6" i="16"/>
  <c r="M6" i="16"/>
  <c r="L6" i="16"/>
  <c r="K6" i="16"/>
  <c r="J6" i="16"/>
  <c r="I6" i="16"/>
  <c r="H6" i="16"/>
  <c r="G6" i="16"/>
  <c r="F6" i="16"/>
  <c r="D6" i="16"/>
  <c r="N5" i="16"/>
  <c r="M5" i="16"/>
  <c r="L5" i="16"/>
  <c r="K5" i="16"/>
  <c r="J5" i="16"/>
  <c r="I5" i="16"/>
  <c r="H5" i="16"/>
  <c r="G5" i="16"/>
  <c r="F5" i="16"/>
  <c r="C5" i="14" l="1"/>
  <c r="B5" i="14"/>
  <c r="M6" i="10" l="1"/>
  <c r="L6" i="10"/>
  <c r="H6" i="10"/>
  <c r="E6" i="10"/>
  <c r="B6" i="10"/>
  <c r="K6" i="10" s="1"/>
  <c r="M5" i="10"/>
  <c r="L5" i="10"/>
  <c r="H5" i="10"/>
  <c r="K5" i="10" s="1"/>
  <c r="E5" i="10"/>
  <c r="W62" i="5" l="1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W8" i="5"/>
  <c r="W6" i="5" s="1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W7" i="5"/>
  <c r="V7" i="5"/>
  <c r="V6" i="5" s="1"/>
  <c r="U7" i="5"/>
  <c r="T7" i="5"/>
  <c r="T6" i="5" s="1"/>
  <c r="S7" i="5"/>
  <c r="S6" i="5" s="1"/>
  <c r="R7" i="5"/>
  <c r="Q7" i="5"/>
  <c r="Q6" i="5" s="1"/>
  <c r="P7" i="5"/>
  <c r="O7" i="5"/>
  <c r="N7" i="5"/>
  <c r="N6" i="5" s="1"/>
  <c r="M7" i="5"/>
  <c r="L7" i="5"/>
  <c r="L6" i="5" s="1"/>
  <c r="K7" i="5"/>
  <c r="K6" i="5" s="1"/>
  <c r="J7" i="5"/>
  <c r="I7" i="5"/>
  <c r="I6" i="5" s="1"/>
  <c r="H7" i="5"/>
  <c r="G7" i="5"/>
  <c r="F7" i="5"/>
  <c r="F6" i="5" s="1"/>
  <c r="E7" i="5"/>
  <c r="D7" i="5"/>
  <c r="D6" i="5" s="1"/>
  <c r="U6" i="5"/>
  <c r="R6" i="5"/>
  <c r="P6" i="5"/>
  <c r="O6" i="5"/>
  <c r="M6" i="5"/>
  <c r="J6" i="5"/>
  <c r="H6" i="5"/>
  <c r="G6" i="5"/>
  <c r="E6" i="5"/>
  <c r="X62" i="4" l="1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X8" i="4"/>
  <c r="W8" i="4"/>
  <c r="V8" i="4"/>
  <c r="U8" i="4"/>
  <c r="U6" i="4" s="1"/>
  <c r="T8" i="4"/>
  <c r="S8" i="4"/>
  <c r="R8" i="4"/>
  <c r="Q8" i="4"/>
  <c r="P8" i="4"/>
  <c r="O8" i="4"/>
  <c r="N8" i="4"/>
  <c r="M8" i="4"/>
  <c r="M6" i="4" s="1"/>
  <c r="L8" i="4"/>
  <c r="K8" i="4"/>
  <c r="J8" i="4"/>
  <c r="I8" i="4"/>
  <c r="H8" i="4"/>
  <c r="G8" i="4"/>
  <c r="F8" i="4"/>
  <c r="E8" i="4"/>
  <c r="D8" i="4"/>
  <c r="X7" i="4"/>
  <c r="W7" i="4"/>
  <c r="W6" i="4" s="1"/>
  <c r="V7" i="4"/>
  <c r="U7" i="4"/>
  <c r="T7" i="4"/>
  <c r="S7" i="4"/>
  <c r="R7" i="4"/>
  <c r="R6" i="4" s="1"/>
  <c r="Q7" i="4"/>
  <c r="Q6" i="4" s="1"/>
  <c r="P7" i="4"/>
  <c r="O7" i="4"/>
  <c r="O6" i="4" s="1"/>
  <c r="N7" i="4"/>
  <c r="M7" i="4"/>
  <c r="L7" i="4"/>
  <c r="K7" i="4"/>
  <c r="J7" i="4"/>
  <c r="J6" i="4" s="1"/>
  <c r="I7" i="4"/>
  <c r="I6" i="4" s="1"/>
  <c r="H7" i="4"/>
  <c r="G7" i="4"/>
  <c r="G6" i="4" s="1"/>
  <c r="F7" i="4"/>
  <c r="E7" i="4"/>
  <c r="E6" i="4" s="1"/>
  <c r="D7" i="4"/>
  <c r="X6" i="4"/>
  <c r="V6" i="4"/>
  <c r="T6" i="4"/>
  <c r="S6" i="4"/>
  <c r="P6" i="4"/>
  <c r="N6" i="4"/>
  <c r="L6" i="4"/>
  <c r="K6" i="4"/>
  <c r="H6" i="4"/>
  <c r="F6" i="4"/>
  <c r="D6" i="4"/>
  <c r="I60" i="3" l="1"/>
  <c r="H60" i="3"/>
  <c r="G60" i="3"/>
  <c r="F60" i="3"/>
  <c r="E60" i="3"/>
  <c r="D60" i="3"/>
  <c r="I57" i="3"/>
  <c r="H57" i="3"/>
  <c r="G57" i="3"/>
  <c r="F57" i="3"/>
  <c r="E57" i="3"/>
  <c r="D57" i="3"/>
  <c r="I53" i="3"/>
  <c r="H53" i="3"/>
  <c r="G53" i="3"/>
  <c r="F53" i="3"/>
  <c r="E53" i="3"/>
  <c r="D53" i="3"/>
  <c r="I46" i="3"/>
  <c r="H46" i="3"/>
  <c r="G46" i="3"/>
  <c r="F46" i="3"/>
  <c r="E46" i="3"/>
  <c r="D46" i="3"/>
  <c r="I38" i="3"/>
  <c r="H38" i="3"/>
  <c r="G38" i="3"/>
  <c r="F38" i="3"/>
  <c r="E38" i="3"/>
  <c r="D38" i="3"/>
  <c r="I32" i="3"/>
  <c r="H32" i="3"/>
  <c r="G32" i="3"/>
  <c r="F32" i="3"/>
  <c r="E32" i="3"/>
  <c r="D32" i="3"/>
  <c r="I27" i="3"/>
  <c r="H27" i="3"/>
  <c r="G27" i="3"/>
  <c r="F27" i="3"/>
  <c r="E27" i="3"/>
  <c r="D27" i="3"/>
  <c r="I24" i="3"/>
  <c r="H24" i="3"/>
  <c r="G24" i="3"/>
  <c r="F24" i="3"/>
  <c r="E24" i="3"/>
  <c r="D24" i="3"/>
  <c r="I21" i="3"/>
  <c r="H21" i="3"/>
  <c r="G21" i="3"/>
  <c r="F21" i="3"/>
  <c r="E21" i="3"/>
  <c r="D21" i="3"/>
  <c r="I17" i="3"/>
  <c r="H17" i="3"/>
  <c r="G17" i="3"/>
  <c r="F17" i="3"/>
  <c r="E17" i="3"/>
  <c r="D17" i="3"/>
  <c r="I12" i="3"/>
  <c r="H12" i="3"/>
  <c r="G12" i="3"/>
  <c r="F12" i="3"/>
  <c r="E12" i="3"/>
  <c r="D12" i="3"/>
  <c r="I9" i="3"/>
  <c r="H9" i="3"/>
  <c r="G9" i="3"/>
  <c r="F9" i="3"/>
  <c r="E9" i="3"/>
  <c r="D9" i="3"/>
  <c r="I7" i="3"/>
  <c r="I5" i="3" s="1"/>
  <c r="H7" i="3"/>
  <c r="G7" i="3"/>
  <c r="F7" i="3"/>
  <c r="E7" i="3"/>
  <c r="D7" i="3"/>
  <c r="I6" i="3"/>
  <c r="H6" i="3"/>
  <c r="H5" i="3" s="1"/>
  <c r="G6" i="3"/>
  <c r="G5" i="3" s="1"/>
  <c r="F6" i="3"/>
  <c r="F5" i="3" s="1"/>
  <c r="E6" i="3"/>
  <c r="E5" i="3" s="1"/>
  <c r="D6" i="3"/>
  <c r="D5" i="3"/>
  <c r="L61" i="2" l="1"/>
  <c r="K61" i="2"/>
  <c r="J61" i="2"/>
  <c r="I61" i="2"/>
  <c r="H61" i="2"/>
  <c r="G61" i="2"/>
  <c r="F61" i="2"/>
  <c r="D61" i="2"/>
  <c r="L58" i="2"/>
  <c r="K58" i="2"/>
  <c r="J58" i="2"/>
  <c r="I58" i="2"/>
  <c r="H58" i="2"/>
  <c r="F58" i="2"/>
  <c r="E58" i="2"/>
  <c r="D58" i="2"/>
  <c r="L54" i="2"/>
  <c r="K54" i="2"/>
  <c r="J54" i="2"/>
  <c r="I54" i="2"/>
  <c r="H54" i="2"/>
  <c r="G54" i="2"/>
  <c r="F54" i="2"/>
  <c r="D54" i="2"/>
  <c r="L47" i="2"/>
  <c r="K47" i="2"/>
  <c r="J47" i="2"/>
  <c r="I47" i="2"/>
  <c r="H47" i="2"/>
  <c r="G47" i="2"/>
  <c r="F47" i="2"/>
  <c r="D47" i="2"/>
  <c r="L39" i="2"/>
  <c r="K39" i="2"/>
  <c r="J39" i="2"/>
  <c r="I39" i="2"/>
  <c r="H39" i="2"/>
  <c r="G39" i="2"/>
  <c r="F39" i="2"/>
  <c r="D39" i="2"/>
  <c r="L33" i="2"/>
  <c r="K33" i="2"/>
  <c r="J33" i="2"/>
  <c r="I33" i="2"/>
  <c r="H33" i="2"/>
  <c r="G33" i="2"/>
  <c r="F33" i="2"/>
  <c r="E33" i="2"/>
  <c r="D33" i="2"/>
  <c r="L28" i="2"/>
  <c r="K28" i="2"/>
  <c r="J28" i="2"/>
  <c r="I28" i="2"/>
  <c r="H28" i="2"/>
  <c r="G28" i="2"/>
  <c r="F28" i="2"/>
  <c r="D28" i="2"/>
  <c r="L25" i="2"/>
  <c r="K25" i="2"/>
  <c r="J25" i="2"/>
  <c r="I25" i="2"/>
  <c r="H25" i="2"/>
  <c r="F25" i="2"/>
  <c r="D25" i="2"/>
  <c r="L22" i="2"/>
  <c r="K22" i="2"/>
  <c r="J22" i="2"/>
  <c r="I22" i="2"/>
  <c r="H22" i="2"/>
  <c r="F22" i="2"/>
  <c r="E22" i="2"/>
  <c r="D22" i="2"/>
  <c r="L18" i="2"/>
  <c r="K18" i="2"/>
  <c r="J18" i="2"/>
  <c r="I18" i="2"/>
  <c r="H18" i="2"/>
  <c r="G18" i="2"/>
  <c r="F18" i="2"/>
  <c r="D18" i="2"/>
  <c r="L13" i="2"/>
  <c r="K13" i="2"/>
  <c r="J13" i="2"/>
  <c r="I13" i="2"/>
  <c r="H13" i="2"/>
  <c r="G13" i="2"/>
  <c r="F13" i="2"/>
  <c r="D13" i="2"/>
  <c r="L10" i="2"/>
  <c r="K10" i="2"/>
  <c r="J10" i="2"/>
  <c r="I10" i="2"/>
  <c r="H10" i="2"/>
  <c r="G10" i="2"/>
  <c r="F10" i="2"/>
  <c r="E10" i="2"/>
  <c r="D10" i="2"/>
  <c r="L8" i="2"/>
  <c r="K8" i="2"/>
  <c r="J8" i="2"/>
  <c r="I8" i="2"/>
  <c r="H8" i="2"/>
  <c r="G8" i="2"/>
  <c r="F8" i="2"/>
  <c r="D8" i="2"/>
  <c r="L7" i="2"/>
  <c r="K7" i="2"/>
  <c r="K6" i="2" s="1"/>
  <c r="J7" i="2"/>
  <c r="I7" i="2"/>
  <c r="H7" i="2"/>
  <c r="H6" i="2" s="1"/>
  <c r="G7" i="2"/>
  <c r="F7" i="2"/>
  <c r="F6" i="2" s="1"/>
  <c r="E7" i="2"/>
  <c r="D7" i="2"/>
  <c r="L6" i="2"/>
  <c r="J6" i="2"/>
  <c r="I6" i="2"/>
  <c r="G6" i="2"/>
  <c r="E6" i="2"/>
  <c r="D6" i="2"/>
  <c r="D65" i="1"/>
  <c r="D64" i="1"/>
  <c r="D63" i="1"/>
  <c r="D62" i="1"/>
  <c r="D61" i="1"/>
  <c r="D60" i="1"/>
  <c r="D59" i="1" s="1"/>
  <c r="J59" i="1"/>
  <c r="I59" i="1"/>
  <c r="H59" i="1"/>
  <c r="G59" i="1"/>
  <c r="F59" i="1"/>
  <c r="E59" i="1"/>
  <c r="D57" i="1"/>
  <c r="D56" i="1" s="1"/>
  <c r="J56" i="1"/>
  <c r="I56" i="1"/>
  <c r="H56" i="1"/>
  <c r="G56" i="1"/>
  <c r="F56" i="1"/>
  <c r="E56" i="1"/>
  <c r="D54" i="1"/>
  <c r="D52" i="1" s="1"/>
  <c r="D53" i="1"/>
  <c r="J52" i="1"/>
  <c r="I52" i="1"/>
  <c r="H52" i="1"/>
  <c r="G52" i="1"/>
  <c r="F52" i="1"/>
  <c r="E52" i="1"/>
  <c r="D50" i="1"/>
  <c r="D49" i="1"/>
  <c r="D45" i="1" s="1"/>
  <c r="D48" i="1"/>
  <c r="D47" i="1"/>
  <c r="D46" i="1"/>
  <c r="J45" i="1"/>
  <c r="I45" i="1"/>
  <c r="H45" i="1"/>
  <c r="G45" i="1"/>
  <c r="F45" i="1"/>
  <c r="E45" i="1"/>
  <c r="D43" i="1"/>
  <c r="D42" i="1"/>
  <c r="D41" i="1"/>
  <c r="D40" i="1"/>
  <c r="D39" i="1"/>
  <c r="D38" i="1"/>
  <c r="D37" i="1" s="1"/>
  <c r="J37" i="1"/>
  <c r="I37" i="1"/>
  <c r="H37" i="1"/>
  <c r="G37" i="1"/>
  <c r="F37" i="1"/>
  <c r="E37" i="1"/>
  <c r="D35" i="1"/>
  <c r="D31" i="1" s="1"/>
  <c r="D34" i="1"/>
  <c r="D33" i="1"/>
  <c r="D32" i="1"/>
  <c r="J31" i="1"/>
  <c r="I31" i="1"/>
  <c r="H31" i="1"/>
  <c r="G31" i="1"/>
  <c r="F31" i="1"/>
  <c r="E31" i="1"/>
  <c r="D29" i="1"/>
  <c r="D28" i="1"/>
  <c r="D27" i="1"/>
  <c r="D26" i="1" s="1"/>
  <c r="J26" i="1"/>
  <c r="I26" i="1"/>
  <c r="H26" i="1"/>
  <c r="G26" i="1"/>
  <c r="F26" i="1"/>
  <c r="E26" i="1"/>
  <c r="D24" i="1"/>
  <c r="D23" i="1" s="1"/>
  <c r="J23" i="1"/>
  <c r="I23" i="1"/>
  <c r="H23" i="1"/>
  <c r="G23" i="1"/>
  <c r="F23" i="1"/>
  <c r="E23" i="1"/>
  <c r="D21" i="1"/>
  <c r="D20" i="1" s="1"/>
  <c r="J20" i="1"/>
  <c r="I20" i="1"/>
  <c r="H20" i="1"/>
  <c r="G20" i="1"/>
  <c r="F20" i="1"/>
  <c r="E20" i="1"/>
  <c r="D18" i="1"/>
  <c r="D17" i="1"/>
  <c r="D16" i="1" s="1"/>
  <c r="J16" i="1"/>
  <c r="I16" i="1"/>
  <c r="H16" i="1"/>
  <c r="G16" i="1"/>
  <c r="F16" i="1"/>
  <c r="E16" i="1"/>
  <c r="D14" i="1"/>
  <c r="D6" i="1" s="1"/>
  <c r="D13" i="1"/>
  <c r="D12" i="1"/>
  <c r="D11" i="1" s="1"/>
  <c r="J11" i="1"/>
  <c r="I11" i="1"/>
  <c r="H11" i="1"/>
  <c r="G11" i="1"/>
  <c r="F11" i="1"/>
  <c r="E11" i="1"/>
  <c r="D9" i="1"/>
  <c r="D5" i="1" s="1"/>
  <c r="D4" i="1" s="1"/>
  <c r="J8" i="1"/>
  <c r="I8" i="1"/>
  <c r="H8" i="1"/>
  <c r="G8" i="1"/>
  <c r="F8" i="1"/>
  <c r="E8" i="1"/>
  <c r="J6" i="1"/>
  <c r="J4" i="1" s="1"/>
  <c r="I6" i="1"/>
  <c r="H6" i="1"/>
  <c r="G6" i="1"/>
  <c r="F6" i="1"/>
  <c r="E6" i="1"/>
  <c r="E4" i="1" s="1"/>
  <c r="J5" i="1"/>
  <c r="I5" i="1"/>
  <c r="I4" i="1" s="1"/>
  <c r="H5" i="1"/>
  <c r="G5" i="1"/>
  <c r="F5" i="1"/>
  <c r="E5" i="1"/>
  <c r="H4" i="1"/>
  <c r="G4" i="1"/>
  <c r="F4" i="1"/>
  <c r="D8" i="1" l="1"/>
</calcChain>
</file>

<file path=xl/sharedStrings.xml><?xml version="1.0" encoding="utf-8"?>
<sst xmlns="http://schemas.openxmlformats.org/spreadsheetml/2006/main" count="953" uniqueCount="631">
  <si>
    <t>６－第１表　妊娠届出の状況，市町村・保健福祉事務所別</t>
    <rPh sb="18" eb="20">
      <t>ホケン</t>
    </rPh>
    <rPh sb="20" eb="22">
      <t>フクシ</t>
    </rPh>
    <rPh sb="22" eb="25">
      <t>ジムショ</t>
    </rPh>
    <phoneticPr fontId="5"/>
  </si>
  <si>
    <t>令和元年度</t>
    <rPh sb="0" eb="2">
      <t>レイワ</t>
    </rPh>
    <rPh sb="2" eb="3">
      <t>ガン</t>
    </rPh>
    <phoneticPr fontId="5"/>
  </si>
  <si>
    <t>総　数</t>
  </si>
  <si>
    <t>11週以内</t>
    <phoneticPr fontId="4"/>
  </si>
  <si>
    <t>12週～19週</t>
    <rPh sb="6" eb="7">
      <t>シュウ</t>
    </rPh>
    <phoneticPr fontId="4"/>
  </si>
  <si>
    <t>20週～27週</t>
    <rPh sb="6" eb="7">
      <t>シュウ</t>
    </rPh>
    <phoneticPr fontId="5"/>
  </si>
  <si>
    <t>28週以上</t>
    <phoneticPr fontId="4"/>
  </si>
  <si>
    <t>出産後</t>
    <rPh sb="0" eb="2">
      <t>シュッサン</t>
    </rPh>
    <rPh sb="2" eb="3">
      <t>ゴ</t>
    </rPh>
    <phoneticPr fontId="5"/>
  </si>
  <si>
    <t>不詳</t>
  </si>
  <si>
    <t>県　計</t>
  </si>
  <si>
    <t>市　計</t>
  </si>
  <si>
    <t>町村計</t>
  </si>
  <si>
    <t>前橋市保健所</t>
    <rPh sb="3" eb="6">
      <t>ホケンショ</t>
    </rPh>
    <phoneticPr fontId="5"/>
  </si>
  <si>
    <t>前橋市</t>
  </si>
  <si>
    <t>渋川保健福祉事務所</t>
  </si>
  <si>
    <t>渋川市</t>
  </si>
  <si>
    <t>榛東村</t>
  </si>
  <si>
    <t>吉岡町</t>
  </si>
  <si>
    <t>伊勢崎保健福祉事務所</t>
  </si>
  <si>
    <t>伊勢崎市</t>
  </si>
  <si>
    <t>玉村町</t>
  </si>
  <si>
    <t>高崎市保健所</t>
    <rPh sb="0" eb="3">
      <t>タカサキシ</t>
    </rPh>
    <rPh sb="3" eb="6">
      <t>ホケンジョ</t>
    </rPh>
    <phoneticPr fontId="5"/>
  </si>
  <si>
    <t>高崎市</t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</si>
  <si>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5"/>
  </si>
  <si>
    <t>安中市</t>
  </si>
  <si>
    <t>藤岡保健福祉事務所</t>
  </si>
  <si>
    <t>藤岡市</t>
  </si>
  <si>
    <t>上野村</t>
  </si>
  <si>
    <t>神流町</t>
    <rPh sb="0" eb="1">
      <t>カミ</t>
    </rPh>
    <rPh sb="1" eb="2">
      <t>リュウ</t>
    </rPh>
    <phoneticPr fontId="5"/>
  </si>
  <si>
    <t>富岡保健福祉事務所</t>
  </si>
  <si>
    <t>富岡市</t>
  </si>
  <si>
    <t>下仁田町</t>
  </si>
  <si>
    <t>南牧村</t>
  </si>
  <si>
    <t>甘楽町</t>
  </si>
  <si>
    <t>吾妻保健福祉事務所</t>
    <rPh sb="0" eb="2">
      <t>アガツマ</t>
    </rPh>
    <phoneticPr fontId="5"/>
  </si>
  <si>
    <t>中之条町</t>
  </si>
  <si>
    <t>長野原町</t>
  </si>
  <si>
    <t>嬬恋村</t>
  </si>
  <si>
    <t>草津町</t>
  </si>
  <si>
    <t>高山村</t>
  </si>
  <si>
    <t>東吾妻町</t>
    <rPh sb="0" eb="1">
      <t>ヒガシ</t>
    </rPh>
    <rPh sb="1" eb="4">
      <t>アガツママチ</t>
    </rPh>
    <phoneticPr fontId="5"/>
  </si>
  <si>
    <t>利根沼田保健福祉事務所</t>
    <rPh sb="0" eb="2">
      <t>トネ</t>
    </rPh>
    <phoneticPr fontId="5"/>
  </si>
  <si>
    <t>沼田市</t>
  </si>
  <si>
    <t>片品村</t>
  </si>
  <si>
    <t>川場村</t>
  </si>
  <si>
    <t>昭和村</t>
  </si>
  <si>
    <t>みなかみ町</t>
    <rPh sb="4" eb="5">
      <t>マチ</t>
    </rPh>
    <phoneticPr fontId="5"/>
  </si>
  <si>
    <t>桐生保健福祉事務所</t>
  </si>
  <si>
    <t>桐生市</t>
  </si>
  <si>
    <t>みどり市</t>
    <rPh sb="3" eb="4">
      <t>シ</t>
    </rPh>
    <phoneticPr fontId="5"/>
  </si>
  <si>
    <t>太田保健福祉事務所</t>
    <rPh sb="0" eb="2">
      <t>オオタ</t>
    </rPh>
    <rPh sb="2" eb="4">
      <t>ホケン</t>
    </rPh>
    <phoneticPr fontId="5"/>
  </si>
  <si>
    <t>太田市</t>
  </si>
  <si>
    <t>館林保健福祉事務所</t>
  </si>
  <si>
    <t>館林市</t>
  </si>
  <si>
    <t>板倉町</t>
  </si>
  <si>
    <t>明和町</t>
  </si>
  <si>
    <t>千代田町</t>
  </si>
  <si>
    <t>大泉町</t>
  </si>
  <si>
    <t>邑楽町</t>
  </si>
  <si>
    <t>出典：母子保健事業報告</t>
    <rPh sb="0" eb="2">
      <t>シュッテン</t>
    </rPh>
    <rPh sb="3" eb="5">
      <t>ボシ</t>
    </rPh>
    <rPh sb="5" eb="7">
      <t>ホケン</t>
    </rPh>
    <rPh sb="7" eb="9">
      <t>ジギョウ</t>
    </rPh>
    <rPh sb="9" eb="11">
      <t>ホウコク</t>
    </rPh>
    <phoneticPr fontId="5"/>
  </si>
  <si>
    <t>６－第２表　健康診査及び母子保健指導の状況，市町村・保健福祉事務所別</t>
    <rPh sb="26" eb="28">
      <t>ホケン</t>
    </rPh>
    <rPh sb="28" eb="30">
      <t>フクシ</t>
    </rPh>
    <rPh sb="30" eb="33">
      <t>ジムショ</t>
    </rPh>
    <phoneticPr fontId="4"/>
  </si>
  <si>
    <t>令和元年度</t>
    <rPh sb="0" eb="2">
      <t>レイワ</t>
    </rPh>
    <rPh sb="2" eb="3">
      <t>ガン</t>
    </rPh>
    <phoneticPr fontId="4"/>
  </si>
  <si>
    <t>健　康　診　査　件　数</t>
  </si>
  <si>
    <t>保　健　指　導　件　数</t>
  </si>
  <si>
    <t>妊　婦</t>
  </si>
  <si>
    <t>乳　児</t>
  </si>
  <si>
    <t>幼　児</t>
  </si>
  <si>
    <t>産　婦</t>
  </si>
  <si>
    <t>幼　児</t>
    <phoneticPr fontId="4"/>
  </si>
  <si>
    <t>その他</t>
  </si>
  <si>
    <t>（委託）</t>
  </si>
  <si>
    <t>（集団）</t>
  </si>
  <si>
    <t>前橋市保健所</t>
    <rPh sb="0" eb="3">
      <t>マエバシシ</t>
    </rPh>
    <rPh sb="3" eb="6">
      <t>ホケンショ</t>
    </rPh>
    <phoneticPr fontId="4"/>
  </si>
  <si>
    <t>高崎市保健所</t>
    <rPh sb="0" eb="3">
      <t>タカサキシ</t>
    </rPh>
    <rPh sb="3" eb="6">
      <t>ホケンジョ</t>
    </rPh>
    <phoneticPr fontId="4"/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</si>
  <si>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4"/>
  </si>
  <si>
    <t>.</t>
    <phoneticPr fontId="4"/>
  </si>
  <si>
    <t>神流町</t>
    <rPh sb="0" eb="1">
      <t>カミ</t>
    </rPh>
    <rPh sb="1" eb="2">
      <t>ナガ</t>
    </rPh>
    <rPh sb="2" eb="3">
      <t>マチ</t>
    </rPh>
    <phoneticPr fontId="4"/>
  </si>
  <si>
    <t>吾妻保健福祉事務所</t>
    <rPh sb="0" eb="2">
      <t>アガツマ</t>
    </rPh>
    <phoneticPr fontId="4"/>
  </si>
  <si>
    <t>東吾妻町</t>
    <rPh sb="0" eb="1">
      <t>ヒガシ</t>
    </rPh>
    <rPh sb="1" eb="4">
      <t>アガツママチ</t>
    </rPh>
    <phoneticPr fontId="4"/>
  </si>
  <si>
    <t>利根沼田保健福祉事務所</t>
    <rPh sb="0" eb="2">
      <t>トネ</t>
    </rPh>
    <rPh sb="2" eb="4">
      <t>ヌマタ</t>
    </rPh>
    <phoneticPr fontId="4"/>
  </si>
  <si>
    <t>みなかみ町</t>
    <rPh sb="4" eb="5">
      <t>マチ</t>
    </rPh>
    <phoneticPr fontId="4"/>
  </si>
  <si>
    <t>みどり市</t>
    <rPh sb="3" eb="4">
      <t>シ</t>
    </rPh>
    <phoneticPr fontId="4"/>
  </si>
  <si>
    <t>太田保健福祉事務所</t>
    <rPh sb="0" eb="2">
      <t>オオタ</t>
    </rPh>
    <rPh sb="2" eb="4">
      <t>ホケン</t>
    </rPh>
    <phoneticPr fontId="4"/>
  </si>
  <si>
    <t>出典：母子保健事業報告</t>
    <rPh sb="0" eb="2">
      <t>シュッテン</t>
    </rPh>
    <rPh sb="3" eb="5">
      <t>ボシ</t>
    </rPh>
    <rPh sb="5" eb="7">
      <t>ホケン</t>
    </rPh>
    <rPh sb="7" eb="9">
      <t>ジギョウ</t>
    </rPh>
    <rPh sb="9" eb="11">
      <t>ホウコク</t>
    </rPh>
    <phoneticPr fontId="4"/>
  </si>
  <si>
    <t>６－第３表　母子訪問指導の状況，市町村・保健福祉事務所別</t>
    <rPh sb="20" eb="22">
      <t>ホケン</t>
    </rPh>
    <rPh sb="22" eb="24">
      <t>フクシ</t>
    </rPh>
    <rPh sb="24" eb="27">
      <t>ジムショ</t>
    </rPh>
    <phoneticPr fontId="4"/>
  </si>
  <si>
    <t>令和元年度　</t>
    <rPh sb="0" eb="2">
      <t>レイワ</t>
    </rPh>
    <rPh sb="2" eb="3">
      <t>ガン</t>
    </rPh>
    <rPh sb="3" eb="4">
      <t>ネン</t>
    </rPh>
    <phoneticPr fontId="4"/>
  </si>
  <si>
    <t>訪　問　指　導　件　数</t>
  </si>
  <si>
    <t>新生児</t>
  </si>
  <si>
    <t>乳 児</t>
  </si>
  <si>
    <t>未熟児</t>
  </si>
  <si>
    <t>前橋市保健所</t>
    <rPh sb="2" eb="3">
      <t>シ</t>
    </rPh>
    <rPh sb="3" eb="6">
      <t>ホケンショ</t>
    </rPh>
    <phoneticPr fontId="4"/>
  </si>
  <si>
    <t>上野村</t>
    <rPh sb="0" eb="3">
      <t>ウエノムラ</t>
    </rPh>
    <phoneticPr fontId="4"/>
  </si>
  <si>
    <t>神流町</t>
    <rPh sb="0" eb="1">
      <t>カミ</t>
    </rPh>
    <rPh sb="1" eb="2">
      <t>リュウ</t>
    </rPh>
    <rPh sb="2" eb="3">
      <t>マチ</t>
    </rPh>
    <phoneticPr fontId="4"/>
  </si>
  <si>
    <t>高山村</t>
    <rPh sb="0" eb="3">
      <t>タカヤマムラ</t>
    </rPh>
    <phoneticPr fontId="4"/>
  </si>
  <si>
    <t>東吾妻町</t>
    <rPh sb="0" eb="1">
      <t>ヒガシ</t>
    </rPh>
    <rPh sb="1" eb="3">
      <t>アガツマ</t>
    </rPh>
    <rPh sb="3" eb="4">
      <t>マチ</t>
    </rPh>
    <phoneticPr fontId="4"/>
  </si>
  <si>
    <t>６－第４表　１歳６か月児健康診査実施状況，市町村・保健福祉事務所別</t>
    <rPh sb="25" eb="27">
      <t>ホケン</t>
    </rPh>
    <rPh sb="27" eb="29">
      <t>フクシ</t>
    </rPh>
    <rPh sb="29" eb="32">
      <t>ジムショ</t>
    </rPh>
    <phoneticPr fontId="4"/>
  </si>
  <si>
    <t xml:space="preserve">令和元年度 </t>
    <rPh sb="0" eb="2">
      <t>レイワ</t>
    </rPh>
    <rPh sb="2" eb="3">
      <t>ガン</t>
    </rPh>
    <phoneticPr fontId="4"/>
  </si>
  <si>
    <t>１歳６か月
児総数</t>
    <phoneticPr fontId="4"/>
  </si>
  <si>
    <t>一　般　健　康　診　査</t>
    <phoneticPr fontId="4"/>
  </si>
  <si>
    <t>歯　　　科　　　健　　　康　　　診　　　査</t>
  </si>
  <si>
    <t>異常なし</t>
  </si>
  <si>
    <t>既医療</t>
    <rPh sb="0" eb="1">
      <t>キ</t>
    </rPh>
    <rPh sb="1" eb="3">
      <t>イリョウ</t>
    </rPh>
    <phoneticPr fontId="4"/>
  </si>
  <si>
    <t>要観察</t>
  </si>
  <si>
    <t>要医療</t>
    <rPh sb="0" eb="1">
      <t>ヨウ</t>
    </rPh>
    <rPh sb="1" eb="3">
      <t>イリョウ</t>
    </rPh>
    <phoneticPr fontId="4"/>
  </si>
  <si>
    <t>要精検</t>
    <rPh sb="2" eb="3">
      <t>ケンサ</t>
    </rPh>
    <phoneticPr fontId="4"/>
  </si>
  <si>
    <t>むし歯の判定</t>
    <rPh sb="2" eb="3">
      <t>ハ</t>
    </rPh>
    <rPh sb="4" eb="5">
      <t>ハン</t>
    </rPh>
    <rPh sb="5" eb="6">
      <t>サダム</t>
    </rPh>
    <phoneticPr fontId="4"/>
  </si>
  <si>
    <t>むし歯なしの者</t>
    <rPh sb="2" eb="3">
      <t>ハ</t>
    </rPh>
    <rPh sb="6" eb="7">
      <t>モノ</t>
    </rPh>
    <phoneticPr fontId="4"/>
  </si>
  <si>
    <t>むし歯</t>
  </si>
  <si>
    <t>口腔軟組織疾病者数</t>
  </si>
  <si>
    <t>Ａ型</t>
  </si>
  <si>
    <t>Ｂ型</t>
  </si>
  <si>
    <t>Ｃ型</t>
  </si>
  <si>
    <t>不詳</t>
    <rPh sb="0" eb="2">
      <t>フショウ</t>
    </rPh>
    <phoneticPr fontId="4"/>
  </si>
  <si>
    <t>Ｏ１型</t>
    <phoneticPr fontId="4"/>
  </si>
  <si>
    <t>Ｏ２型</t>
    <phoneticPr fontId="4"/>
  </si>
  <si>
    <t>の総数</t>
  </si>
  <si>
    <t>全身的</t>
  </si>
  <si>
    <t>局所的</t>
  </si>
  <si>
    <t>要指導</t>
  </si>
  <si>
    <t>前橋市保健所</t>
    <rPh sb="2" eb="3">
      <t>シ</t>
    </rPh>
    <phoneticPr fontId="4"/>
  </si>
  <si>
    <t>上野村</t>
    <phoneticPr fontId="4"/>
  </si>
  <si>
    <t>神流町</t>
    <rPh sb="0" eb="1">
      <t>カミ</t>
    </rPh>
    <rPh sb="1" eb="2">
      <t>リュウ</t>
    </rPh>
    <phoneticPr fontId="4"/>
  </si>
  <si>
    <t>利根沼田保健福祉事務所</t>
    <rPh sb="0" eb="2">
      <t>トネ</t>
    </rPh>
    <phoneticPr fontId="4"/>
  </si>
  <si>
    <t>６－第５表　３歳児健康診査実施状況，市町村・保健福祉事務所別</t>
    <rPh sb="22" eb="24">
      <t>ホケン</t>
    </rPh>
    <rPh sb="24" eb="26">
      <t>フクシ</t>
    </rPh>
    <rPh sb="26" eb="29">
      <t>ジムショ</t>
    </rPh>
    <rPh sb="29" eb="30">
      <t>ベツ</t>
    </rPh>
    <phoneticPr fontId="4"/>
  </si>
  <si>
    <t>3歳児
総数</t>
    <phoneticPr fontId="4"/>
  </si>
  <si>
    <t>一　般　健　康　診　査</t>
  </si>
  <si>
    <t>要精密</t>
    <rPh sb="0" eb="1">
      <t>ヨウ</t>
    </rPh>
    <rPh sb="1" eb="3">
      <t>セイミツ</t>
    </rPh>
    <phoneticPr fontId="4"/>
  </si>
  <si>
    <t>むし歯の
ない児</t>
    <rPh sb="2" eb="3">
      <t>ハ</t>
    </rPh>
    <rPh sb="7" eb="8">
      <t>ジ</t>
    </rPh>
    <phoneticPr fontId="4"/>
  </si>
  <si>
    <t>むし歯のある者</t>
    <rPh sb="2" eb="3">
      <t>ハ</t>
    </rPh>
    <rPh sb="6" eb="7">
      <t>モノ</t>
    </rPh>
    <phoneticPr fontId="4"/>
  </si>
  <si>
    <t>不正咬合</t>
  </si>
  <si>
    <t>Ｃ１型</t>
    <phoneticPr fontId="4"/>
  </si>
  <si>
    <t>Ｃ２型</t>
    <phoneticPr fontId="4"/>
  </si>
  <si>
    <t>局所的</t>
    <phoneticPr fontId="4"/>
  </si>
  <si>
    <t>全身的</t>
    <rPh sb="0" eb="2">
      <t>ゼンシン</t>
    </rPh>
    <rPh sb="2" eb="3">
      <t>テキ</t>
    </rPh>
    <phoneticPr fontId="4"/>
  </si>
  <si>
    <t>前橋市保健所</t>
    <rPh sb="2" eb="3">
      <t>シ</t>
    </rPh>
    <rPh sb="3" eb="5">
      <t>ホケン</t>
    </rPh>
    <phoneticPr fontId="4"/>
  </si>
  <si>
    <t>安中保健福祉事務所</t>
    <rPh sb="0" eb="2">
      <t>アンナカ</t>
    </rPh>
    <rPh sb="2" eb="4">
      <t>ホケン</t>
    </rPh>
    <rPh sb="4" eb="6">
      <t>フクシ</t>
    </rPh>
    <rPh sb="6" eb="8">
      <t>ジム</t>
    </rPh>
    <rPh sb="8" eb="9">
      <t>ショ</t>
    </rPh>
    <phoneticPr fontId="4"/>
  </si>
  <si>
    <t>　</t>
  </si>
  <si>
    <t>太田保健福祉事務所</t>
    <rPh sb="0" eb="2">
      <t>オオタ</t>
    </rPh>
    <rPh sb="2" eb="9">
      <t>ホケンフクシジムショ</t>
    </rPh>
    <phoneticPr fontId="4"/>
  </si>
  <si>
    <t>６－第６表　不妊手術件数，年齢（５歳階級）・性・事由別</t>
    <rPh sb="2" eb="3">
      <t>ダイ</t>
    </rPh>
    <rPh sb="4" eb="5">
      <t>ヒョウ</t>
    </rPh>
    <rPh sb="6" eb="8">
      <t>フニン</t>
    </rPh>
    <rPh sb="8" eb="10">
      <t>シュジュツ</t>
    </rPh>
    <rPh sb="10" eb="12">
      <t>ケンスウ</t>
    </rPh>
    <rPh sb="13" eb="15">
      <t>ネンレイ</t>
    </rPh>
    <rPh sb="17" eb="18">
      <t>サイ</t>
    </rPh>
    <rPh sb="18" eb="20">
      <t>カイキュウ</t>
    </rPh>
    <rPh sb="22" eb="23">
      <t>セイベツ</t>
    </rPh>
    <rPh sb="24" eb="26">
      <t>ジユウ</t>
    </rPh>
    <rPh sb="26" eb="27">
      <t>ベツ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</si>
  <si>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</si>
  <si>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総　　　数</t>
    <rPh sb="0" eb="5">
      <t>ソウスウ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</si>
  <si>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</si>
  <si>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</si>
  <si>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</si>
  <si>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</si>
  <si>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</si>
  <si>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</si>
  <si>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50歳以上</t>
    <rPh sb="2" eb="3">
      <t>サイ</t>
    </rPh>
    <rPh sb="3" eb="5">
      <t>イジョウ</t>
    </rPh>
    <phoneticPr fontId="4"/>
  </si>
  <si>
    <t>不　詳</t>
    <rPh sb="0" eb="1">
      <t>フ</t>
    </rPh>
    <rPh sb="2" eb="3">
      <t>ショウ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</si>
  <si>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</si>
  <si>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</si>
  <si>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</si>
  <si>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　　数</t>
    <rPh sb="0" eb="4">
      <t>ソウスウ</t>
    </rPh>
    <phoneticPr fontId="4"/>
  </si>
  <si>
    <t>母体の
生命危機</t>
    <rPh sb="0" eb="2">
      <t>ボタイ</t>
    </rPh>
    <rPh sb="4" eb="6">
      <t>セイメイ</t>
    </rPh>
    <rPh sb="6" eb="8">
      <t>キキ</t>
    </rPh>
    <phoneticPr fontId="4"/>
  </si>
  <si>
    <t>母体の
健康低下</t>
    <rPh sb="0" eb="2">
      <t>ボタイ</t>
    </rPh>
    <rPh sb="4" eb="6">
      <t>ケンコウ</t>
    </rPh>
    <rPh sb="6" eb="8">
      <t>テイカ</t>
    </rPh>
    <phoneticPr fontId="4"/>
  </si>
  <si>
    <t>出典：衛生行政報告例</t>
    <rPh sb="0" eb="2">
      <t>シュッテン</t>
    </rPh>
    <rPh sb="3" eb="5">
      <t>エイセイ</t>
    </rPh>
    <rPh sb="5" eb="7">
      <t>ギョウセイ</t>
    </rPh>
    <rPh sb="7" eb="10">
      <t>ホウコクレイ</t>
    </rPh>
    <phoneticPr fontId="4"/>
  </si>
  <si>
    <t>６－第７表　人工妊娠中絶件数，事由別・妊娠週数別</t>
    <rPh sb="2" eb="3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2" eb="14">
      <t>ケンスウ</t>
    </rPh>
    <rPh sb="15" eb="17">
      <t>ジユウ</t>
    </rPh>
    <rPh sb="17" eb="18">
      <t>ベツ</t>
    </rPh>
    <rPh sb="19" eb="21">
      <t>ニンシン</t>
    </rPh>
    <rPh sb="21" eb="23">
      <t>シュウスウ</t>
    </rPh>
    <rPh sb="23" eb="24">
      <t>ベツ</t>
    </rPh>
    <phoneticPr fontId="4"/>
  </si>
  <si>
    <t>令和元年度</t>
    <rPh sb="0" eb="3">
      <t>レイワガンネン</t>
    </rPh>
    <rPh sb="4" eb="5">
      <t>ド</t>
    </rPh>
    <phoneticPr fontId="4"/>
  </si>
  <si>
    <t>総      数</t>
    <rPh sb="0" eb="8">
      <t>ソウスウ</t>
    </rPh>
    <phoneticPr fontId="4"/>
  </si>
  <si>
    <t>事　由　別</t>
    <rPh sb="0" eb="1">
      <t>コト</t>
    </rPh>
    <rPh sb="2" eb="3">
      <t>ヨシ</t>
    </rPh>
    <rPh sb="4" eb="5">
      <t>ベツ</t>
    </rPh>
    <phoneticPr fontId="4"/>
  </si>
  <si>
    <t>妊　娠　週　数　別</t>
    <rPh sb="0" eb="1">
      <t>ニンシン</t>
    </rPh>
    <rPh sb="2" eb="3">
      <t>シン</t>
    </rPh>
    <rPh sb="4" eb="5">
      <t>シュウ</t>
    </rPh>
    <rPh sb="6" eb="7">
      <t>スウ</t>
    </rPh>
    <rPh sb="8" eb="9">
      <t>ベツ</t>
    </rPh>
    <phoneticPr fontId="16"/>
  </si>
  <si>
    <t>母体の健康</t>
    <rPh sb="0" eb="2">
      <t>ボタイ</t>
    </rPh>
    <rPh sb="3" eb="5">
      <t>ケンコウ</t>
    </rPh>
    <phoneticPr fontId="4"/>
  </si>
  <si>
    <t>暴行脅迫
によるもの</t>
    <rPh sb="0" eb="2">
      <t>ボウコウ</t>
    </rPh>
    <rPh sb="2" eb="4">
      <t>キョウハク</t>
    </rPh>
    <phoneticPr fontId="4"/>
  </si>
  <si>
    <t>不　   詳</t>
    <rPh sb="0" eb="1">
      <t>フ</t>
    </rPh>
    <rPh sb="5" eb="6">
      <t>ショウ</t>
    </rPh>
    <phoneticPr fontId="4"/>
  </si>
  <si>
    <t>満７週以前</t>
    <rPh sb="0" eb="1">
      <t>マン</t>
    </rPh>
    <rPh sb="2" eb="3">
      <t>シュウ</t>
    </rPh>
    <rPh sb="3" eb="5">
      <t>イゼン</t>
    </rPh>
    <phoneticPr fontId="4"/>
  </si>
  <si>
    <t>満８週～
　　　11週</t>
    <rPh sb="0" eb="1">
      <t>マン</t>
    </rPh>
    <rPh sb="2" eb="3">
      <t>シュウ</t>
    </rPh>
    <rPh sb="10" eb="11">
      <t>シュウ</t>
    </rPh>
    <phoneticPr fontId="4"/>
  </si>
  <si>
    <t>満12週～
　　　15週</t>
    <rPh sb="0" eb="1">
      <t>マン</t>
    </rPh>
    <rPh sb="3" eb="4">
      <t>シュウ</t>
    </rPh>
    <rPh sb="11" eb="12">
      <t>シュウ</t>
    </rPh>
    <phoneticPr fontId="4"/>
  </si>
  <si>
    <t>満16週～
　　　19週</t>
    <rPh sb="0" eb="1">
      <t>マン</t>
    </rPh>
    <rPh sb="3" eb="4">
      <t>シュウ</t>
    </rPh>
    <rPh sb="11" eb="12">
      <t>シュウ</t>
    </rPh>
    <phoneticPr fontId="4"/>
  </si>
  <si>
    <t>満20週～
　　　21週</t>
    <rPh sb="0" eb="1">
      <t>マン</t>
    </rPh>
    <rPh sb="3" eb="4">
      <t>シュウ</t>
    </rPh>
    <rPh sb="11" eb="12">
      <t>シュウ</t>
    </rPh>
    <phoneticPr fontId="4"/>
  </si>
  <si>
    <t>出典：衛生行政報告例</t>
  </si>
  <si>
    <t>６－第８表　人工妊娠中絶件数，年齢（５歳階級）・年次別</t>
    <rPh sb="2" eb="3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2" eb="14">
      <t>ケンスウ</t>
    </rPh>
    <rPh sb="15" eb="17">
      <t>ネンレイ</t>
    </rPh>
    <rPh sb="19" eb="20">
      <t>サイ</t>
    </rPh>
    <rPh sb="20" eb="22">
      <t>カイキュウ</t>
    </rPh>
    <rPh sb="24" eb="26">
      <t>ネンジ</t>
    </rPh>
    <rPh sb="26" eb="27">
      <t>ベツ</t>
    </rPh>
    <phoneticPr fontId="4"/>
  </si>
  <si>
    <t>総　数</t>
    <rPh sb="0" eb="3">
      <t>ソウスウ</t>
    </rPh>
    <phoneticPr fontId="4"/>
  </si>
  <si>
    <t>20歳未満</t>
    <rPh sb="2" eb="3">
      <t>サイ</t>
    </rPh>
    <rPh sb="3" eb="5">
      <t>ミマン</t>
    </rPh>
    <phoneticPr fontId="4"/>
  </si>
  <si>
    <t>20～24</t>
  </si>
  <si>
    <t>25～29</t>
  </si>
  <si>
    <t>30～34</t>
  </si>
  <si>
    <t>35～39</t>
  </si>
  <si>
    <t>40～44</t>
  </si>
  <si>
    <t>45～49</t>
  </si>
  <si>
    <t>不　詳</t>
    <rPh sb="0" eb="3">
      <t>フショウ</t>
    </rPh>
    <phoneticPr fontId="4"/>
  </si>
  <si>
    <t>平成10年　　</t>
    <rPh sb="0" eb="1">
      <t>ヘイセイ</t>
    </rPh>
    <rPh sb="3" eb="4">
      <t>ネン</t>
    </rPh>
    <phoneticPr fontId="16"/>
  </si>
  <si>
    <t>令和元</t>
    <rPh sb="0" eb="1">
      <t>レイワ</t>
    </rPh>
    <rPh sb="1" eb="2">
      <t>モト</t>
    </rPh>
    <phoneticPr fontId="16"/>
  </si>
  <si>
    <t>６－第９表　人工妊娠中絶件数，年齢（５歳階級）・保健所、保健福祉事務所別</t>
    <rPh sb="2" eb="3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2" eb="14">
      <t>ケンスウ</t>
    </rPh>
    <rPh sb="15" eb="17">
      <t>ネンレイ</t>
    </rPh>
    <rPh sb="19" eb="20">
      <t>サイ</t>
    </rPh>
    <rPh sb="20" eb="22">
      <t>カイキュウ</t>
    </rPh>
    <rPh sb="24" eb="27">
      <t>ホケンジョ</t>
    </rPh>
    <rPh sb="28" eb="35">
      <t>ホケンジョ</t>
    </rPh>
    <rPh sb="35" eb="36">
      <t>ベツ</t>
    </rPh>
    <phoneticPr fontId="4"/>
  </si>
  <si>
    <t>令和元年度　</t>
    <rPh sb="0" eb="2">
      <t>レイワ</t>
    </rPh>
    <rPh sb="2" eb="4">
      <t>ガンネン</t>
    </rPh>
    <rPh sb="4" eb="5">
      <t>ド</t>
    </rPh>
    <phoneticPr fontId="4"/>
  </si>
  <si>
    <t>総　   数</t>
    <rPh sb="0" eb="6">
      <t>ソウスウ</t>
    </rPh>
    <phoneticPr fontId="4"/>
  </si>
  <si>
    <t>前橋市</t>
    <rPh sb="0" eb="2">
      <t>マエバシ</t>
    </rPh>
    <rPh sb="2" eb="3">
      <t>シ</t>
    </rPh>
    <phoneticPr fontId="4"/>
  </si>
  <si>
    <t>渋川</t>
    <rPh sb="0" eb="2">
      <t>シブカワ</t>
    </rPh>
    <phoneticPr fontId="4"/>
  </si>
  <si>
    <t>伊勢崎</t>
    <rPh sb="0" eb="3">
      <t>イセサキ</t>
    </rPh>
    <phoneticPr fontId="4"/>
  </si>
  <si>
    <t>高崎市</t>
    <rPh sb="0" eb="3">
      <t>タカサキシ</t>
    </rPh>
    <phoneticPr fontId="4"/>
  </si>
  <si>
    <t>安中</t>
    <rPh sb="0" eb="2">
      <t>アンナカ</t>
    </rPh>
    <phoneticPr fontId="4"/>
  </si>
  <si>
    <t>藤岡</t>
    <rPh sb="0" eb="2">
      <t>フジオカ</t>
    </rPh>
    <phoneticPr fontId="4"/>
  </si>
  <si>
    <t>富岡</t>
    <rPh sb="0" eb="2">
      <t>トミオカ</t>
    </rPh>
    <phoneticPr fontId="4"/>
  </si>
  <si>
    <t>吾妻</t>
    <rPh sb="0" eb="2">
      <t>アガツマ</t>
    </rPh>
    <phoneticPr fontId="4"/>
  </si>
  <si>
    <t>-</t>
    <phoneticPr fontId="4"/>
  </si>
  <si>
    <t>利根沼田</t>
    <rPh sb="0" eb="2">
      <t>トネ</t>
    </rPh>
    <rPh sb="2" eb="4">
      <t>ヌマタ</t>
    </rPh>
    <phoneticPr fontId="4"/>
  </si>
  <si>
    <t>桐生</t>
    <rPh sb="0" eb="2">
      <t>キリュウ</t>
    </rPh>
    <phoneticPr fontId="4"/>
  </si>
  <si>
    <t>太田</t>
    <rPh sb="0" eb="2">
      <t>オオタ</t>
    </rPh>
    <phoneticPr fontId="4"/>
  </si>
  <si>
    <t>館林</t>
    <rPh sb="0" eb="2">
      <t>タテバヤシ</t>
    </rPh>
    <phoneticPr fontId="4"/>
  </si>
  <si>
    <t>出典：児童福祉・青少年課調べ</t>
    <rPh sb="0" eb="2">
      <t>シュッテン</t>
    </rPh>
    <rPh sb="3" eb="5">
      <t>ジドウ</t>
    </rPh>
    <rPh sb="5" eb="7">
      <t>フクシ</t>
    </rPh>
    <rPh sb="8" eb="11">
      <t>セイショウネン</t>
    </rPh>
    <rPh sb="11" eb="12">
      <t>カ</t>
    </rPh>
    <rPh sb="12" eb="13">
      <t>シラ</t>
    </rPh>
    <phoneticPr fontId="4"/>
  </si>
  <si>
    <t>６－第１０表　被爆者健康手帳交付状況</t>
    <phoneticPr fontId="4"/>
  </si>
  <si>
    <t>前 年 度 末</t>
  </si>
  <si>
    <t>本 年 度 増</t>
  </si>
  <si>
    <t>本 年 度 減</t>
  </si>
  <si>
    <t>本 年 度 現 在</t>
  </si>
  <si>
    <t>総 数</t>
  </si>
  <si>
    <t>男</t>
  </si>
  <si>
    <t>女</t>
  </si>
  <si>
    <t>被爆者健康手帳</t>
  </si>
  <si>
    <t>健康診断受診者証</t>
    <rPh sb="7" eb="8">
      <t>ショウ</t>
    </rPh>
    <phoneticPr fontId="4"/>
  </si>
  <si>
    <t>出典：保健予防課調べ</t>
    <rPh sb="0" eb="2">
      <t>シュッテン</t>
    </rPh>
    <rPh sb="3" eb="5">
      <t>ホケン</t>
    </rPh>
    <rPh sb="5" eb="8">
      <t>ヨボウカ</t>
    </rPh>
    <rPh sb="8" eb="9">
      <t>シラ</t>
    </rPh>
    <phoneticPr fontId="4"/>
  </si>
  <si>
    <t>６－第１１表　特定医療費（指定難病）支給状況，疾患別</t>
    <rPh sb="7" eb="9">
      <t>トクテイ</t>
    </rPh>
    <rPh sb="9" eb="12">
      <t>イリョウヒ</t>
    </rPh>
    <rPh sb="13" eb="15">
      <t>シテイ</t>
    </rPh>
    <rPh sb="15" eb="17">
      <t>ナンビョウ</t>
    </rPh>
    <rPh sb="18" eb="20">
      <t>シキュウ</t>
    </rPh>
    <rPh sb="20" eb="22">
      <t>ジョウキョウ</t>
    </rPh>
    <rPh sb="23" eb="25">
      <t>シッカン</t>
    </rPh>
    <rPh sb="25" eb="26">
      <t>ベツ</t>
    </rPh>
    <phoneticPr fontId="4"/>
  </si>
  <si>
    <t>令和元年度末　</t>
    <rPh sb="0" eb="2">
      <t>レイワ</t>
    </rPh>
    <rPh sb="2" eb="5">
      <t>ガンネンド</t>
    </rPh>
    <rPh sb="5" eb="6">
      <t>マツ</t>
    </rPh>
    <phoneticPr fontId="16"/>
  </si>
  <si>
    <t>総数</t>
    <rPh sb="0" eb="1">
      <t>ソウ</t>
    </rPh>
    <rPh sb="1" eb="2">
      <t>スウ</t>
    </rPh>
    <phoneticPr fontId="4"/>
  </si>
  <si>
    <t>球脊髄性筋萎縮症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</si>
  <si>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</si>
  <si>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</si>
  <si>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</si>
  <si>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</si>
  <si>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</si>
  <si>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</si>
  <si>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</si>
  <si>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</si>
  <si>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</si>
  <si>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</si>
  <si>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</si>
  <si>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 視神経脊髄炎</t>
  </si>
  <si>
    <t>慢性炎症性脱髄性多発神経炎／多巣性運動ニューロパチー</t>
    <phoneticPr fontId="4"/>
  </si>
  <si>
    <t>封入体筋炎</t>
  </si>
  <si>
    <t>クロウ・深瀬症候群</t>
  </si>
  <si>
    <t>多系統萎縮症</t>
  </si>
  <si>
    <t>脊髄小脳変性症( 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</si>
  <si>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</si>
  <si>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</si>
  <si>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</si>
  <si>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</si>
  <si>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</si>
  <si>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</si>
  <si>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</si>
  <si>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</si>
  <si>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</si>
  <si>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</si>
  <si>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</si>
  <si>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</si>
  <si>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</si>
  <si>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</si>
  <si>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</si>
  <si>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</si>
  <si>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</si>
  <si>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</si>
  <si>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 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</si>
  <si>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</si>
  <si>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</si>
  <si>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</si>
  <si>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</si>
  <si>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</si>
  <si>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</si>
  <si>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</si>
  <si>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</si>
  <si>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</si>
  <si>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バージャー病</t>
  </si>
  <si>
    <t>原発性抗リン脂質抗体症候群</t>
  </si>
  <si>
    <t>全身性エリテマトーデス</t>
  </si>
  <si>
    <t>皮膚筋炎／ 多発性筋炎</t>
  </si>
  <si>
    <t>全身性強皮症</t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</si>
  <si>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</si>
  <si>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</si>
  <si>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</si>
  <si>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</si>
  <si>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</si>
  <si>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</si>
  <si>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</si>
  <si>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</si>
  <si>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</si>
  <si>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</si>
  <si>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</si>
  <si>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</si>
  <si>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</si>
  <si>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</si>
  <si>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Ig Ａ 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</si>
  <si>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</si>
  <si>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</si>
  <si>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</si>
  <si>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</si>
  <si>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</si>
  <si>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 分泌異常症</t>
  </si>
  <si>
    <t>下垂体性TSH 分泌亢進症</t>
  </si>
  <si>
    <t>下垂体性PRL 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</si>
  <si>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</si>
  <si>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</si>
  <si>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</si>
  <si>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</si>
  <si>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 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</si>
  <si>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</si>
  <si>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</si>
  <si>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</si>
  <si>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</si>
  <si>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</si>
  <si>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</si>
  <si>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</si>
  <si>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 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</si>
  <si>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</si>
  <si>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</si>
  <si>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</si>
  <si>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</si>
  <si>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</si>
  <si>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原発性胆汁性胆管炎</t>
    <rPh sb="6" eb="7">
      <t>タン</t>
    </rPh>
    <rPh sb="7" eb="8">
      <t>カン</t>
    </rPh>
    <rPh sb="8" eb="9">
      <t>エン</t>
    </rPh>
    <phoneticPr fontId="22"/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</si>
  <si>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</si>
  <si>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</si>
  <si>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</si>
  <si>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</si>
  <si>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</si>
  <si>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</si>
  <si>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</si>
  <si>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</si>
  <si>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</si>
  <si>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 症候群</t>
  </si>
  <si>
    <t>コステロ症候群</t>
  </si>
  <si>
    <t>チャージ症候群</t>
  </si>
  <si>
    <t>クリオピリン関連周期熱症候群</t>
  </si>
  <si>
    <t>若年性特発性関節炎</t>
  </si>
  <si>
    <t>TNF 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</si>
  <si>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</si>
  <si>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</si>
  <si>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</si>
  <si>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</si>
  <si>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</si>
  <si>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</si>
  <si>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</si>
  <si>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</si>
  <si>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</si>
  <si>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</si>
  <si>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</si>
  <si>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</si>
  <si>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</si>
  <si>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</si>
  <si>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</si>
  <si>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</si>
  <si>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</si>
  <si>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</si>
  <si>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</si>
  <si>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</si>
  <si>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 二相性） 急性脳症</t>
  </si>
  <si>
    <t>先天性無痛無汗症</t>
  </si>
  <si>
    <t>アレキサンダー病</t>
  </si>
  <si>
    <t>先天性核上性球麻痺</t>
  </si>
  <si>
    <t>メビウス症候群</t>
  </si>
  <si>
    <t>中隔視神経形成異常症/ 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</si>
  <si>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</si>
  <si>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</si>
  <si>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</si>
  <si>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</si>
  <si>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</si>
  <si>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</si>
  <si>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</si>
  <si>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</si>
  <si>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</si>
  <si>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</si>
  <si>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</si>
  <si>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</si>
  <si>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</si>
  <si>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</si>
  <si>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</si>
  <si>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 番染色体症候群</t>
  </si>
  <si>
    <t>ラスムッセン脳炎</t>
  </si>
  <si>
    <t>Ｐ Ｃ Ｄ Ｈ 19 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</si>
  <si>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</si>
  <si>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</si>
  <si>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</si>
  <si>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</si>
  <si>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</si>
  <si>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</si>
  <si>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</si>
  <si>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</si>
  <si>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</si>
  <si>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 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</si>
  <si>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</si>
  <si>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</si>
  <si>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</si>
  <si>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</si>
  <si>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</si>
  <si>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</si>
  <si>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</si>
  <si>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</si>
  <si>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</si>
  <si>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</si>
  <si>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Ｖ Ａ Ｔ Ｅ Ｒ 症候群</t>
  </si>
  <si>
    <t>那須・ハコラ病</t>
  </si>
  <si>
    <t>ウィーバー症候群</t>
  </si>
  <si>
    <t>コフィン・ローリー症候群</t>
  </si>
  <si>
    <t>ジュベール症候群関連疾患</t>
  </si>
  <si>
    <t>モワット・ウィルソン症候群</t>
  </si>
  <si>
    <t>ウィリアムズ症候群</t>
  </si>
  <si>
    <t>Ａ Ｔ Ｒ － Ｘ 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</si>
  <si>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</si>
  <si>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</si>
  <si>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</si>
  <si>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</si>
  <si>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</si>
  <si>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</si>
  <si>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</si>
  <si>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</si>
  <si>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</si>
  <si>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</si>
  <si>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</si>
  <si>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</si>
  <si>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</si>
  <si>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</si>
  <si>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</si>
  <si>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</si>
  <si>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</si>
  <si>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</si>
  <si>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</si>
  <si>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</si>
  <si>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</si>
  <si>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</si>
  <si>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22 ｑ 11.2 欠失症候群</t>
  </si>
  <si>
    <t>エマヌエル症候群</t>
  </si>
  <si>
    <t>脆弱Ｘ 症候群関連疾患</t>
  </si>
  <si>
    <t>脆弱X 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</si>
  <si>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</si>
  <si>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</si>
  <si>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</si>
  <si>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</si>
  <si>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</si>
  <si>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</si>
  <si>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</si>
  <si>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</si>
  <si>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</si>
  <si>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</si>
  <si>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</si>
  <si>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</si>
  <si>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</si>
  <si>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</si>
  <si>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</si>
  <si>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</si>
  <si>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</si>
  <si>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</si>
  <si>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</si>
  <si>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 ハンナ型）</t>
  </si>
  <si>
    <t>オスラー病</t>
  </si>
  <si>
    <t>閉塞性細気管支炎</t>
  </si>
  <si>
    <t>肺胞蛋白症（ 自己免疫性又は先天性）</t>
  </si>
  <si>
    <t>肺胞低換気症候群</t>
  </si>
  <si>
    <t>α 1 － 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</si>
  <si>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</si>
  <si>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</si>
  <si>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</si>
  <si>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</si>
  <si>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</si>
  <si>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</si>
  <si>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 抵抗性くる病/ 骨軟化症</t>
  </si>
  <si>
    <t>ビタミンＤ 依存性くる病/ 骨軟化症</t>
  </si>
  <si>
    <t>フェニルケトン尿症</t>
  </si>
  <si>
    <t>高チロシン血症1 型</t>
  </si>
  <si>
    <t>高チロシン血症2 型</t>
  </si>
  <si>
    <t>高チロシン血症3 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</si>
  <si>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</si>
  <si>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</si>
  <si>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</si>
  <si>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</si>
  <si>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 欠損症</t>
  </si>
  <si>
    <t>グルタル酸血症1 型</t>
  </si>
  <si>
    <t>グルタル酸血症2 型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</si>
  <si>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</si>
  <si>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</si>
  <si>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</si>
  <si>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</si>
  <si>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</si>
  <si>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</si>
  <si>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</si>
  <si>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</si>
  <si>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</si>
  <si>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</si>
  <si>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</si>
  <si>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</si>
  <si>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</si>
  <si>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 リポタンパク血症</t>
  </si>
  <si>
    <t>脂肪萎縮症</t>
  </si>
  <si>
    <t>家族性地中海熱</t>
  </si>
  <si>
    <t>高Ｉ ｇ Ｄ 症候群</t>
  </si>
  <si>
    <t>中條・西村症候群</t>
  </si>
  <si>
    <t>化膿性無菌性関節炎・壊疽性膿皮症・アクネ症候群</t>
    <phoneticPr fontId="4"/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</si>
  <si>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</si>
  <si>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</si>
  <si>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</si>
  <si>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</si>
  <si>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</si>
  <si>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</si>
  <si>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</si>
  <si>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</si>
  <si>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巨大リンパ管奇形（ 頚部顔面病変）</t>
  </si>
  <si>
    <t>巨大静脈奇形（ 頚部口腔咽頭びまん性病変）</t>
  </si>
  <si>
    <t>巨大動静脈奇形（ 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</si>
  <si>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</si>
  <si>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</si>
  <si>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</si>
  <si>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</si>
  <si>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</si>
  <si>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</si>
  <si>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</si>
  <si>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自己免疫性後天性凝固因子欠乏症</t>
  </si>
  <si>
    <t>クロンカイト・カナダ症候群</t>
  </si>
  <si>
    <t>非特異性多発性小腸潰瘍症</t>
  </si>
  <si>
    <t>ヒルシュスプルング病（ 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</si>
  <si>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</si>
  <si>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</si>
  <si>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</si>
  <si>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</si>
  <si>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</si>
  <si>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</si>
  <si>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</si>
  <si>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</si>
  <si>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 ｇ Ｇ ４ 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</si>
  <si>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</si>
  <si>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</si>
  <si>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</si>
  <si>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</si>
  <si>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</si>
  <si>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</si>
  <si>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カナバン病</t>
  </si>
  <si>
    <t>進行性白質脳症</t>
    <rPh sb="0" eb="3">
      <t>シンコウセイ</t>
    </rPh>
    <rPh sb="3" eb="5">
      <t>ハクシツ</t>
    </rPh>
    <rPh sb="5" eb="6">
      <t>ノウ</t>
    </rPh>
    <phoneticPr fontId="23"/>
  </si>
  <si>
    <t>進行性ミオクローヌスてんかん</t>
    <rPh sb="0" eb="3">
      <t>シンコウセイ</t>
    </rPh>
    <phoneticPr fontId="23"/>
  </si>
  <si>
    <t>先天異常症候群</t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</si>
  <si>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23"/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</si>
  <si>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</si>
  <si>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</si>
  <si>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</si>
  <si>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  <phoneticPr fontId="4"/>
  </si>
  <si>
    <t>カルニチン回路異常症</t>
  </si>
  <si>
    <t>三頭酵素欠損症</t>
    <rPh sb="0" eb="2">
      <t>サントウ</t>
    </rPh>
    <rPh sb="2" eb="4">
      <t>コウソ</t>
    </rPh>
    <rPh sb="4" eb="7">
      <t>ケッソンショウ</t>
    </rPh>
    <phoneticPr fontId="23"/>
  </si>
  <si>
    <t>シトリン欠損症</t>
    <rPh sb="4" eb="7">
      <t>ケッソンショウ</t>
    </rPh>
    <phoneticPr fontId="23"/>
  </si>
  <si>
    <t>セピアプテリン還元酵素（SR）欠損症</t>
    <rPh sb="7" eb="9">
      <t>カンゲン</t>
    </rPh>
    <rPh sb="9" eb="11">
      <t>コウソ</t>
    </rPh>
    <rPh sb="15" eb="18">
      <t>ケッソンショウ</t>
    </rPh>
    <phoneticPr fontId="23"/>
  </si>
  <si>
    <t>先天性グリコシルホスファチジルイノシトール（GPI）欠損症</t>
    <rPh sb="0" eb="3">
      <t>センテンセイ</t>
    </rPh>
    <rPh sb="26" eb="29">
      <t>ケッソンショウ</t>
    </rPh>
    <phoneticPr fontId="23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</si>
  <si>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23"/>
  </si>
  <si>
    <t>β－ケトチオラーゼ欠損症</t>
    <rPh sb="9" eb="12">
      <t>ケッソンショウ</t>
    </rPh>
    <phoneticPr fontId="23"/>
  </si>
  <si>
    <t>芳香族L-アミノ酸脱炭酸酵素欠損症</t>
    <rPh sb="0" eb="3">
      <t>ホウコウゾク</t>
    </rPh>
    <rPh sb="8" eb="9">
      <t>サン</t>
    </rPh>
    <rPh sb="9" eb="10">
      <t>ダツ</t>
    </rPh>
    <rPh sb="10" eb="11">
      <t>スミ</t>
    </rPh>
    <rPh sb="11" eb="12">
      <t>サン</t>
    </rPh>
    <rPh sb="12" eb="14">
      <t>コウソ</t>
    </rPh>
    <rPh sb="14" eb="17">
      <t>ケッソンショウ</t>
    </rPh>
    <phoneticPr fontId="23"/>
  </si>
  <si>
    <t>メチルグルタコン酸尿症</t>
    <rPh sb="8" eb="9">
      <t>サン</t>
    </rPh>
    <rPh sb="9" eb="11">
      <t>ニョウショウ</t>
    </rPh>
    <phoneticPr fontId="23"/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</si>
  <si>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23"/>
  </si>
  <si>
    <t>大理石骨病</t>
    <rPh sb="0" eb="3">
      <t>ダイリセキ</t>
    </rPh>
    <rPh sb="3" eb="4">
      <t>ホネ</t>
    </rPh>
    <rPh sb="4" eb="5">
      <t>ビョウ</t>
    </rPh>
    <phoneticPr fontId="23"/>
  </si>
  <si>
    <t>特発性血栓症（遺伝性血栓性素因によるものに限る。）</t>
  </si>
  <si>
    <t>前眼部形成異常</t>
    <rPh sb="0" eb="3">
      <t>ゼンガンブ</t>
    </rPh>
    <rPh sb="3" eb="5">
      <t>ケイセイ</t>
    </rPh>
    <rPh sb="5" eb="7">
      <t>イジョウ</t>
    </rPh>
    <phoneticPr fontId="23"/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</si>
  <si>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23"/>
  </si>
  <si>
    <t>先天性気管狭窄症／先天性声門下狭窄症</t>
    <rPh sb="0" eb="3">
      <t>センテンセイ</t>
    </rPh>
    <rPh sb="3" eb="5">
      <t>キカン</t>
    </rPh>
    <rPh sb="5" eb="8">
      <t>キョウサクショウ</t>
    </rPh>
    <rPh sb="9" eb="12">
      <t>センテンセイ</t>
    </rPh>
    <rPh sb="12" eb="13">
      <t>コエ</t>
    </rPh>
    <rPh sb="13" eb="15">
      <t>モンカ</t>
    </rPh>
    <rPh sb="15" eb="18">
      <t>キョウサクショウ</t>
    </rPh>
    <phoneticPr fontId="23"/>
  </si>
  <si>
    <t>特発性多中心性キャッスルマン病</t>
  </si>
  <si>
    <t>膠様滴状角膜ジストロフィー</t>
  </si>
  <si>
    <t>ハッチンソン・ギルフォード症候群</t>
  </si>
  <si>
    <t>６－第１２表　特定疾患医療給付状況，疾患別</t>
    <rPh sb="20" eb="21">
      <t>ベツ</t>
    </rPh>
    <phoneticPr fontId="4"/>
  </si>
  <si>
    <t>令和元年度末　</t>
    <rPh sb="0" eb="1">
      <t>レイワ</t>
    </rPh>
    <rPh sb="1" eb="4">
      <t>ガンネンド</t>
    </rPh>
    <rPh sb="5" eb="6">
      <t>マツ</t>
    </rPh>
    <phoneticPr fontId="4"/>
  </si>
  <si>
    <t>疾　　　患　　　名</t>
    <rPh sb="0" eb="1">
      <t>シツ</t>
    </rPh>
    <rPh sb="4" eb="5">
      <t>カン</t>
    </rPh>
    <rPh sb="8" eb="9">
      <t>メイ</t>
    </rPh>
    <phoneticPr fontId="4"/>
  </si>
  <si>
    <t>総数</t>
    <phoneticPr fontId="25"/>
  </si>
  <si>
    <t>総数</t>
    <rPh sb="0" eb="2">
      <t>ソウスウ</t>
    </rPh>
    <phoneticPr fontId="26"/>
  </si>
  <si>
    <t>スモン</t>
  </si>
  <si>
    <t>難治性の肝炎のうち劇症肝炎</t>
    <rPh sb="0" eb="3">
      <t>ナンチセイ</t>
    </rPh>
    <rPh sb="4" eb="6">
      <t>カンエン</t>
    </rPh>
    <phoneticPr fontId="26"/>
  </si>
  <si>
    <t>-</t>
  </si>
  <si>
    <t>重症急性膵炎</t>
  </si>
  <si>
    <t>プリオン病（ヒト由来乾燥硬膜移植によるクロイツフェルト・ヤコブ病に限る。）　　　</t>
    <rPh sb="8" eb="10">
      <t>ユライ</t>
    </rPh>
    <rPh sb="10" eb="12">
      <t>カンソウ</t>
    </rPh>
    <rPh sb="12" eb="14">
      <t>コウマク</t>
    </rPh>
    <rPh sb="14" eb="16">
      <t>イショク</t>
    </rPh>
    <rPh sb="31" eb="32">
      <t>ビョウ</t>
    </rPh>
    <rPh sb="33" eb="34">
      <t>カギ</t>
    </rPh>
    <phoneticPr fontId="26"/>
  </si>
  <si>
    <t>６－第１３表　小児慢性特定疾病医療給付状況，疾患群別　</t>
    <rPh sb="13" eb="15">
      <t>シッペイ</t>
    </rPh>
    <rPh sb="24" eb="25">
      <t>グン</t>
    </rPh>
    <phoneticPr fontId="4"/>
  </si>
  <si>
    <t xml:space="preserve"> </t>
  </si>
  <si>
    <t>総　数</t>
    <phoneticPr fontId="4"/>
  </si>
  <si>
    <t>総数</t>
  </si>
  <si>
    <t>悪性新生物</t>
  </si>
  <si>
    <t>慢性腎疾患</t>
  </si>
  <si>
    <t>慢性呼吸器疾患</t>
    <rPh sb="0" eb="2">
      <t>マンセイ</t>
    </rPh>
    <rPh sb="2" eb="5">
      <t>コキュウキ</t>
    </rPh>
    <rPh sb="5" eb="7">
      <t>シッカン</t>
    </rPh>
    <phoneticPr fontId="4"/>
  </si>
  <si>
    <t>慢性心疾患</t>
  </si>
  <si>
    <t>内分泌疾患</t>
  </si>
  <si>
    <t>膠原病</t>
  </si>
  <si>
    <t>糖尿病</t>
  </si>
  <si>
    <t>先天性代謝異常</t>
  </si>
  <si>
    <t>血液疾患</t>
    <rPh sb="2" eb="3">
      <t>シツ</t>
    </rPh>
    <phoneticPr fontId="4"/>
  </si>
  <si>
    <t>免疫疾患</t>
    <rPh sb="0" eb="2">
      <t>メンエキ</t>
    </rPh>
    <rPh sb="2" eb="4">
      <t>シッカン</t>
    </rPh>
    <phoneticPr fontId="4"/>
  </si>
  <si>
    <t>神経・筋疾患</t>
  </si>
  <si>
    <t>慢性消化器疾患</t>
    <rPh sb="0" eb="2">
      <t>マンセイ</t>
    </rPh>
    <rPh sb="2" eb="5">
      <t>ショウカキ</t>
    </rPh>
    <rPh sb="5" eb="7">
      <t>シッカン</t>
    </rPh>
    <phoneticPr fontId="4"/>
  </si>
  <si>
    <t>染色体又は遺伝子に変化を伴う症候群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7">
      <t>ショウコウグン</t>
    </rPh>
    <phoneticPr fontId="4"/>
  </si>
  <si>
    <t>皮膚疾患</t>
    <rPh sb="0" eb="2">
      <t>ヒフ</t>
    </rPh>
    <rPh sb="2" eb="4">
      <t>シッカン</t>
    </rPh>
    <phoneticPr fontId="4"/>
  </si>
  <si>
    <t>骨系統疾患</t>
    <rPh sb="0" eb="5">
      <t>コツケイトウシッカン</t>
    </rPh>
    <phoneticPr fontId="4"/>
  </si>
  <si>
    <t>脈管系疾患</t>
    <rPh sb="0" eb="5">
      <t>ミャッカンケイシッカン</t>
    </rPh>
    <phoneticPr fontId="4"/>
  </si>
  <si>
    <t>６－第１４表　特定医療費（指定難病）・小児慢性特定疾病医療支給状況，</t>
    <rPh sb="7" eb="9">
      <t>トクテイ</t>
    </rPh>
    <rPh sb="9" eb="12">
      <t>イリョウヒ</t>
    </rPh>
    <rPh sb="13" eb="15">
      <t>シテイ</t>
    </rPh>
    <rPh sb="15" eb="17">
      <t>ナンビョウ</t>
    </rPh>
    <rPh sb="19" eb="21">
      <t>ショウニ</t>
    </rPh>
    <rPh sb="21" eb="23">
      <t>マンセイ</t>
    </rPh>
    <rPh sb="23" eb="25">
      <t>トクテイ</t>
    </rPh>
    <rPh sb="25" eb="27">
      <t>シッペイ</t>
    </rPh>
    <rPh sb="27" eb="29">
      <t>イリョウ</t>
    </rPh>
    <rPh sb="29" eb="31">
      <t>シキュウ</t>
    </rPh>
    <rPh sb="31" eb="33">
      <t>ジョウキョウ</t>
    </rPh>
    <phoneticPr fontId="4"/>
  </si>
  <si>
    <t>保健所、保健福祉事務所別</t>
  </si>
  <si>
    <t>令和元年度末　</t>
    <rPh sb="0" eb="2">
      <t>レイワ</t>
    </rPh>
    <rPh sb="2" eb="4">
      <t>ガンネン</t>
    </rPh>
    <rPh sb="4" eb="5">
      <t>ド</t>
    </rPh>
    <rPh sb="5" eb="6">
      <t>マツ</t>
    </rPh>
    <phoneticPr fontId="16"/>
  </si>
  <si>
    <t>特定医療費（指定難病）</t>
  </si>
  <si>
    <t>小児慢性特定疾病医療</t>
    <phoneticPr fontId="16"/>
  </si>
  <si>
    <t>総数</t>
    <rPh sb="0" eb="2">
      <t>ソウスウ</t>
    </rPh>
    <phoneticPr fontId="16"/>
  </si>
  <si>
    <t>渋川</t>
  </si>
  <si>
    <t>伊勢崎</t>
  </si>
  <si>
    <t>安中</t>
  </si>
  <si>
    <t>藤岡</t>
  </si>
  <si>
    <t>富岡</t>
  </si>
  <si>
    <t>吾妻</t>
  </si>
  <si>
    <t>利根沼田</t>
  </si>
  <si>
    <t>太田</t>
    <rPh sb="0" eb="1">
      <t>フトシ</t>
    </rPh>
    <rPh sb="1" eb="2">
      <t>タ</t>
    </rPh>
    <phoneticPr fontId="4"/>
  </si>
  <si>
    <t>桐生</t>
  </si>
  <si>
    <t>館林</t>
  </si>
  <si>
    <t>６－第１５表　栄養士・調理師及び製菓衛生師免許交付</t>
    <rPh sb="2" eb="3">
      <t>ダイ</t>
    </rPh>
    <rPh sb="5" eb="6">
      <t>ヒョウ</t>
    </rPh>
    <rPh sb="7" eb="10">
      <t>エイヨウシ</t>
    </rPh>
    <rPh sb="11" eb="14">
      <t>チョウリシ</t>
    </rPh>
    <rPh sb="14" eb="15">
      <t>オヨ</t>
    </rPh>
    <rPh sb="16" eb="18">
      <t>セイカ</t>
    </rPh>
    <rPh sb="18" eb="20">
      <t>エイセイ</t>
    </rPh>
    <rPh sb="20" eb="21">
      <t>シ</t>
    </rPh>
    <rPh sb="21" eb="23">
      <t>メンキョ</t>
    </rPh>
    <rPh sb="23" eb="25">
      <t>コウフ</t>
    </rPh>
    <phoneticPr fontId="4"/>
  </si>
  <si>
    <t>令和元年度</t>
    <rPh sb="0" eb="2">
      <t>レイワ</t>
    </rPh>
    <rPh sb="2" eb="4">
      <t>ガンネン</t>
    </rPh>
    <phoneticPr fontId="4"/>
  </si>
  <si>
    <t>栄養士</t>
    <rPh sb="0" eb="3">
      <t>エイヨウシ</t>
    </rPh>
    <phoneticPr fontId="4"/>
  </si>
  <si>
    <t>調理師</t>
    <rPh sb="0" eb="3">
      <t>チョウリシ</t>
    </rPh>
    <phoneticPr fontId="4"/>
  </si>
  <si>
    <t>製菓
衛生師</t>
    <rPh sb="0" eb="2">
      <t>セイカ</t>
    </rPh>
    <rPh sb="3" eb="5">
      <t>エイセイシ</t>
    </rPh>
    <rPh sb="5" eb="6">
      <t>シ</t>
    </rPh>
    <phoneticPr fontId="4"/>
  </si>
  <si>
    <t>指定養成施設卒業者</t>
    <rPh sb="0" eb="2">
      <t>シテイ</t>
    </rPh>
    <rPh sb="2" eb="4">
      <t>ヨウセイ</t>
    </rPh>
    <rPh sb="4" eb="6">
      <t>シセツ</t>
    </rPh>
    <rPh sb="6" eb="9">
      <t>ソツギョウシャ</t>
    </rPh>
    <phoneticPr fontId="4"/>
  </si>
  <si>
    <t>講習課程
修了者</t>
    <rPh sb="0" eb="2">
      <t>コウシュウ</t>
    </rPh>
    <rPh sb="2" eb="4">
      <t>カテイ</t>
    </rPh>
    <rPh sb="5" eb="8">
      <t>シュウリョウシャ</t>
    </rPh>
    <phoneticPr fontId="4"/>
  </si>
  <si>
    <t>都道府県知事試験合格者</t>
    <rPh sb="0" eb="4">
      <t>トドウフケン</t>
    </rPh>
    <rPh sb="4" eb="6">
      <t>チジ</t>
    </rPh>
    <rPh sb="6" eb="8">
      <t>シケン</t>
    </rPh>
    <rPh sb="8" eb="11">
      <t>ゴウカクシャ</t>
    </rPh>
    <phoneticPr fontId="4"/>
  </si>
  <si>
    <t>附則第３項による講習認定</t>
    <rPh sb="0" eb="2">
      <t>フソク</t>
    </rPh>
    <rPh sb="2" eb="3">
      <t>ダイ</t>
    </rPh>
    <rPh sb="4" eb="5">
      <t>コウ</t>
    </rPh>
    <rPh sb="8" eb="10">
      <t>コウシュウ</t>
    </rPh>
    <rPh sb="10" eb="12">
      <t>ニンテイ</t>
    </rPh>
    <phoneticPr fontId="4"/>
  </si>
  <si>
    <t>計</t>
    <rPh sb="0" eb="1">
      <t>ケイ</t>
    </rPh>
    <phoneticPr fontId="4"/>
  </si>
  <si>
    <t>６－第１６表　給食施設</t>
    <rPh sb="5" eb="6">
      <t>ヒョウ</t>
    </rPh>
    <phoneticPr fontId="27"/>
  </si>
  <si>
    <t>令和元年度末現在</t>
    <rPh sb="0" eb="2">
      <t>レイワ</t>
    </rPh>
    <rPh sb="2" eb="4">
      <t>ガンネン</t>
    </rPh>
    <rPh sb="3" eb="6">
      <t>ネンドマツ</t>
    </rPh>
    <phoneticPr fontId="27"/>
  </si>
  <si>
    <t>総数</t>
    <rPh sb="0" eb="2">
      <t>ソウスウ</t>
    </rPh>
    <phoneticPr fontId="27"/>
  </si>
  <si>
    <t>管理栄養士
のみいる施設</t>
    <phoneticPr fontId="27"/>
  </si>
  <si>
    <t>管理栄養士・栄養士
どちらもいる施設</t>
    <phoneticPr fontId="27"/>
  </si>
  <si>
    <t>栄養士のみ
いる施設</t>
    <phoneticPr fontId="27"/>
  </si>
  <si>
    <t>管理栄養士・栄養士どちらもいない施設数</t>
    <rPh sb="6" eb="9">
      <t>エイヨウシ</t>
    </rPh>
    <rPh sb="16" eb="19">
      <t>シセツスウ</t>
    </rPh>
    <phoneticPr fontId="27"/>
  </si>
  <si>
    <t>施設数</t>
  </si>
  <si>
    <t>管理栄
養士数</t>
    <phoneticPr fontId="27"/>
  </si>
  <si>
    <t>栄養士数</t>
  </si>
  <si>
    <t>特定給食施設</t>
    <rPh sb="0" eb="2">
      <t>トクテイ</t>
    </rPh>
    <rPh sb="2" eb="4">
      <t>キュウショク</t>
    </rPh>
    <rPh sb="4" eb="6">
      <t>シセツ</t>
    </rPh>
    <phoneticPr fontId="4"/>
  </si>
  <si>
    <t>学　　　　　　校</t>
    <phoneticPr fontId="27"/>
  </si>
  <si>
    <t>病　　　　　　院</t>
    <phoneticPr fontId="27"/>
  </si>
  <si>
    <t>介護老人保健施設</t>
  </si>
  <si>
    <t>老 人 福 祉 施 設</t>
    <phoneticPr fontId="27"/>
  </si>
  <si>
    <t>児 童 福 祉 施 設</t>
    <phoneticPr fontId="27"/>
  </si>
  <si>
    <t>社 会 福 祉 施 設</t>
    <phoneticPr fontId="27"/>
  </si>
  <si>
    <t>事　　　業　　　所</t>
    <phoneticPr fontId="27"/>
  </si>
  <si>
    <t>寄　　　宿　　　舎</t>
    <phoneticPr fontId="27"/>
  </si>
  <si>
    <t>矯　 正　 施　 設</t>
    <phoneticPr fontId="27"/>
  </si>
  <si>
    <t>自　　　衛　　　隊</t>
    <phoneticPr fontId="27"/>
  </si>
  <si>
    <t>一般給食センター</t>
  </si>
  <si>
    <t>そ　　　の　　　他</t>
    <phoneticPr fontId="27"/>
  </si>
  <si>
    <t>計</t>
  </si>
  <si>
    <t>指定施設①</t>
  </si>
  <si>
    <t>１回３００食以上又は１日７５０食以上（指定施設①を除く）②</t>
    <phoneticPr fontId="27"/>
  </si>
  <si>
    <t>１回１００食以上又は１日２５０食以上（①、②を除く）</t>
    <phoneticPr fontId="27"/>
  </si>
  <si>
    <t>その他の給食施設</t>
    <rPh sb="2" eb="3">
      <t>タ</t>
    </rPh>
    <rPh sb="4" eb="6">
      <t>キュウショク</t>
    </rPh>
    <rPh sb="6" eb="8">
      <t>シセツ</t>
    </rPh>
    <phoneticPr fontId="27"/>
  </si>
  <si>
    <t>出典：衛生行政報告例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</si>
</sst>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0_);[Red]\(0\)"/>
    <numFmt numFmtId="178" formatCode="#,###;\-#,###;\-"/>
  </numFmts>
  <fonts count="2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.5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trike/>
      <sz val="11"/>
      <color rgb="FFFF0000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7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176" fontId="2" fillId="0" borderId="0"/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63">
    <xf numFmtId="0" fontId="0" fillId="0" borderId="0" xfId="0"/>
    <xf numFmtId="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1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41" fontId="6" fillId="0" borderId="8" xfId="0" applyNumberFormat="1" applyFont="1" applyFill="1" applyBorder="1" applyAlignment="1">
      <alignment horizontal="right" vertical="center"/>
    </xf>
    <xf numFmtId="41" fontId="6" fillId="0" borderId="9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distributed" vertical="center"/>
    </xf>
    <xf numFmtId="38" fontId="6" fillId="0" borderId="0" xfId="1" applyFont="1" applyFill="1" applyBorder="1" applyAlignment="1" applyProtection="1">
      <alignment horizontal="distributed" vertical="center"/>
    </xf>
    <xf numFmtId="38" fontId="6" fillId="0" borderId="7" xfId="1" applyFont="1" applyFill="1" applyBorder="1" applyAlignment="1" applyProtection="1">
      <alignment horizontal="distributed"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41" fontId="6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 applyProtection="1">
      <alignment horizontal="distributed" vertical="center"/>
    </xf>
    <xf numFmtId="41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38" fontId="6" fillId="0" borderId="13" xfId="1" applyFont="1" applyFill="1" applyBorder="1" applyAlignment="1" applyProtection="1">
      <alignment horizontal="distributed" vertical="center"/>
    </xf>
    <xf numFmtId="41" fontId="6" fillId="0" borderId="14" xfId="0" applyNumberFormat="1" applyFont="1" applyFill="1" applyBorder="1" applyAlignment="1" applyProtection="1">
      <alignment horizontal="right" vertical="center"/>
    </xf>
    <xf numFmtId="41" fontId="6" fillId="0" borderId="1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left" vertical="center"/>
    </xf>
    <xf numFmtId="38" fontId="6" fillId="0" borderId="0" xfId="1" applyFont="1" applyFill="1" applyAlignment="1">
      <alignment vertical="center"/>
    </xf>
    <xf numFmtId="41" fontId="6" fillId="0" borderId="15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41" fontId="9" fillId="0" borderId="9" xfId="0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9" fillId="0" borderId="28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8" fontId="6" fillId="0" borderId="0" xfId="1" applyFont="1" applyFill="1" applyBorder="1" applyAlignment="1" applyProtection="1">
      <alignment horizontal="center" vertical="center" shrinkToFit="1"/>
    </xf>
    <xf numFmtId="41" fontId="9" fillId="0" borderId="14" xfId="0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41" fontId="9" fillId="0" borderId="29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41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1" xfId="1" applyFont="1" applyFill="1" applyBorder="1" applyAlignment="1" applyProtection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distributed"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" applyFont="1" applyFill="1" applyAlignment="1">
      <alignment vertical="center"/>
    </xf>
    <xf numFmtId="37" fontId="11" fillId="0" borderId="34" xfId="0" applyNumberFormat="1" applyFont="1" applyFill="1" applyBorder="1" applyAlignment="1" applyProtection="1">
      <alignment vertical="center"/>
    </xf>
    <xf numFmtId="37" fontId="11" fillId="0" borderId="34" xfId="0" quotePrefix="1" applyNumberFormat="1" applyFont="1" applyFill="1" applyBorder="1" applyAlignment="1" applyProtection="1">
      <alignment horizontal="right" vertical="center"/>
    </xf>
    <xf numFmtId="37" fontId="11" fillId="0" borderId="34" xfId="0" applyNumberFormat="1" applyFont="1" applyFill="1" applyBorder="1" applyAlignment="1" applyProtection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37" fontId="11" fillId="0" borderId="35" xfId="0" quotePrefix="1" applyNumberFormat="1" applyFont="1" applyFill="1" applyBorder="1" applyAlignment="1" applyProtection="1">
      <alignment horizontal="center" vertical="center" wrapText="1"/>
    </xf>
    <xf numFmtId="37" fontId="11" fillId="0" borderId="36" xfId="0" applyNumberFormat="1" applyFont="1" applyFill="1" applyBorder="1" applyAlignment="1" applyProtection="1">
      <alignment horizontal="center" vertical="center"/>
    </xf>
    <xf numFmtId="37" fontId="11" fillId="0" borderId="37" xfId="0" applyNumberFormat="1" applyFont="1" applyFill="1" applyBorder="1" applyAlignment="1" applyProtection="1">
      <alignment horizontal="center" vertical="center"/>
    </xf>
    <xf numFmtId="37" fontId="11" fillId="0" borderId="3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7" fontId="11" fillId="0" borderId="39" xfId="0" quotePrefix="1" applyNumberFormat="1" applyFont="1" applyFill="1" applyBorder="1" applyAlignment="1" applyProtection="1">
      <alignment horizontal="center" vertical="center" wrapText="1"/>
    </xf>
    <xf numFmtId="37" fontId="11" fillId="0" borderId="40" xfId="0" applyNumberFormat="1" applyFont="1" applyFill="1" applyBorder="1" applyAlignment="1" applyProtection="1">
      <alignment horizontal="center" vertical="center"/>
    </xf>
    <xf numFmtId="37" fontId="11" fillId="0" borderId="15" xfId="0" applyNumberFormat="1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37" fontId="11" fillId="0" borderId="41" xfId="0" applyNumberFormat="1" applyFont="1" applyFill="1" applyBorder="1" applyAlignment="1" applyProtection="1">
      <alignment horizontal="center" vertical="center"/>
    </xf>
    <xf numFmtId="37" fontId="11" fillId="0" borderId="0" xfId="0" applyNumberFormat="1" applyFont="1" applyFill="1" applyBorder="1" applyAlignment="1" applyProtection="1">
      <alignment horizontal="center" vertical="center"/>
    </xf>
    <xf numFmtId="37" fontId="11" fillId="0" borderId="42" xfId="0" applyNumberFormat="1" applyFont="1" applyFill="1" applyBorder="1" applyAlignment="1" applyProtection="1">
      <alignment horizontal="center" vertical="center"/>
    </xf>
    <xf numFmtId="37" fontId="11" fillId="0" borderId="43" xfId="0" applyNumberFormat="1" applyFont="1" applyFill="1" applyBorder="1" applyAlignment="1" applyProtection="1">
      <alignment horizontal="center" vertical="center"/>
    </xf>
    <xf numFmtId="37" fontId="11" fillId="0" borderId="15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37" fontId="11" fillId="0" borderId="44" xfId="0" quotePrefix="1" applyNumberFormat="1" applyFont="1" applyFill="1" applyBorder="1" applyAlignment="1" applyProtection="1">
      <alignment horizontal="center" vertical="center" wrapText="1"/>
    </xf>
    <xf numFmtId="37" fontId="11" fillId="0" borderId="44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37" fontId="11" fillId="0" borderId="14" xfId="0" applyNumberFormat="1" applyFont="1" applyFill="1" applyBorder="1" applyAlignment="1" applyProtection="1">
      <alignment horizontal="center" vertical="center"/>
    </xf>
    <xf numFmtId="37" fontId="11" fillId="0" borderId="44" xfId="0" applyNumberFormat="1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37" fontId="11" fillId="0" borderId="1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distributed" vertical="center" shrinkToFit="1"/>
    </xf>
    <xf numFmtId="38" fontId="11" fillId="0" borderId="0" xfId="1" applyFont="1" applyFill="1" applyBorder="1" applyAlignment="1" applyProtection="1">
      <alignment horizontal="distributed" vertical="center" shrinkToFit="1"/>
    </xf>
    <xf numFmtId="41" fontId="0" fillId="0" borderId="40" xfId="0" applyNumberFormat="1" applyFont="1" applyFill="1" applyBorder="1" applyAlignment="1" applyProtection="1">
      <alignment vertical="center"/>
    </xf>
    <xf numFmtId="41" fontId="0" fillId="0" borderId="46" xfId="0" applyNumberFormat="1" applyFont="1" applyFill="1" applyBorder="1" applyAlignment="1" applyProtection="1">
      <alignment vertical="center"/>
    </xf>
    <xf numFmtId="41" fontId="0" fillId="0" borderId="15" xfId="0" applyNumberFormat="1" applyFont="1" applyFill="1" applyBorder="1" applyAlignment="1" applyProtection="1">
      <alignment vertical="center"/>
    </xf>
    <xf numFmtId="41" fontId="0" fillId="0" borderId="47" xfId="0" applyNumberFormat="1" applyFont="1" applyFill="1" applyBorder="1" applyAlignment="1" applyProtection="1">
      <alignment vertical="center"/>
    </xf>
    <xf numFmtId="41" fontId="11" fillId="0" borderId="0" xfId="0" applyNumberFormat="1" applyFont="1" applyFill="1" applyAlignment="1">
      <alignment vertical="center"/>
    </xf>
    <xf numFmtId="41" fontId="0" fillId="0" borderId="39" xfId="0" applyNumberFormat="1" applyFont="1" applyFill="1" applyBorder="1" applyAlignment="1" applyProtection="1">
      <alignment vertical="center"/>
    </xf>
    <xf numFmtId="41" fontId="0" fillId="0" borderId="10" xfId="0" applyNumberFormat="1" applyFont="1" applyFill="1" applyBorder="1" applyAlignment="1" applyProtection="1">
      <alignment vertical="center"/>
    </xf>
    <xf numFmtId="41" fontId="0" fillId="0" borderId="0" xfId="0" applyNumberFormat="1" applyFont="1" applyFill="1" applyBorder="1" applyAlignment="1" applyProtection="1">
      <alignment vertical="center"/>
    </xf>
    <xf numFmtId="41" fontId="0" fillId="0" borderId="11" xfId="0" applyNumberFormat="1" applyFont="1" applyFill="1" applyBorder="1" applyAlignment="1" applyProtection="1">
      <alignment vertical="center"/>
    </xf>
    <xf numFmtId="38" fontId="11" fillId="0" borderId="0" xfId="1" applyFont="1" applyFill="1" applyBorder="1" applyAlignment="1">
      <alignment horizontal="distributed" vertical="center" shrinkToFit="1"/>
    </xf>
    <xf numFmtId="41" fontId="0" fillId="0" borderId="39" xfId="0" applyNumberFormat="1" applyFont="1" applyFill="1" applyBorder="1" applyAlignment="1" applyProtection="1">
      <alignment horizontal="left" vertical="center"/>
    </xf>
    <xf numFmtId="41" fontId="0" fillId="0" borderId="10" xfId="0" applyNumberFormat="1" applyFont="1" applyFill="1" applyBorder="1" applyAlignment="1" applyProtection="1">
      <alignment horizontal="left" vertical="center"/>
    </xf>
    <xf numFmtId="41" fontId="0" fillId="0" borderId="0" xfId="0" applyNumberFormat="1" applyFont="1" applyFill="1" applyBorder="1" applyAlignment="1" applyProtection="1">
      <alignment horizontal="left" vertical="center"/>
    </xf>
    <xf numFmtId="41" fontId="0" fillId="0" borderId="11" xfId="0" applyNumberFormat="1" applyFont="1" applyFill="1" applyBorder="1" applyAlignment="1" applyProtection="1">
      <alignment horizontal="left" vertical="center"/>
    </xf>
    <xf numFmtId="38" fontId="11" fillId="0" borderId="0" xfId="1" applyFont="1" applyFill="1" applyBorder="1" applyAlignment="1" applyProtection="1">
      <alignment horizontal="left" vertical="center" shrinkToFit="1"/>
    </xf>
    <xf numFmtId="38" fontId="11" fillId="0" borderId="0" xfId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39" xfId="0" applyNumberFormat="1" applyFont="1" applyFill="1" applyBorder="1" applyAlignment="1">
      <alignment vertical="center"/>
    </xf>
    <xf numFmtId="176" fontId="0" fillId="0" borderId="0" xfId="2" applyFont="1" applyFill="1" applyBorder="1" applyProtection="1"/>
    <xf numFmtId="176" fontId="0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distributed" vertical="center" shrinkToFit="1"/>
    </xf>
    <xf numFmtId="38" fontId="11" fillId="0" borderId="13" xfId="1" applyFont="1" applyFill="1" applyBorder="1" applyAlignment="1" applyProtection="1">
      <alignment horizontal="distributed" vertical="center" shrinkToFit="1"/>
    </xf>
    <xf numFmtId="41" fontId="0" fillId="0" borderId="44" xfId="0" applyNumberFormat="1" applyFont="1" applyFill="1" applyBorder="1" applyAlignment="1" applyProtection="1">
      <alignment vertical="center"/>
    </xf>
    <xf numFmtId="41" fontId="0" fillId="0" borderId="14" xfId="0" applyNumberFormat="1" applyFont="1" applyFill="1" applyBorder="1" applyAlignment="1" applyProtection="1">
      <alignment vertical="center"/>
    </xf>
    <xf numFmtId="41" fontId="0" fillId="0" borderId="13" xfId="0" applyNumberFormat="1" applyFont="1" applyFill="1" applyBorder="1" applyAlignment="1" applyProtection="1">
      <alignment vertical="center"/>
    </xf>
    <xf numFmtId="41" fontId="0" fillId="0" borderId="29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38" fontId="11" fillId="0" borderId="11" xfId="1" applyFont="1" applyFill="1" applyBorder="1" applyAlignment="1" applyProtection="1">
      <alignment horizontal="left" vertical="center" shrinkToFit="1"/>
    </xf>
    <xf numFmtId="0" fontId="11" fillId="0" borderId="11" xfId="0" applyFont="1" applyFill="1" applyBorder="1" applyAlignment="1">
      <alignment horizontal="distributed" vertical="center" shrinkToFit="1"/>
    </xf>
    <xf numFmtId="176" fontId="0" fillId="0" borderId="0" xfId="2" applyFont="1" applyFill="1" applyBorder="1" applyAlignment="1" applyProtection="1">
      <alignment vertical="center"/>
    </xf>
    <xf numFmtId="0" fontId="11" fillId="0" borderId="29" xfId="0" applyFont="1" applyFill="1" applyBorder="1" applyAlignment="1">
      <alignment horizontal="distributed" vertical="center" shrinkToFit="1"/>
    </xf>
    <xf numFmtId="37" fontId="11" fillId="0" borderId="34" xfId="0" quotePrefix="1" applyNumberFormat="1" applyFont="1" applyFill="1" applyBorder="1" applyAlignment="1" applyProtection="1">
      <alignment vertical="center"/>
    </xf>
    <xf numFmtId="0" fontId="11" fillId="0" borderId="48" xfId="0" applyFont="1" applyFill="1" applyBorder="1" applyAlignment="1">
      <alignment horizontal="center" vertical="center"/>
    </xf>
    <xf numFmtId="37" fontId="11" fillId="0" borderId="35" xfId="0" applyNumberFormat="1" applyFont="1" applyFill="1" applyBorder="1" applyAlignment="1" applyProtection="1">
      <alignment horizontal="center" vertical="center" wrapText="1"/>
    </xf>
    <xf numFmtId="37" fontId="11" fillId="0" borderId="16" xfId="0" applyNumberFormat="1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7" fontId="11" fillId="0" borderId="39" xfId="0" applyNumberFormat="1" applyFont="1" applyFill="1" applyBorder="1" applyAlignment="1" applyProtection="1">
      <alignment horizontal="center" vertical="center"/>
    </xf>
    <xf numFmtId="37" fontId="11" fillId="0" borderId="46" xfId="0" applyNumberFormat="1" applyFont="1" applyFill="1" applyBorder="1" applyAlignment="1" applyProtection="1">
      <alignment horizontal="center" vertical="center"/>
    </xf>
    <xf numFmtId="37" fontId="12" fillId="0" borderId="40" xfId="0" applyNumberFormat="1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37" fontId="11" fillId="0" borderId="14" xfId="0" applyNumberFormat="1" applyFont="1" applyFill="1" applyBorder="1" applyAlignment="1" applyProtection="1">
      <alignment horizontal="center" vertical="center"/>
    </xf>
    <xf numFmtId="37" fontId="11" fillId="0" borderId="13" xfId="0" applyNumberFormat="1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37" fontId="11" fillId="0" borderId="45" xfId="0" applyNumberFormat="1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 shrinkToFit="1"/>
    </xf>
    <xf numFmtId="38" fontId="11" fillId="0" borderId="15" xfId="1" applyFont="1" applyFill="1" applyBorder="1" applyAlignment="1" applyProtection="1">
      <alignment horizontal="distributed" vertical="center" shrinkToFit="1"/>
    </xf>
    <xf numFmtId="0" fontId="11" fillId="0" borderId="49" xfId="0" applyFont="1" applyFill="1" applyBorder="1" applyAlignment="1">
      <alignment horizontal="distributed" vertical="center" shrinkToFit="1"/>
    </xf>
    <xf numFmtId="0" fontId="11" fillId="0" borderId="7" xfId="0" applyFont="1" applyFill="1" applyBorder="1" applyAlignment="1">
      <alignment horizontal="distributed" vertical="center" shrinkToFit="1"/>
    </xf>
    <xf numFmtId="41" fontId="0" fillId="0" borderId="12" xfId="0" applyNumberFormat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distributed" vertical="center" shrinkToFit="1"/>
    </xf>
    <xf numFmtId="38" fontId="11" fillId="0" borderId="7" xfId="1" applyFont="1" applyFill="1" applyBorder="1" applyAlignment="1" applyProtection="1">
      <alignment horizontal="distributed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  <xf numFmtId="0" fontId="11" fillId="0" borderId="11" xfId="0" applyFont="1" applyBorder="1" applyAlignment="1">
      <alignment horizontal="distributed" vertical="center" shrinkToFit="1"/>
    </xf>
    <xf numFmtId="0" fontId="0" fillId="0" borderId="39" xfId="0" applyFont="1" applyFill="1" applyBorder="1" applyAlignment="1">
      <alignment vertical="center"/>
    </xf>
    <xf numFmtId="0" fontId="11" fillId="0" borderId="0" xfId="0" applyFont="1" applyFill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41" fontId="11" fillId="0" borderId="0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41" fontId="11" fillId="0" borderId="11" xfId="0" applyNumberFormat="1" applyFont="1" applyFill="1" applyBorder="1" applyAlignment="1">
      <alignment vertical="center"/>
    </xf>
    <xf numFmtId="41" fontId="11" fillId="0" borderId="39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 shrinkToFit="1"/>
    </xf>
    <xf numFmtId="0" fontId="11" fillId="0" borderId="47" xfId="0" applyFont="1" applyFill="1" applyBorder="1" applyAlignment="1">
      <alignment vertical="center" shrinkToFit="1"/>
    </xf>
    <xf numFmtId="41" fontId="0" fillId="0" borderId="15" xfId="0" applyNumberFormat="1" applyFont="1" applyFill="1" applyBorder="1" applyAlignment="1">
      <alignment vertical="center"/>
    </xf>
    <xf numFmtId="41" fontId="0" fillId="0" borderId="46" xfId="0" applyNumberFormat="1" applyFont="1" applyFill="1" applyBorder="1" applyAlignment="1">
      <alignment vertical="center"/>
    </xf>
    <xf numFmtId="41" fontId="0" fillId="0" borderId="47" xfId="0" applyNumberFormat="1" applyFont="1" applyFill="1" applyBorder="1" applyAlignment="1">
      <alignment vertical="center"/>
    </xf>
    <xf numFmtId="41" fontId="0" fillId="0" borderId="40" xfId="0" applyNumberFormat="1" applyFont="1" applyFill="1" applyBorder="1" applyAlignment="1">
      <alignment vertical="center"/>
    </xf>
    <xf numFmtId="37" fontId="11" fillId="0" borderId="0" xfId="0" applyNumberFormat="1" applyFont="1" applyFill="1" applyAlignment="1" applyProtection="1">
      <alignment horizontal="left" vertical="center"/>
    </xf>
    <xf numFmtId="38" fontId="12" fillId="0" borderId="0" xfId="1" applyFont="1" applyFill="1" applyBorder="1" applyAlignment="1" applyProtection="1">
      <alignment horizontal="distributed" vertical="center" shrinkToFit="1"/>
    </xf>
    <xf numFmtId="38" fontId="12" fillId="0" borderId="11" xfId="1" applyFont="1" applyFill="1" applyBorder="1" applyAlignment="1" applyProtection="1">
      <alignment horizontal="distributed" vertical="center" shrinkToFit="1"/>
    </xf>
    <xf numFmtId="38" fontId="11" fillId="0" borderId="11" xfId="1" applyFont="1" applyFill="1" applyBorder="1" applyAlignment="1" applyProtection="1">
      <alignment horizontal="distributed" vertical="center" shrinkToFit="1"/>
    </xf>
    <xf numFmtId="0" fontId="10" fillId="0" borderId="0" xfId="0" quotePrefix="1" applyFont="1" applyFill="1" applyAlignment="1">
      <alignment vertical="center"/>
    </xf>
    <xf numFmtId="0" fontId="13" fillId="0" borderId="0" xfId="0" quotePrefix="1" applyFont="1" applyFill="1" applyAlignment="1">
      <alignment vertical="center"/>
    </xf>
    <xf numFmtId="0" fontId="11" fillId="0" borderId="34" xfId="0" quotePrefix="1" applyFont="1" applyFill="1" applyBorder="1" applyAlignment="1">
      <alignment vertical="center"/>
    </xf>
    <xf numFmtId="0" fontId="11" fillId="0" borderId="34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1" fillId="0" borderId="47" xfId="0" applyNumberFormat="1" applyFont="1" applyFill="1" applyBorder="1" applyAlignment="1">
      <alignment horizontal="distributed" vertical="center"/>
    </xf>
    <xf numFmtId="41" fontId="0" fillId="0" borderId="46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47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horizontal="distributed" vertical="center" wrapText="1" justifyLastLine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0" fontId="11" fillId="0" borderId="29" xfId="0" applyNumberFormat="1" applyFont="1" applyFill="1" applyBorder="1" applyAlignment="1">
      <alignment horizontal="distributed" vertical="center" wrapText="1" justifyLastLine="1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29" xfId="0" applyNumberFormat="1" applyFont="1" applyFill="1" applyBorder="1" applyAlignment="1">
      <alignment horizontal="right" vertical="center"/>
    </xf>
    <xf numFmtId="0" fontId="14" fillId="0" borderId="0" xfId="3" applyFont="1" applyFill="1" applyAlignment="1">
      <alignment horizontal="left" vertical="center"/>
    </xf>
    <xf numFmtId="0" fontId="2" fillId="0" borderId="0" xfId="3" applyFont="1" applyFill="1" applyAlignment="1">
      <alignment vertical="center"/>
    </xf>
    <xf numFmtId="0" fontId="15" fillId="0" borderId="0" xfId="3" quotePrefix="1" applyFont="1" applyFill="1" applyAlignment="1">
      <alignment horizontal="left" vertical="center"/>
    </xf>
    <xf numFmtId="0" fontId="2" fillId="0" borderId="0" xfId="3" quotePrefix="1" applyFont="1" applyFill="1" applyBorder="1" applyAlignment="1">
      <alignment vertical="center"/>
    </xf>
    <xf numFmtId="0" fontId="2" fillId="0" borderId="0" xfId="3" quotePrefix="1" applyFont="1" applyFill="1" applyBorder="1" applyAlignment="1">
      <alignment horizontal="right" vertical="center"/>
    </xf>
    <xf numFmtId="0" fontId="2" fillId="0" borderId="16" xfId="3" quotePrefix="1" applyNumberFormat="1" applyFont="1" applyFill="1" applyBorder="1" applyAlignment="1">
      <alignment horizontal="center" vertical="center"/>
    </xf>
    <xf numFmtId="0" fontId="2" fillId="0" borderId="36" xfId="3" applyFont="1" applyFill="1" applyBorder="1" applyAlignment="1">
      <alignment horizontal="center" vertical="center"/>
    </xf>
    <xf numFmtId="0" fontId="2" fillId="0" borderId="37" xfId="3" applyFont="1" applyFill="1" applyBorder="1" applyAlignment="1">
      <alignment horizontal="center" vertical="center"/>
    </xf>
    <xf numFmtId="0" fontId="2" fillId="0" borderId="38" xfId="3" applyFont="1" applyFill="1" applyBorder="1" applyAlignment="1">
      <alignment horizontal="center" vertical="center"/>
    </xf>
    <xf numFmtId="0" fontId="2" fillId="0" borderId="16" xfId="4" quotePrefix="1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2" fillId="0" borderId="13" xfId="3" quotePrefix="1" applyNumberFormat="1" applyFont="1" applyFill="1" applyBorder="1" applyAlignment="1">
      <alignment horizontal="center" vertical="center"/>
    </xf>
    <xf numFmtId="0" fontId="2" fillId="0" borderId="41" xfId="3" applyNumberFormat="1" applyFont="1" applyFill="1" applyBorder="1" applyAlignment="1">
      <alignment horizontal="distributed" vertical="center"/>
    </xf>
    <xf numFmtId="0" fontId="2" fillId="0" borderId="41" xfId="3" applyNumberFormat="1" applyFont="1" applyFill="1" applyBorder="1" applyAlignment="1">
      <alignment horizontal="distributed" vertical="center" wrapText="1"/>
    </xf>
    <xf numFmtId="0" fontId="2" fillId="0" borderId="41" xfId="4" quotePrefix="1" applyNumberFormat="1" applyFont="1" applyFill="1" applyBorder="1" applyAlignment="1">
      <alignment horizontal="center" vertical="center"/>
    </xf>
    <xf numFmtId="0" fontId="2" fillId="0" borderId="41" xfId="4" quotePrefix="1" applyNumberFormat="1" applyFont="1" applyFill="1" applyBorder="1" applyAlignment="1">
      <alignment horizontal="center" vertical="center" wrapText="1"/>
    </xf>
    <xf numFmtId="41" fontId="2" fillId="0" borderId="43" xfId="3" applyNumberFormat="1" applyFont="1" applyFill="1" applyBorder="1" applyAlignment="1">
      <alignment horizontal="right" vertical="center"/>
    </xf>
    <xf numFmtId="41" fontId="2" fillId="0" borderId="41" xfId="3" applyNumberFormat="1" applyFont="1" applyFill="1" applyBorder="1" applyAlignment="1">
      <alignment horizontal="right" vertical="center"/>
    </xf>
    <xf numFmtId="41" fontId="2" fillId="0" borderId="42" xfId="3" applyNumberFormat="1" applyFont="1" applyFill="1" applyBorder="1" applyAlignment="1">
      <alignment horizontal="right" vertical="center"/>
    </xf>
    <xf numFmtId="41" fontId="2" fillId="0" borderId="41" xfId="4" applyNumberFormat="1" applyFont="1" applyFill="1" applyBorder="1" applyAlignment="1">
      <alignment horizontal="right" vertical="center"/>
    </xf>
    <xf numFmtId="41" fontId="2" fillId="0" borderId="42" xfId="4" applyNumberFormat="1" applyFont="1" applyFill="1" applyBorder="1" applyAlignment="1">
      <alignment horizontal="right" vertical="center"/>
    </xf>
    <xf numFmtId="41" fontId="2" fillId="0" borderId="0" xfId="3" applyNumberFormat="1" applyFont="1" applyFill="1" applyBorder="1" applyAlignment="1">
      <alignment horizontal="right" vertical="center"/>
    </xf>
    <xf numFmtId="41" fontId="2" fillId="0" borderId="0" xfId="3" applyNumberFormat="1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34" xfId="3" quotePrefix="1" applyFont="1" applyFill="1" applyBorder="1" applyAlignment="1">
      <alignment vertical="center"/>
    </xf>
    <xf numFmtId="0" fontId="2" fillId="0" borderId="34" xfId="3" quotePrefix="1" applyFont="1" applyFill="1" applyBorder="1" applyAlignment="1">
      <alignment horizontal="right" vertical="center"/>
    </xf>
    <xf numFmtId="177" fontId="2" fillId="0" borderId="37" xfId="5" applyNumberFormat="1" applyFont="1" applyFill="1" applyBorder="1" applyAlignment="1">
      <alignment horizontal="center" vertical="center"/>
    </xf>
    <xf numFmtId="177" fontId="2" fillId="0" borderId="36" xfId="5" applyNumberFormat="1" applyFont="1" applyFill="1" applyBorder="1" applyAlignment="1">
      <alignment horizontal="center" vertical="center"/>
    </xf>
    <xf numFmtId="177" fontId="2" fillId="0" borderId="50" xfId="5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177" fontId="2" fillId="0" borderId="47" xfId="5" quotePrefix="1" applyNumberFormat="1" applyFont="1" applyFill="1" applyBorder="1" applyAlignment="1">
      <alignment horizontal="center" vertical="center"/>
    </xf>
    <xf numFmtId="41" fontId="2" fillId="0" borderId="46" xfId="5" applyNumberFormat="1" applyFont="1" applyFill="1" applyBorder="1" applyAlignment="1">
      <alignment horizontal="right" vertical="center"/>
    </xf>
    <xf numFmtId="41" fontId="2" fillId="0" borderId="15" xfId="5" applyNumberFormat="1" applyFont="1" applyFill="1" applyBorder="1" applyAlignment="1">
      <alignment horizontal="right" vertical="center"/>
    </xf>
    <xf numFmtId="177" fontId="2" fillId="0" borderId="11" xfId="5" quotePrefix="1" applyNumberFormat="1" applyFont="1" applyFill="1" applyBorder="1" applyAlignment="1">
      <alignment horizontal="center" vertical="center"/>
    </xf>
    <xf numFmtId="41" fontId="2" fillId="0" borderId="10" xfId="5" applyNumberFormat="1" applyFont="1" applyFill="1" applyBorder="1" applyAlignment="1">
      <alignment horizontal="right" vertical="center"/>
    </xf>
    <xf numFmtId="41" fontId="2" fillId="0" borderId="0" xfId="5" applyNumberFormat="1" applyFont="1" applyFill="1" applyBorder="1" applyAlignment="1">
      <alignment horizontal="right" vertical="center"/>
    </xf>
    <xf numFmtId="41" fontId="17" fillId="0" borderId="10" xfId="5" applyNumberFormat="1" applyFont="1" applyFill="1" applyBorder="1" applyAlignment="1">
      <alignment horizontal="right" vertical="center"/>
    </xf>
    <xf numFmtId="41" fontId="17" fillId="0" borderId="0" xfId="5" applyNumberFormat="1" applyFont="1" applyFill="1" applyBorder="1" applyAlignment="1">
      <alignment horizontal="right" vertical="center"/>
    </xf>
    <xf numFmtId="177" fontId="2" fillId="0" borderId="0" xfId="5" quotePrefix="1" applyNumberFormat="1" applyFont="1" applyFill="1" applyBorder="1" applyAlignment="1">
      <alignment horizontal="center" vertical="center"/>
    </xf>
    <xf numFmtId="41" fontId="2" fillId="0" borderId="11" xfId="5" applyNumberFormat="1" applyFont="1" applyFill="1" applyBorder="1" applyAlignment="1">
      <alignment horizontal="right" vertical="center"/>
    </xf>
    <xf numFmtId="177" fontId="2" fillId="0" borderId="13" xfId="5" quotePrefix="1" applyNumberFormat="1" applyFont="1" applyFill="1" applyBorder="1" applyAlignment="1">
      <alignment horizontal="center" vertical="center"/>
    </xf>
    <xf numFmtId="41" fontId="2" fillId="0" borderId="14" xfId="5" applyNumberFormat="1" applyFont="1" applyFill="1" applyBorder="1" applyAlignment="1">
      <alignment horizontal="right" vertical="center"/>
    </xf>
    <xf numFmtId="41" fontId="2" fillId="0" borderId="13" xfId="5" applyNumberFormat="1" applyFont="1" applyFill="1" applyBorder="1" applyAlignment="1">
      <alignment horizontal="right" vertical="center"/>
    </xf>
    <xf numFmtId="0" fontId="17" fillId="0" borderId="0" xfId="4" applyFont="1">
      <alignment vertical="center"/>
    </xf>
    <xf numFmtId="0" fontId="10" fillId="0" borderId="0" xfId="0" quotePrefix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1" fillId="0" borderId="34" xfId="0" quotePrefix="1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43" xfId="0" applyNumberFormat="1" applyFont="1" applyFill="1" applyBorder="1" applyAlignment="1">
      <alignment horizontal="distributed" vertical="center"/>
    </xf>
    <xf numFmtId="41" fontId="11" fillId="0" borderId="42" xfId="0" applyNumberFormat="1" applyFont="1" applyFill="1" applyBorder="1" applyAlignment="1">
      <alignment horizontal="right" vertical="center"/>
    </xf>
    <xf numFmtId="41" fontId="11" fillId="0" borderId="4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horizontal="distributed" vertical="center"/>
    </xf>
    <xf numFmtId="41" fontId="11" fillId="0" borderId="0" xfId="0" applyNumberFormat="1" applyFont="1" applyFill="1" applyAlignment="1">
      <alignment horizontal="right" vertical="center"/>
    </xf>
    <xf numFmtId="41" fontId="11" fillId="0" borderId="10" xfId="0" applyNumberFormat="1" applyFont="1" applyFill="1" applyBorder="1" applyAlignment="1">
      <alignment horizontal="right" vertical="center"/>
    </xf>
    <xf numFmtId="0" fontId="11" fillId="0" borderId="29" xfId="0" applyNumberFormat="1" applyFont="1" applyFill="1" applyBorder="1" applyAlignment="1">
      <alignment horizontal="distributed" vertical="center"/>
    </xf>
    <xf numFmtId="41" fontId="11" fillId="0" borderId="13" xfId="0" applyNumberFormat="1" applyFont="1" applyFill="1" applyBorder="1" applyAlignment="1">
      <alignment horizontal="right" vertical="center"/>
    </xf>
    <xf numFmtId="41" fontId="11" fillId="0" borderId="1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 applyProtection="1">
      <alignment vertical="center"/>
    </xf>
    <xf numFmtId="0" fontId="11" fillId="0" borderId="34" xfId="0" quotePrefix="1" applyFont="1" applyFill="1" applyBorder="1" applyAlignment="1" applyProtection="1">
      <alignment vertical="center"/>
    </xf>
    <xf numFmtId="0" fontId="11" fillId="0" borderId="34" xfId="0" quotePrefix="1" applyFont="1" applyFill="1" applyBorder="1" applyAlignment="1" applyProtection="1">
      <alignment horizontal="right" vertical="center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distributed" vertical="center"/>
    </xf>
    <xf numFmtId="41" fontId="0" fillId="0" borderId="0" xfId="0" applyNumberFormat="1" applyFont="1" applyFill="1" applyAlignment="1" applyProtection="1">
      <alignment vertical="center"/>
    </xf>
    <xf numFmtId="0" fontId="11" fillId="0" borderId="29" xfId="0" applyFont="1" applyFill="1" applyBorder="1" applyAlignment="1" applyProtection="1">
      <alignment horizontal="distributed" vertical="center"/>
    </xf>
    <xf numFmtId="41" fontId="0" fillId="0" borderId="13" xfId="0" applyNumberFormat="1" applyFont="1" applyFill="1" applyBorder="1" applyAlignment="1" applyProtection="1">
      <alignment horizontal="left" vertical="center"/>
    </xf>
    <xf numFmtId="41" fontId="0" fillId="0" borderId="14" xfId="0" applyNumberFormat="1" applyFont="1" applyFill="1" applyBorder="1" applyAlignment="1" applyProtection="1">
      <alignment horizontal="left" vertical="center"/>
    </xf>
    <xf numFmtId="41" fontId="0" fillId="0" borderId="29" xfId="0" applyNumberFormat="1" applyFont="1" applyFill="1" applyBorder="1" applyAlignment="1" applyProtection="1">
      <alignment horizontal="left" vertical="center"/>
    </xf>
    <xf numFmtId="0" fontId="11" fillId="0" borderId="0" xfId="0" applyFont="1" applyFill="1"/>
    <xf numFmtId="0" fontId="3" fillId="0" borderId="0" xfId="6" applyFont="1" applyFill="1" applyAlignment="1">
      <alignment horizontal="left" vertical="center"/>
    </xf>
    <xf numFmtId="0" fontId="7" fillId="0" borderId="0" xfId="6" applyFont="1" applyFill="1" applyAlignment="1">
      <alignment horizontal="distributed" vertical="center"/>
    </xf>
    <xf numFmtId="38" fontId="7" fillId="0" borderId="0" xfId="7" applyFont="1" applyFill="1">
      <alignment vertical="center"/>
    </xf>
    <xf numFmtId="0" fontId="7" fillId="0" borderId="0" xfId="6" applyFont="1" applyFill="1" applyBorder="1">
      <alignment vertical="center"/>
    </xf>
    <xf numFmtId="0" fontId="7" fillId="0" borderId="0" xfId="6" applyFont="1" applyFill="1">
      <alignment vertical="center"/>
    </xf>
    <xf numFmtId="0" fontId="7" fillId="0" borderId="0" xfId="6" applyFont="1" applyFill="1" applyAlignment="1">
      <alignment horizontal="center" vertical="center"/>
    </xf>
    <xf numFmtId="38" fontId="7" fillId="0" borderId="0" xfId="7" applyFont="1" applyFill="1" applyAlignment="1">
      <alignment horizontal="right" vertical="center"/>
    </xf>
    <xf numFmtId="0" fontId="7" fillId="0" borderId="37" xfId="6" applyFont="1" applyFill="1" applyBorder="1" applyAlignment="1">
      <alignment horizontal="center" vertical="center"/>
    </xf>
    <xf numFmtId="0" fontId="7" fillId="0" borderId="38" xfId="6" applyFont="1" applyFill="1" applyBorder="1" applyAlignment="1">
      <alignment horizontal="center" vertical="center"/>
    </xf>
    <xf numFmtId="38" fontId="7" fillId="0" borderId="36" xfId="7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178" fontId="7" fillId="0" borderId="0" xfId="6" applyNumberFormat="1" applyFont="1" applyFill="1" applyAlignment="1">
      <alignment horizontal="center" vertical="center" shrinkToFit="1"/>
    </xf>
    <xf numFmtId="178" fontId="7" fillId="0" borderId="47" xfId="6" applyNumberFormat="1" applyFont="1" applyFill="1" applyBorder="1" applyAlignment="1">
      <alignment vertical="center" shrinkToFit="1"/>
    </xf>
    <xf numFmtId="178" fontId="7" fillId="0" borderId="0" xfId="6" applyNumberFormat="1" applyFont="1" applyFill="1" applyAlignment="1">
      <alignment vertical="center" shrinkToFit="1"/>
    </xf>
    <xf numFmtId="178" fontId="7" fillId="0" borderId="0" xfId="6" applyNumberFormat="1" applyFont="1" applyFill="1" applyBorder="1" applyAlignment="1">
      <alignment vertical="center" shrinkToFit="1"/>
    </xf>
    <xf numFmtId="0" fontId="7" fillId="0" borderId="11" xfId="6" applyFont="1" applyFill="1" applyBorder="1" applyAlignment="1">
      <alignment vertical="center" shrinkToFit="1"/>
    </xf>
    <xf numFmtId="178" fontId="7" fillId="0" borderId="0" xfId="7" applyNumberFormat="1" applyFont="1" applyFill="1" applyAlignment="1">
      <alignment horizontal="right" vertical="center"/>
    </xf>
    <xf numFmtId="0" fontId="7" fillId="0" borderId="11" xfId="6" applyNumberFormat="1" applyFont="1" applyFill="1" applyBorder="1" applyAlignment="1">
      <alignment vertical="center" shrinkToFit="1"/>
    </xf>
    <xf numFmtId="0" fontId="21" fillId="0" borderId="0" xfId="6" applyFont="1" applyFill="1" applyBorder="1">
      <alignment vertical="center"/>
    </xf>
    <xf numFmtId="0" fontId="21" fillId="0" borderId="0" xfId="6" applyFont="1" applyFill="1">
      <alignment vertical="center"/>
    </xf>
    <xf numFmtId="0" fontId="20" fillId="0" borderId="11" xfId="6" applyFont="1" applyFill="1" applyBorder="1" applyAlignment="1">
      <alignment vertical="center" shrinkToFit="1"/>
    </xf>
    <xf numFmtId="0" fontId="7" fillId="0" borderId="0" xfId="6" applyNumberFormat="1" applyFont="1" applyFill="1" applyBorder="1" applyAlignment="1">
      <alignment vertical="center" shrinkToFit="1"/>
    </xf>
    <xf numFmtId="178" fontId="7" fillId="0" borderId="10" xfId="7" applyNumberFormat="1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6" applyNumberFormat="1" applyFont="1" applyFill="1" applyBorder="1" applyAlignment="1">
      <alignment vertical="center" shrinkToFit="1"/>
    </xf>
    <xf numFmtId="178" fontId="11" fillId="0" borderId="10" xfId="7" applyNumberFormat="1" applyFont="1" applyFill="1" applyBorder="1" applyAlignment="1">
      <alignment horizontal="right" vertical="center"/>
    </xf>
    <xf numFmtId="0" fontId="24" fillId="0" borderId="0" xfId="6" applyFont="1" applyFill="1" applyBorder="1">
      <alignment vertical="center"/>
    </xf>
    <xf numFmtId="0" fontId="11" fillId="0" borderId="13" xfId="6" applyFont="1" applyFill="1" applyBorder="1" applyAlignment="1">
      <alignment horizontal="center" vertical="center"/>
    </xf>
    <xf numFmtId="0" fontId="11" fillId="0" borderId="13" xfId="6" applyNumberFormat="1" applyFont="1" applyFill="1" applyBorder="1" applyAlignment="1">
      <alignment vertical="center" shrinkToFit="1"/>
    </xf>
    <xf numFmtId="178" fontId="11" fillId="0" borderId="14" xfId="7" applyNumberFormat="1" applyFont="1" applyFill="1" applyBorder="1" applyAlignment="1">
      <alignment horizontal="right" vertical="center"/>
    </xf>
    <xf numFmtId="0" fontId="11" fillId="0" borderId="0" xfId="6" applyFont="1" applyFill="1" applyAlignment="1">
      <alignment horizontal="left" vertical="center"/>
    </xf>
    <xf numFmtId="0" fontId="11" fillId="0" borderId="0" xfId="6" applyFont="1" applyFill="1" applyAlignment="1">
      <alignment horizontal="distributed" vertical="center"/>
    </xf>
    <xf numFmtId="38" fontId="11" fillId="0" borderId="0" xfId="7" applyFont="1" applyFill="1">
      <alignment vertical="center"/>
    </xf>
    <xf numFmtId="0" fontId="11" fillId="0" borderId="0" xfId="6" applyFont="1" applyFill="1" applyBorder="1">
      <alignment vertical="center"/>
    </xf>
    <xf numFmtId="0" fontId="11" fillId="0" borderId="0" xfId="6" applyFont="1" applyFill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1" fillId="0" borderId="34" xfId="0" applyFont="1" applyFill="1" applyBorder="1" applyAlignment="1">
      <alignment vertical="center"/>
    </xf>
    <xf numFmtId="0" fontId="11" fillId="0" borderId="34" xfId="0" quotePrefix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indent="1"/>
    </xf>
    <xf numFmtId="3" fontId="0" fillId="0" borderId="10" xfId="0" applyNumberFormat="1" applyFont="1" applyBorder="1" applyAlignment="1" applyProtection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 applyProtection="1">
      <alignment horizontal="left" vertical="center" wrapText="1" indent="1"/>
    </xf>
    <xf numFmtId="3" fontId="0" fillId="0" borderId="14" xfId="0" applyNumberFormat="1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4" xfId="0" quotePrefix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 shrinkToFit="1"/>
    </xf>
    <xf numFmtId="0" fontId="0" fillId="0" borderId="0" xfId="0" applyFont="1" applyFill="1" applyAlignment="1" applyProtection="1">
      <alignment horizontal="left" vertical="center" indent="1"/>
    </xf>
    <xf numFmtId="41" fontId="0" fillId="0" borderId="10" xfId="8" applyNumberFormat="1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 applyProtection="1">
      <alignment horizontal="left" vertical="center" indent="1"/>
    </xf>
    <xf numFmtId="41" fontId="0" fillId="0" borderId="0" xfId="8" applyNumberFormat="1" applyFont="1" applyFill="1" applyBorder="1" applyAlignment="1" applyProtection="1">
      <alignment horizontal="right" vertical="center"/>
    </xf>
    <xf numFmtId="41" fontId="0" fillId="0" borderId="10" xfId="8" applyNumberFormat="1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left" vertical="center" indent="1"/>
    </xf>
    <xf numFmtId="41" fontId="0" fillId="0" borderId="14" xfId="8" applyNumberFormat="1" applyFont="1" applyFill="1" applyBorder="1" applyAlignment="1" applyProtection="1">
      <alignment horizontal="right" vertical="center"/>
    </xf>
    <xf numFmtId="0" fontId="3" fillId="0" borderId="0" xfId="6" applyFont="1" applyFill="1" applyAlignment="1">
      <alignment vertical="center"/>
    </xf>
    <xf numFmtId="0" fontId="3" fillId="0" borderId="0" xfId="6" applyFont="1" applyFill="1" applyAlignment="1">
      <alignment vertical="center" wrapText="1"/>
    </xf>
    <xf numFmtId="0" fontId="7" fillId="0" borderId="0" xfId="4" applyFont="1" applyBorder="1">
      <alignment vertical="center"/>
    </xf>
    <xf numFmtId="0" fontId="7" fillId="0" borderId="34" xfId="4" applyFont="1" applyBorder="1" applyAlignment="1">
      <alignment vertical="center"/>
    </xf>
    <xf numFmtId="0" fontId="7" fillId="0" borderId="34" xfId="4" applyFont="1" applyBorder="1">
      <alignment vertical="center"/>
    </xf>
    <xf numFmtId="0" fontId="7" fillId="0" borderId="34" xfId="4" applyFont="1" applyBorder="1" applyAlignment="1">
      <alignment horizontal="right" vertical="center"/>
    </xf>
    <xf numFmtId="0" fontId="7" fillId="0" borderId="37" xfId="4" applyFont="1" applyBorder="1" applyAlignment="1">
      <alignment vertical="center"/>
    </xf>
    <xf numFmtId="0" fontId="7" fillId="0" borderId="36" xfId="4" applyFont="1" applyBorder="1" applyAlignment="1">
      <alignment horizontal="center" vertical="center"/>
    </xf>
    <xf numFmtId="0" fontId="7" fillId="0" borderId="37" xfId="4" applyFont="1" applyBorder="1" applyAlignment="1">
      <alignment horizontal="center" vertical="center"/>
    </xf>
    <xf numFmtId="0" fontId="7" fillId="0" borderId="0" xfId="4" applyFont="1" applyBorder="1" applyAlignment="1">
      <alignment horizontal="distributed" vertical="center" indent="1"/>
    </xf>
    <xf numFmtId="38" fontId="7" fillId="0" borderId="10" xfId="5" applyFont="1" applyBorder="1" applyAlignment="1">
      <alignment horizontal="right" vertical="center" indent="5"/>
    </xf>
    <xf numFmtId="38" fontId="7" fillId="0" borderId="0" xfId="5" applyFont="1" applyBorder="1" applyAlignment="1">
      <alignment horizontal="right" vertical="center" indent="5"/>
    </xf>
    <xf numFmtId="38" fontId="7" fillId="0" borderId="0" xfId="7" applyFont="1" applyFill="1" applyBorder="1" applyAlignment="1">
      <alignment horizontal="distributed" vertical="center" indent="1"/>
    </xf>
    <xf numFmtId="38" fontId="7" fillId="0" borderId="10" xfId="5" applyFont="1" applyFill="1" applyBorder="1" applyAlignment="1">
      <alignment horizontal="right" vertical="center" indent="5" shrinkToFit="1"/>
    </xf>
    <xf numFmtId="38" fontId="7" fillId="0" borderId="0" xfId="5" applyFont="1" applyFill="1" applyBorder="1" applyAlignment="1" applyProtection="1">
      <alignment horizontal="right" vertical="center" indent="5"/>
    </xf>
    <xf numFmtId="38" fontId="7" fillId="0" borderId="13" xfId="7" applyFont="1" applyFill="1" applyBorder="1" applyAlignment="1">
      <alignment horizontal="distributed" vertical="center" indent="1"/>
    </xf>
    <xf numFmtId="38" fontId="7" fillId="0" borderId="14" xfId="5" applyFont="1" applyFill="1" applyBorder="1" applyAlignment="1">
      <alignment horizontal="right" vertical="center" indent="5" shrinkToFit="1"/>
    </xf>
    <xf numFmtId="38" fontId="7" fillId="0" borderId="13" xfId="5" applyFont="1" applyFill="1" applyBorder="1" applyAlignment="1" applyProtection="1">
      <alignment horizontal="right" vertical="center" indent="5"/>
    </xf>
    <xf numFmtId="0" fontId="7" fillId="0" borderId="0" xfId="6" applyFont="1" applyFill="1" applyAlignment="1">
      <alignment horizontal="left" vertical="center"/>
    </xf>
    <xf numFmtId="0" fontId="7" fillId="0" borderId="0" xfId="4" applyFont="1" applyBorder="1" applyAlignment="1">
      <alignment vertical="center"/>
    </xf>
    <xf numFmtId="0" fontId="10" fillId="0" borderId="0" xfId="0" quotePrefix="1" applyFont="1" applyFill="1" applyAlignment="1">
      <alignment horizontal="left"/>
    </xf>
    <xf numFmtId="0" fontId="11" fillId="0" borderId="34" xfId="0" applyFont="1" applyFill="1" applyBorder="1"/>
    <xf numFmtId="0" fontId="11" fillId="0" borderId="34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41" fontId="0" fillId="0" borderId="42" xfId="0" applyNumberFormat="1" applyFont="1" applyFill="1" applyBorder="1" applyAlignment="1">
      <alignment vertical="center"/>
    </xf>
    <xf numFmtId="41" fontId="0" fillId="0" borderId="41" xfId="0" applyNumberFormat="1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horizontal="right" vertical="center"/>
    </xf>
    <xf numFmtId="41" fontId="0" fillId="0" borderId="43" xfId="0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right"/>
    </xf>
    <xf numFmtId="0" fontId="11" fillId="0" borderId="16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distributed" vertical="center" wrapText="1" indent="2"/>
    </xf>
    <xf numFmtId="0" fontId="11" fillId="0" borderId="50" xfId="0" applyFont="1" applyFill="1" applyBorder="1" applyAlignment="1">
      <alignment horizontal="distributed" vertical="center" wrapText="1"/>
    </xf>
    <xf numFmtId="0" fontId="11" fillId="0" borderId="36" xfId="0" applyFont="1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distributed" vertical="center" wrapText="1"/>
    </xf>
    <xf numFmtId="0" fontId="11" fillId="0" borderId="51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distributed" vertical="center" wrapText="1"/>
    </xf>
    <xf numFmtId="0" fontId="11" fillId="0" borderId="41" xfId="0" applyFont="1" applyFill="1" applyBorder="1" applyAlignment="1">
      <alignment horizontal="distributed" vertical="center" wrapText="1"/>
    </xf>
    <xf numFmtId="0" fontId="11" fillId="0" borderId="4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center" vertical="distributed" textRotation="255" justifyLastLine="1"/>
    </xf>
    <xf numFmtId="0" fontId="11" fillId="0" borderId="40" xfId="0" applyFont="1" applyFill="1" applyBorder="1" applyAlignment="1">
      <alignment horizontal="center" vertical="distributed" textRotation="255" justifyLastLine="1"/>
    </xf>
    <xf numFmtId="0" fontId="11" fillId="0" borderId="45" xfId="0" applyFont="1" applyFill="1" applyBorder="1" applyAlignment="1">
      <alignment horizontal="distributed" vertical="center"/>
    </xf>
    <xf numFmtId="41" fontId="0" fillId="0" borderId="15" xfId="0" applyNumberFormat="1" applyFont="1" applyFill="1" applyBorder="1" applyAlignment="1" applyProtection="1">
      <alignment horizontal="right"/>
      <protection locked="0"/>
    </xf>
    <xf numFmtId="41" fontId="0" fillId="0" borderId="46" xfId="0" applyNumberFormat="1" applyFont="1" applyFill="1" applyBorder="1" applyAlignment="1" applyProtection="1">
      <alignment horizontal="right"/>
      <protection locked="0"/>
    </xf>
    <xf numFmtId="41" fontId="0" fillId="0" borderId="47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center" vertical="distributed" textRotation="255" justifyLastLine="1"/>
    </xf>
    <xf numFmtId="0" fontId="11" fillId="0" borderId="39" xfId="0" applyFont="1" applyFill="1" applyBorder="1" applyAlignment="1">
      <alignment horizontal="center" vertical="distributed" textRotation="255" justifyLastLine="1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10" xfId="0" applyNumberFormat="1" applyFont="1" applyFill="1" applyBorder="1" applyAlignment="1" applyProtection="1">
      <alignment horizontal="right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0" fontId="11" fillId="0" borderId="44" xfId="0" applyFont="1" applyFill="1" applyBorder="1" applyAlignment="1">
      <alignment horizontal="center" vertical="distributed" textRotation="255" justifyLastLine="1"/>
    </xf>
    <xf numFmtId="0" fontId="11" fillId="0" borderId="4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 applyProtection="1">
      <alignment horizontal="right"/>
    </xf>
    <xf numFmtId="41" fontId="0" fillId="0" borderId="10" xfId="0" applyNumberFormat="1" applyFont="1" applyFill="1" applyBorder="1" applyAlignment="1" applyProtection="1">
      <alignment horizontal="right"/>
    </xf>
    <xf numFmtId="41" fontId="0" fillId="0" borderId="11" xfId="0" applyNumberFormat="1" applyFont="1" applyFill="1" applyBorder="1" applyAlignment="1" applyProtection="1">
      <alignment horizontal="right"/>
    </xf>
    <xf numFmtId="0" fontId="11" fillId="0" borderId="45" xfId="0" applyFont="1" applyFill="1" applyBorder="1" applyAlignment="1">
      <alignment horizontal="center" vertical="distributed" textRotation="255" justifyLastLine="1"/>
    </xf>
    <xf numFmtId="0" fontId="12" fillId="0" borderId="45" xfId="0" applyFont="1" applyFill="1" applyBorder="1" applyAlignment="1">
      <alignment horizontal="center" vertical="top" textRotation="255" wrapText="1"/>
    </xf>
    <xf numFmtId="0" fontId="12" fillId="0" borderId="45" xfId="0" applyFont="1" applyFill="1" applyBorder="1" applyAlignment="1">
      <alignment horizontal="center" vertical="top" textRotation="255"/>
    </xf>
    <xf numFmtId="41" fontId="0" fillId="0" borderId="13" xfId="0" applyNumberFormat="1" applyFont="1" applyFill="1" applyBorder="1" applyAlignment="1" applyProtection="1">
      <alignment horizontal="right"/>
    </xf>
    <xf numFmtId="41" fontId="0" fillId="0" borderId="14" xfId="0" applyNumberFormat="1" applyFont="1" applyFill="1" applyBorder="1" applyAlignment="1" applyProtection="1">
      <alignment horizontal="right"/>
    </xf>
    <xf numFmtId="41" fontId="0" fillId="0" borderId="29" xfId="0" applyNumberFormat="1" applyFont="1" applyFill="1" applyBorder="1" applyAlignment="1" applyProtection="1">
      <alignment horizontal="right"/>
    </xf>
    <xf numFmtId="0" fontId="11" fillId="0" borderId="34" xfId="0" applyFont="1" applyFill="1" applyBorder="1" applyAlignment="1">
      <alignment horizontal="center" vertical="distributed" textRotation="255" justifyLastLine="1"/>
    </xf>
    <xf numFmtId="0" fontId="12" fillId="0" borderId="52" xfId="0" applyFont="1" applyFill="1" applyBorder="1" applyAlignment="1">
      <alignment horizontal="center" vertical="top" textRotation="255"/>
    </xf>
    <xf numFmtId="0" fontId="11" fillId="0" borderId="52" xfId="0" applyFont="1" applyFill="1" applyBorder="1" applyAlignment="1">
      <alignment horizontal="distributed" vertical="center"/>
    </xf>
    <xf numFmtId="41" fontId="0" fillId="0" borderId="34" xfId="0" applyNumberFormat="1" applyFont="1" applyFill="1" applyBorder="1" applyAlignment="1" applyProtection="1">
      <alignment horizontal="right"/>
    </xf>
    <xf numFmtId="41" fontId="0" fillId="0" borderId="53" xfId="0" applyNumberFormat="1" applyFont="1" applyFill="1" applyBorder="1" applyAlignment="1" applyProtection="1">
      <alignment horizontal="right"/>
    </xf>
    <xf numFmtId="41" fontId="0" fillId="0" borderId="54" xfId="0" applyNumberFormat="1" applyFont="1" applyFill="1" applyBorder="1" applyAlignment="1" applyProtection="1">
      <alignment horizontal="right"/>
    </xf>
    <xf numFmtId="0" fontId="11" fillId="0" borderId="16" xfId="0" applyFont="1" applyFill="1" applyBorder="1" applyAlignment="1">
      <alignment horizontal="center" vertical="distributed" textRotation="255" justifyLastLine="1"/>
    </xf>
    <xf numFmtId="0" fontId="11" fillId="0" borderId="48" xfId="0" applyFont="1" applyFill="1" applyBorder="1" applyAlignment="1">
      <alignment horizontal="center" vertical="distributed" textRotation="255" justifyLastLine="1"/>
    </xf>
    <xf numFmtId="0" fontId="11" fillId="0" borderId="44" xfId="0" applyFont="1" applyFill="1" applyBorder="1" applyAlignment="1">
      <alignment horizontal="distributed" vertical="center"/>
    </xf>
    <xf numFmtId="41" fontId="11" fillId="0" borderId="0" xfId="0" applyNumberFormat="1" applyFont="1" applyFill="1" applyBorder="1" applyAlignment="1">
      <alignment horizontal="right"/>
    </xf>
    <xf numFmtId="41" fontId="11" fillId="0" borderId="51" xfId="0" applyNumberFormat="1" applyFont="1" applyFill="1" applyBorder="1" applyAlignment="1">
      <alignment horizontal="right"/>
    </xf>
    <xf numFmtId="41" fontId="11" fillId="0" borderId="10" xfId="0" applyNumberFormat="1" applyFont="1" applyFill="1" applyBorder="1" applyAlignment="1">
      <alignment horizontal="right"/>
    </xf>
    <xf numFmtId="41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distributed" textRotation="255" justifyLastLine="1"/>
    </xf>
    <xf numFmtId="0" fontId="11" fillId="0" borderId="13" xfId="0" applyFont="1" applyFill="1" applyBorder="1" applyAlignment="1">
      <alignment horizontal="center" vertical="distributed" textRotation="255" justifyLastLine="1"/>
    </xf>
    <xf numFmtId="0" fontId="11" fillId="0" borderId="29" xfId="0" applyFont="1" applyFill="1" applyBorder="1" applyAlignment="1">
      <alignment horizontal="center" vertical="distributed" textRotation="255" justifyLastLine="1"/>
    </xf>
    <xf numFmtId="41" fontId="11" fillId="0" borderId="0" xfId="0" applyNumberFormat="1" applyFont="1" applyFill="1"/>
  </cellXfs>
  <cellStyles count="9">
    <cellStyle name="桁区切り 2" xfId="5" xr:uid="{3D2696A8-6D86-4E6E-97D7-6617C58CB922}"/>
    <cellStyle name="桁区切り 2 2" xfId="8" xr:uid="{274DF900-7638-48D9-9986-712718139DCC}"/>
    <cellStyle name="桁区切り 3" xfId="1" xr:uid="{743C6CBA-A02E-412C-AEC9-F6CAF3EB5C36}"/>
    <cellStyle name="桁区切り 4" xfId="7" xr:uid="{EEF74B92-A5A7-41EB-8A40-A7BCECAF3043}"/>
    <cellStyle name="標準" xfId="0" builtinId="0"/>
    <cellStyle name="標準 2" xfId="3" xr:uid="{32CCE485-6BDE-4973-8B69-66722B6D3F81}"/>
    <cellStyle name="標準 2 2" xfId="6" xr:uid="{0A24F738-91D5-4899-AC85-F50D78239EC9}"/>
    <cellStyle name="標準 3" xfId="4" xr:uid="{16BE41E2-D723-4068-959F-5D89A6949190}"/>
    <cellStyle name="標準_平成１３年１歳６か月" xfId="2" xr:uid="{94F9CBFD-613C-40CC-A542-E441309081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BE5E\common\&#12371;&#12393;&#12418;\&#12371;&#12393;&#12418;&#222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&#9679;&#21402;&#29983;&#21172;&#20685;&#32113;&#35336;/20%20&#20581;&#24247;&#31119;&#31049;&#32113;&#35336;&#24180;&#22577;/R3&#24180;&#21002;/03%20&#20316;&#26989;&#21453;&#26144;&#12501;&#12449;&#12452;&#12523;/02%20&#31532;&#20108;&#32232;/2-&#31532;06&#31456;&#12288;&#20445;&#20581;&#34907;&#29983;/0607&#65288;&#26408;&#26449;&#20462;&#27491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&#9679;&#21402;&#29983;&#21172;&#20685;&#32113;&#35336;/20%20&#20581;&#24247;&#31119;&#31049;&#32113;&#35336;&#24180;&#22577;/R3&#24180;&#21002;/03%20&#20316;&#26989;&#21453;&#26144;&#12501;&#12449;&#12452;&#12523;/02%20&#31532;&#20108;&#32232;/2-&#31532;06&#31456;&#12288;&#20445;&#20581;&#34907;&#29983;/0608&#65288;&#28168;&#1241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0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08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D8505-5A59-4054-9496-F4974E724C08}">
  <dimension ref="A1:L69"/>
  <sheetViews>
    <sheetView tabSelected="1" zoomScaleNormal="100" zoomScaleSheetLayoutView="100" workbookViewId="0">
      <pane xSplit="3" ySplit="3" topLeftCell="D4" activePane="bottomRight" state="frozen"/>
      <selection activeCell="L3" sqref="L3"/>
      <selection pane="topRight" activeCell="L3" sqref="L3"/>
      <selection pane="bottomLeft" activeCell="L3" sqref="L3"/>
      <selection pane="bottomRight" activeCell="K1" sqref="K1"/>
    </sheetView>
  </sheetViews>
  <sheetFormatPr defaultColWidth="10.81640625" defaultRowHeight="18.75" customHeight="1" x14ac:dyDescent="0.2"/>
  <cols>
    <col min="1" max="1" width="2.81640625" style="2" customWidth="1"/>
    <col min="2" max="2" width="13.81640625" style="2" customWidth="1"/>
    <col min="3" max="3" width="2.81640625" style="2" customWidth="1"/>
    <col min="4" max="10" width="10.1796875" style="2" customWidth="1"/>
    <col min="11" max="16384" width="10.81640625" style="2"/>
  </cols>
  <sheetData>
    <row r="1" spans="1:12" ht="18.75" customHeight="1" x14ac:dyDescent="0.2">
      <c r="A1" s="1" t="s">
        <v>0</v>
      </c>
    </row>
    <row r="2" spans="1:12" ht="12.5" thickBot="1" x14ac:dyDescent="0.25">
      <c r="D2" s="3"/>
      <c r="E2" s="3"/>
      <c r="F2" s="3"/>
      <c r="G2" s="3"/>
      <c r="H2" s="4"/>
      <c r="I2" s="4"/>
      <c r="J2" s="5" t="s">
        <v>1</v>
      </c>
    </row>
    <row r="3" spans="1:12" ht="36.9" customHeight="1" thickTop="1" x14ac:dyDescent="0.2">
      <c r="A3" s="6"/>
      <c r="B3" s="6"/>
      <c r="C3" s="7"/>
      <c r="D3" s="8" t="s">
        <v>2</v>
      </c>
      <c r="E3" s="9" t="s">
        <v>3</v>
      </c>
      <c r="F3" s="10" t="s">
        <v>4</v>
      </c>
      <c r="G3" s="11" t="s">
        <v>5</v>
      </c>
      <c r="H3" s="12" t="s">
        <v>6</v>
      </c>
      <c r="I3" s="12" t="s">
        <v>7</v>
      </c>
      <c r="J3" s="13" t="s">
        <v>8</v>
      </c>
    </row>
    <row r="4" spans="1:12" ht="13" customHeight="1" x14ac:dyDescent="0.2">
      <c r="A4" s="14"/>
      <c r="B4" s="15" t="s">
        <v>9</v>
      </c>
      <c r="C4" s="16"/>
      <c r="D4" s="17">
        <f t="shared" ref="D4:J4" si="0">D5+D6</f>
        <v>12717</v>
      </c>
      <c r="E4" s="18">
        <f t="shared" si="0"/>
        <v>11749</v>
      </c>
      <c r="F4" s="17">
        <f t="shared" si="0"/>
        <v>783</v>
      </c>
      <c r="G4" s="17">
        <f t="shared" si="0"/>
        <v>111</v>
      </c>
      <c r="H4" s="17">
        <f t="shared" si="0"/>
        <v>59</v>
      </c>
      <c r="I4" s="17">
        <f t="shared" si="0"/>
        <v>15</v>
      </c>
      <c r="J4" s="17">
        <f t="shared" si="0"/>
        <v>0</v>
      </c>
      <c r="L4" s="19"/>
    </row>
    <row r="5" spans="1:12" ht="13" customHeight="1" x14ac:dyDescent="0.2">
      <c r="A5" s="14"/>
      <c r="B5" s="15" t="s">
        <v>10</v>
      </c>
      <c r="C5" s="16"/>
      <c r="D5" s="20">
        <f t="shared" ref="D5:J5" si="1">D9+D12+D17+D21+D24+D27+D32+D46+D53+D54+D57+D60</f>
        <v>11017</v>
      </c>
      <c r="E5" s="21">
        <f t="shared" si="1"/>
        <v>10169</v>
      </c>
      <c r="F5" s="20">
        <f t="shared" si="1"/>
        <v>689</v>
      </c>
      <c r="G5" s="20">
        <f t="shared" si="1"/>
        <v>95</v>
      </c>
      <c r="H5" s="20">
        <f t="shared" si="1"/>
        <v>50</v>
      </c>
      <c r="I5" s="20">
        <f t="shared" si="1"/>
        <v>14</v>
      </c>
      <c r="J5" s="20">
        <f t="shared" si="1"/>
        <v>0</v>
      </c>
      <c r="L5" s="19"/>
    </row>
    <row r="6" spans="1:12" ht="13" customHeight="1" x14ac:dyDescent="0.2">
      <c r="A6" s="14"/>
      <c r="B6" s="15" t="s">
        <v>11</v>
      </c>
      <c r="C6" s="16"/>
      <c r="D6" s="20">
        <f t="shared" ref="D6:J6" si="2">D13+D14+D18+D28+D29+D33+D34+D35+D38+D39+D40+D41+D42+D43+D47+D48+D49+D50+D61+D62+D63+D64+D65</f>
        <v>1700</v>
      </c>
      <c r="E6" s="21">
        <f t="shared" si="2"/>
        <v>1580</v>
      </c>
      <c r="F6" s="20">
        <f t="shared" si="2"/>
        <v>94</v>
      </c>
      <c r="G6" s="20">
        <f t="shared" si="2"/>
        <v>16</v>
      </c>
      <c r="H6" s="20">
        <f t="shared" si="2"/>
        <v>9</v>
      </c>
      <c r="I6" s="20">
        <f t="shared" si="2"/>
        <v>1</v>
      </c>
      <c r="J6" s="20">
        <f t="shared" si="2"/>
        <v>0</v>
      </c>
      <c r="L6" s="19"/>
    </row>
    <row r="7" spans="1:12" ht="13" customHeight="1" x14ac:dyDescent="0.2">
      <c r="A7" s="14"/>
      <c r="B7" s="22"/>
      <c r="C7" s="16"/>
      <c r="D7" s="20"/>
      <c r="E7" s="21"/>
      <c r="F7" s="20"/>
      <c r="G7" s="20"/>
      <c r="H7" s="20"/>
      <c r="I7" s="20"/>
      <c r="J7" s="20"/>
    </row>
    <row r="8" spans="1:12" ht="13" customHeight="1" x14ac:dyDescent="0.2">
      <c r="A8" s="23" t="s">
        <v>12</v>
      </c>
      <c r="B8" s="23"/>
      <c r="C8" s="24"/>
      <c r="D8" s="20">
        <f t="shared" ref="D8:J8" si="3">D9</f>
        <v>2265</v>
      </c>
      <c r="E8" s="21">
        <f t="shared" si="3"/>
        <v>2076</v>
      </c>
      <c r="F8" s="20">
        <f t="shared" si="3"/>
        <v>162</v>
      </c>
      <c r="G8" s="20">
        <f t="shared" si="3"/>
        <v>16</v>
      </c>
      <c r="H8" s="20">
        <f t="shared" si="3"/>
        <v>9</v>
      </c>
      <c r="I8" s="20">
        <f t="shared" si="3"/>
        <v>2</v>
      </c>
      <c r="J8" s="20">
        <f t="shared" si="3"/>
        <v>0</v>
      </c>
    </row>
    <row r="9" spans="1:12" ht="13" customHeight="1" x14ac:dyDescent="0.2">
      <c r="A9" s="14"/>
      <c r="B9" s="15" t="s">
        <v>13</v>
      </c>
      <c r="C9" s="14"/>
      <c r="D9" s="21">
        <f>SUM(E9:J9)</f>
        <v>2265</v>
      </c>
      <c r="E9" s="21">
        <v>2076</v>
      </c>
      <c r="F9" s="20">
        <v>162</v>
      </c>
      <c r="G9" s="20">
        <v>16</v>
      </c>
      <c r="H9" s="20">
        <v>9</v>
      </c>
      <c r="I9" s="25">
        <v>2</v>
      </c>
      <c r="J9" s="25">
        <v>0</v>
      </c>
    </row>
    <row r="10" spans="1:12" ht="13" customHeight="1" x14ac:dyDescent="0.2">
      <c r="A10" s="14"/>
      <c r="B10" s="14"/>
      <c r="C10" s="14"/>
      <c r="D10" s="21"/>
      <c r="E10" s="21"/>
      <c r="F10" s="20"/>
      <c r="G10" s="20"/>
      <c r="H10" s="20"/>
      <c r="I10" s="20"/>
      <c r="J10" s="20"/>
    </row>
    <row r="11" spans="1:12" ht="13" customHeight="1" x14ac:dyDescent="0.2">
      <c r="A11" s="23" t="s">
        <v>14</v>
      </c>
      <c r="B11" s="23"/>
      <c r="C11" s="23"/>
      <c r="D11" s="21">
        <f t="shared" ref="D11:J11" si="4">D12+D13+D14</f>
        <v>718</v>
      </c>
      <c r="E11" s="21">
        <f t="shared" si="4"/>
        <v>667</v>
      </c>
      <c r="F11" s="20">
        <f t="shared" si="4"/>
        <v>44</v>
      </c>
      <c r="G11" s="20">
        <f t="shared" si="4"/>
        <v>6</v>
      </c>
      <c r="H11" s="20">
        <f t="shared" si="4"/>
        <v>0</v>
      </c>
      <c r="I11" s="20">
        <f t="shared" si="4"/>
        <v>1</v>
      </c>
      <c r="J11" s="20">
        <f t="shared" si="4"/>
        <v>0</v>
      </c>
    </row>
    <row r="12" spans="1:12" ht="13" customHeight="1" x14ac:dyDescent="0.2">
      <c r="A12" s="14"/>
      <c r="B12" s="15" t="s">
        <v>15</v>
      </c>
      <c r="C12" s="14"/>
      <c r="D12" s="26">
        <f>SUM(E12:J12)</f>
        <v>381</v>
      </c>
      <c r="E12" s="26">
        <v>352</v>
      </c>
      <c r="F12" s="25">
        <v>25</v>
      </c>
      <c r="G12" s="25">
        <v>3</v>
      </c>
      <c r="H12" s="25">
        <v>0</v>
      </c>
      <c r="I12" s="25">
        <v>1</v>
      </c>
      <c r="J12" s="25">
        <v>0</v>
      </c>
    </row>
    <row r="13" spans="1:12" ht="13" customHeight="1" x14ac:dyDescent="0.2">
      <c r="A13" s="14"/>
      <c r="B13" s="15" t="s">
        <v>16</v>
      </c>
      <c r="C13" s="14"/>
      <c r="D13" s="26">
        <f t="shared" ref="D13:D14" si="5">SUM(E13:J13)</f>
        <v>113</v>
      </c>
      <c r="E13" s="26">
        <v>107</v>
      </c>
      <c r="F13" s="25">
        <v>5</v>
      </c>
      <c r="G13" s="25">
        <v>1</v>
      </c>
      <c r="H13" s="25">
        <v>0</v>
      </c>
      <c r="I13" s="25">
        <v>0</v>
      </c>
      <c r="J13" s="25">
        <v>0</v>
      </c>
    </row>
    <row r="14" spans="1:12" ht="13" customHeight="1" x14ac:dyDescent="0.2">
      <c r="A14" s="14"/>
      <c r="B14" s="15" t="s">
        <v>17</v>
      </c>
      <c r="C14" s="14"/>
      <c r="D14" s="26">
        <f t="shared" si="5"/>
        <v>224</v>
      </c>
      <c r="E14" s="26">
        <v>208</v>
      </c>
      <c r="F14" s="25">
        <v>14</v>
      </c>
      <c r="G14" s="25">
        <v>2</v>
      </c>
      <c r="H14" s="25">
        <v>0</v>
      </c>
      <c r="I14" s="25">
        <v>0</v>
      </c>
      <c r="J14" s="25">
        <v>0</v>
      </c>
    </row>
    <row r="15" spans="1:12" ht="13" customHeight="1" x14ac:dyDescent="0.2">
      <c r="A15" s="14"/>
      <c r="B15" s="14"/>
      <c r="C15" s="14"/>
      <c r="D15" s="21"/>
      <c r="E15" s="21"/>
      <c r="F15" s="20"/>
      <c r="G15" s="20"/>
      <c r="H15" s="20"/>
      <c r="I15" s="20"/>
      <c r="J15" s="20"/>
    </row>
    <row r="16" spans="1:12" ht="13" customHeight="1" x14ac:dyDescent="0.2">
      <c r="A16" s="23" t="s">
        <v>18</v>
      </c>
      <c r="B16" s="23"/>
      <c r="C16" s="23"/>
      <c r="D16" s="21">
        <f t="shared" ref="D16:J16" si="6">D17+D18</f>
        <v>1927</v>
      </c>
      <c r="E16" s="21">
        <f t="shared" si="6"/>
        <v>1791</v>
      </c>
      <c r="F16" s="20">
        <f t="shared" si="6"/>
        <v>110</v>
      </c>
      <c r="G16" s="20">
        <f t="shared" si="6"/>
        <v>16</v>
      </c>
      <c r="H16" s="20">
        <f t="shared" si="6"/>
        <v>8</v>
      </c>
      <c r="I16" s="20">
        <f t="shared" si="6"/>
        <v>2</v>
      </c>
      <c r="J16" s="20">
        <f t="shared" si="6"/>
        <v>0</v>
      </c>
    </row>
    <row r="17" spans="1:10" ht="13" customHeight="1" x14ac:dyDescent="0.2">
      <c r="A17" s="27"/>
      <c r="B17" s="15" t="s">
        <v>19</v>
      </c>
      <c r="C17" s="27"/>
      <c r="D17" s="26">
        <f>SUM(E17:J17)</f>
        <v>1678</v>
      </c>
      <c r="E17" s="26">
        <v>1553</v>
      </c>
      <c r="F17" s="25">
        <v>100</v>
      </c>
      <c r="G17" s="25">
        <v>15</v>
      </c>
      <c r="H17" s="25">
        <v>8</v>
      </c>
      <c r="I17" s="25">
        <v>2</v>
      </c>
      <c r="J17" s="25">
        <v>0</v>
      </c>
    </row>
    <row r="18" spans="1:10" ht="13" customHeight="1" x14ac:dyDescent="0.2">
      <c r="A18" s="27"/>
      <c r="B18" s="15" t="s">
        <v>20</v>
      </c>
      <c r="C18" s="27"/>
      <c r="D18" s="26">
        <f>SUM(E18:J18)</f>
        <v>249</v>
      </c>
      <c r="E18" s="26">
        <v>238</v>
      </c>
      <c r="F18" s="25">
        <v>10</v>
      </c>
      <c r="G18" s="25">
        <v>1</v>
      </c>
      <c r="H18" s="25">
        <v>0</v>
      </c>
      <c r="I18" s="25">
        <v>0</v>
      </c>
      <c r="J18" s="25">
        <v>0</v>
      </c>
    </row>
    <row r="19" spans="1:10" ht="13" customHeight="1" x14ac:dyDescent="0.2">
      <c r="A19" s="27"/>
      <c r="B19" s="15"/>
      <c r="C19" s="27"/>
      <c r="D19" s="21"/>
      <c r="E19" s="21"/>
      <c r="F19" s="20"/>
      <c r="G19" s="20"/>
      <c r="H19" s="20"/>
      <c r="I19" s="20"/>
      <c r="J19" s="20"/>
    </row>
    <row r="20" spans="1:10" ht="13" customHeight="1" x14ac:dyDescent="0.2">
      <c r="A20" s="23" t="s">
        <v>21</v>
      </c>
      <c r="B20" s="23"/>
      <c r="C20" s="23"/>
      <c r="D20" s="21">
        <f t="shared" ref="D20:J20" si="7">D21</f>
        <v>2728</v>
      </c>
      <c r="E20" s="21">
        <f t="shared" si="7"/>
        <v>2541</v>
      </c>
      <c r="F20" s="20">
        <f t="shared" si="7"/>
        <v>152</v>
      </c>
      <c r="G20" s="20">
        <f t="shared" si="7"/>
        <v>21</v>
      </c>
      <c r="H20" s="20">
        <f t="shared" si="7"/>
        <v>12</v>
      </c>
      <c r="I20" s="20">
        <f t="shared" si="7"/>
        <v>2</v>
      </c>
      <c r="J20" s="20">
        <f t="shared" si="7"/>
        <v>0</v>
      </c>
    </row>
    <row r="21" spans="1:10" ht="13" customHeight="1" x14ac:dyDescent="0.2">
      <c r="A21" s="14"/>
      <c r="B21" s="15" t="s">
        <v>22</v>
      </c>
      <c r="C21" s="14"/>
      <c r="D21" s="21">
        <f>SUM(E21:J21)</f>
        <v>2728</v>
      </c>
      <c r="E21" s="21">
        <v>2541</v>
      </c>
      <c r="F21" s="20">
        <v>152</v>
      </c>
      <c r="G21" s="20">
        <v>21</v>
      </c>
      <c r="H21" s="20">
        <v>12</v>
      </c>
      <c r="I21" s="20">
        <v>2</v>
      </c>
      <c r="J21" s="25">
        <v>0</v>
      </c>
    </row>
    <row r="22" spans="1:10" ht="13" customHeight="1" x14ac:dyDescent="0.2">
      <c r="A22" s="14"/>
      <c r="B22" s="15"/>
      <c r="C22" s="14"/>
      <c r="D22" s="26"/>
      <c r="E22" s="26"/>
      <c r="F22" s="25"/>
      <c r="G22" s="25"/>
      <c r="H22" s="25"/>
      <c r="I22" s="25"/>
      <c r="J22" s="25"/>
    </row>
    <row r="23" spans="1:10" ht="13" customHeight="1" x14ac:dyDescent="0.2">
      <c r="A23" s="28" t="s">
        <v>23</v>
      </c>
      <c r="B23" s="29"/>
      <c r="C23" s="30"/>
      <c r="D23" s="26">
        <f t="shared" ref="D23:J23" si="8">D24</f>
        <v>245</v>
      </c>
      <c r="E23" s="26">
        <f t="shared" si="8"/>
        <v>220</v>
      </c>
      <c r="F23" s="25">
        <f t="shared" si="8"/>
        <v>23</v>
      </c>
      <c r="G23" s="25">
        <f t="shared" si="8"/>
        <v>2</v>
      </c>
      <c r="H23" s="25">
        <f t="shared" si="8"/>
        <v>0</v>
      </c>
      <c r="I23" s="25">
        <f t="shared" si="8"/>
        <v>0</v>
      </c>
      <c r="J23" s="25">
        <f t="shared" si="8"/>
        <v>0</v>
      </c>
    </row>
    <row r="24" spans="1:10" ht="13" customHeight="1" x14ac:dyDescent="0.2">
      <c r="A24" s="14"/>
      <c r="B24" s="15" t="s">
        <v>24</v>
      </c>
      <c r="C24" s="14"/>
      <c r="D24" s="26">
        <f>SUM(E24:J24)</f>
        <v>245</v>
      </c>
      <c r="E24" s="26">
        <v>220</v>
      </c>
      <c r="F24" s="25">
        <v>23</v>
      </c>
      <c r="G24" s="25">
        <v>2</v>
      </c>
      <c r="H24" s="25">
        <v>0</v>
      </c>
      <c r="I24" s="25">
        <v>0</v>
      </c>
      <c r="J24" s="25">
        <v>0</v>
      </c>
    </row>
    <row r="25" spans="1:10" ht="13" customHeight="1" x14ac:dyDescent="0.2">
      <c r="A25" s="14"/>
      <c r="B25" s="14"/>
      <c r="C25" s="14"/>
      <c r="D25" s="21"/>
      <c r="E25" s="21"/>
      <c r="F25" s="20"/>
      <c r="G25" s="20"/>
      <c r="H25" s="20"/>
      <c r="I25" s="20"/>
      <c r="J25" s="20"/>
    </row>
    <row r="26" spans="1:10" ht="13" customHeight="1" x14ac:dyDescent="0.2">
      <c r="A26" s="23" t="s">
        <v>25</v>
      </c>
      <c r="B26" s="23"/>
      <c r="C26" s="23"/>
      <c r="D26" s="21">
        <f t="shared" ref="D26:J26" si="9">D27+D28+D29</f>
        <v>371</v>
      </c>
      <c r="E26" s="21">
        <f t="shared" si="9"/>
        <v>351</v>
      </c>
      <c r="F26" s="20">
        <f t="shared" si="9"/>
        <v>13</v>
      </c>
      <c r="G26" s="20">
        <f t="shared" si="9"/>
        <v>5</v>
      </c>
      <c r="H26" s="20">
        <f t="shared" si="9"/>
        <v>1</v>
      </c>
      <c r="I26" s="20">
        <f t="shared" si="9"/>
        <v>1</v>
      </c>
      <c r="J26" s="20">
        <f t="shared" si="9"/>
        <v>0</v>
      </c>
    </row>
    <row r="27" spans="1:10" ht="13" customHeight="1" x14ac:dyDescent="0.2">
      <c r="A27" s="14"/>
      <c r="B27" s="15" t="s">
        <v>26</v>
      </c>
      <c r="C27" s="14"/>
      <c r="D27" s="26">
        <f>SUM(E27:J27)</f>
        <v>361</v>
      </c>
      <c r="E27" s="26">
        <v>341</v>
      </c>
      <c r="F27" s="25">
        <v>13</v>
      </c>
      <c r="G27" s="25">
        <v>5</v>
      </c>
      <c r="H27" s="25">
        <v>1</v>
      </c>
      <c r="I27" s="25">
        <v>1</v>
      </c>
      <c r="J27" s="25">
        <v>0</v>
      </c>
    </row>
    <row r="28" spans="1:10" ht="13" customHeight="1" x14ac:dyDescent="0.2">
      <c r="A28" s="14"/>
      <c r="B28" s="15" t="s">
        <v>27</v>
      </c>
      <c r="C28" s="14"/>
      <c r="D28" s="26">
        <f t="shared" ref="D28:D29" si="10">SUM(E28:J28)</f>
        <v>6</v>
      </c>
      <c r="E28" s="26">
        <v>6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</row>
    <row r="29" spans="1:10" ht="13" customHeight="1" x14ac:dyDescent="0.2">
      <c r="A29" s="14"/>
      <c r="B29" s="15" t="s">
        <v>28</v>
      </c>
      <c r="C29" s="14"/>
      <c r="D29" s="26">
        <f t="shared" si="10"/>
        <v>4</v>
      </c>
      <c r="E29" s="26">
        <v>4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</row>
    <row r="30" spans="1:10" ht="13" customHeight="1" x14ac:dyDescent="0.2">
      <c r="A30" s="14"/>
      <c r="C30" s="14"/>
      <c r="D30" s="21"/>
      <c r="E30" s="21"/>
      <c r="F30" s="20"/>
      <c r="G30" s="20"/>
      <c r="H30" s="20"/>
      <c r="I30" s="20"/>
      <c r="J30" s="20"/>
    </row>
    <row r="31" spans="1:10" ht="13" customHeight="1" x14ac:dyDescent="0.2">
      <c r="A31" s="23" t="s">
        <v>29</v>
      </c>
      <c r="B31" s="23"/>
      <c r="C31" s="23"/>
      <c r="D31" s="21">
        <f t="shared" ref="D31:J31" si="11">D32+D33+D34+D35</f>
        <v>304</v>
      </c>
      <c r="E31" s="21">
        <f t="shared" si="11"/>
        <v>258</v>
      </c>
      <c r="F31" s="20">
        <f t="shared" si="11"/>
        <v>39</v>
      </c>
      <c r="G31" s="20">
        <f t="shared" si="11"/>
        <v>4</v>
      </c>
      <c r="H31" s="20">
        <f t="shared" si="11"/>
        <v>3</v>
      </c>
      <c r="I31" s="20">
        <f t="shared" si="11"/>
        <v>0</v>
      </c>
      <c r="J31" s="20">
        <f t="shared" si="11"/>
        <v>0</v>
      </c>
    </row>
    <row r="32" spans="1:10" ht="13" customHeight="1" x14ac:dyDescent="0.2">
      <c r="A32" s="14"/>
      <c r="B32" s="15" t="s">
        <v>30</v>
      </c>
      <c r="C32" s="14"/>
      <c r="D32" s="26">
        <f>SUM(E32:J32)</f>
        <v>225</v>
      </c>
      <c r="E32" s="26">
        <v>187</v>
      </c>
      <c r="F32" s="25">
        <v>31</v>
      </c>
      <c r="G32" s="25">
        <v>4</v>
      </c>
      <c r="H32" s="25">
        <v>3</v>
      </c>
      <c r="I32" s="25">
        <v>0</v>
      </c>
      <c r="J32" s="25">
        <v>0</v>
      </c>
    </row>
    <row r="33" spans="1:10" ht="13" customHeight="1" x14ac:dyDescent="0.2">
      <c r="A33" s="14"/>
      <c r="B33" s="15" t="s">
        <v>31</v>
      </c>
      <c r="C33" s="14"/>
      <c r="D33" s="26">
        <f t="shared" ref="D33:D35" si="12">SUM(E33:J33)</f>
        <v>17</v>
      </c>
      <c r="E33" s="26">
        <v>12</v>
      </c>
      <c r="F33" s="25">
        <v>5</v>
      </c>
      <c r="G33" s="25">
        <v>0</v>
      </c>
      <c r="H33" s="25">
        <v>0</v>
      </c>
      <c r="I33" s="25">
        <v>0</v>
      </c>
      <c r="J33" s="25">
        <v>0</v>
      </c>
    </row>
    <row r="34" spans="1:10" ht="13" customHeight="1" x14ac:dyDescent="0.2">
      <c r="A34" s="14"/>
      <c r="B34" s="15" t="s">
        <v>32</v>
      </c>
      <c r="C34" s="14"/>
      <c r="D34" s="26">
        <f t="shared" si="12"/>
        <v>4</v>
      </c>
      <c r="E34" s="26">
        <v>3</v>
      </c>
      <c r="F34" s="25">
        <v>1</v>
      </c>
      <c r="G34" s="25">
        <v>0</v>
      </c>
      <c r="H34" s="25">
        <v>0</v>
      </c>
      <c r="I34" s="25">
        <v>0</v>
      </c>
      <c r="J34" s="25">
        <v>0</v>
      </c>
    </row>
    <row r="35" spans="1:10" ht="13" customHeight="1" x14ac:dyDescent="0.2">
      <c r="A35" s="14"/>
      <c r="B35" s="15" t="s">
        <v>33</v>
      </c>
      <c r="C35" s="14"/>
      <c r="D35" s="26">
        <f t="shared" si="12"/>
        <v>58</v>
      </c>
      <c r="E35" s="26">
        <v>56</v>
      </c>
      <c r="F35" s="25">
        <v>2</v>
      </c>
      <c r="G35" s="25">
        <v>0</v>
      </c>
      <c r="H35" s="25">
        <v>0</v>
      </c>
      <c r="I35" s="25">
        <v>0</v>
      </c>
      <c r="J35" s="25">
        <v>0</v>
      </c>
    </row>
    <row r="36" spans="1:10" ht="13" customHeight="1" x14ac:dyDescent="0.2">
      <c r="A36" s="31"/>
      <c r="B36" s="31"/>
      <c r="C36" s="31"/>
      <c r="D36" s="21"/>
      <c r="E36" s="21"/>
      <c r="F36" s="20"/>
      <c r="G36" s="20"/>
      <c r="H36" s="20"/>
      <c r="I36" s="20"/>
      <c r="J36" s="20"/>
    </row>
    <row r="37" spans="1:10" ht="13" customHeight="1" x14ac:dyDescent="0.2">
      <c r="A37" s="23" t="s">
        <v>34</v>
      </c>
      <c r="B37" s="23"/>
      <c r="C37" s="23"/>
      <c r="D37" s="21">
        <f t="shared" ref="D37:J37" si="13">D38+D39+D40+D41+D42+D43</f>
        <v>264</v>
      </c>
      <c r="E37" s="21">
        <f t="shared" si="13"/>
        <v>235</v>
      </c>
      <c r="F37" s="20">
        <f t="shared" si="13"/>
        <v>25</v>
      </c>
      <c r="G37" s="20">
        <f t="shared" si="13"/>
        <v>2</v>
      </c>
      <c r="H37" s="20">
        <f t="shared" si="13"/>
        <v>2</v>
      </c>
      <c r="I37" s="20">
        <f t="shared" si="13"/>
        <v>0</v>
      </c>
      <c r="J37" s="20">
        <f t="shared" si="13"/>
        <v>0</v>
      </c>
    </row>
    <row r="38" spans="1:10" ht="13" customHeight="1" x14ac:dyDescent="0.2">
      <c r="A38" s="14"/>
      <c r="B38" s="15" t="s">
        <v>35</v>
      </c>
      <c r="C38" s="14"/>
      <c r="D38" s="26">
        <f>SUM(E38:J38)</f>
        <v>84</v>
      </c>
      <c r="E38" s="26">
        <v>76</v>
      </c>
      <c r="F38" s="25">
        <v>7</v>
      </c>
      <c r="G38" s="25">
        <v>0</v>
      </c>
      <c r="H38" s="25">
        <v>1</v>
      </c>
      <c r="I38" s="25">
        <v>0</v>
      </c>
      <c r="J38" s="25">
        <v>0</v>
      </c>
    </row>
    <row r="39" spans="1:10" ht="13" customHeight="1" x14ac:dyDescent="0.2">
      <c r="A39" s="14"/>
      <c r="B39" s="15" t="s">
        <v>36</v>
      </c>
      <c r="C39" s="14"/>
      <c r="D39" s="26">
        <f t="shared" ref="D39:D43" si="14">SUM(E39:J39)</f>
        <v>30</v>
      </c>
      <c r="E39" s="26">
        <v>27</v>
      </c>
      <c r="F39" s="25">
        <v>2</v>
      </c>
      <c r="G39" s="25">
        <v>0</v>
      </c>
      <c r="H39" s="25">
        <v>1</v>
      </c>
      <c r="I39" s="25">
        <v>0</v>
      </c>
      <c r="J39" s="25">
        <v>0</v>
      </c>
    </row>
    <row r="40" spans="1:10" ht="13" customHeight="1" x14ac:dyDescent="0.2">
      <c r="A40" s="14"/>
      <c r="B40" s="15" t="s">
        <v>37</v>
      </c>
      <c r="C40" s="14"/>
      <c r="D40" s="26">
        <f t="shared" si="14"/>
        <v>45</v>
      </c>
      <c r="E40" s="26">
        <v>39</v>
      </c>
      <c r="F40" s="25">
        <v>6</v>
      </c>
      <c r="G40" s="25">
        <v>0</v>
      </c>
      <c r="H40" s="25">
        <v>0</v>
      </c>
      <c r="I40" s="25">
        <v>0</v>
      </c>
      <c r="J40" s="25">
        <v>0</v>
      </c>
    </row>
    <row r="41" spans="1:10" ht="13" customHeight="1" x14ac:dyDescent="0.2">
      <c r="A41" s="14"/>
      <c r="B41" s="15" t="s">
        <v>38</v>
      </c>
      <c r="C41" s="14"/>
      <c r="D41" s="26">
        <f t="shared" si="14"/>
        <v>29</v>
      </c>
      <c r="E41" s="26">
        <v>26</v>
      </c>
      <c r="F41" s="25">
        <v>3</v>
      </c>
      <c r="G41" s="25">
        <v>0</v>
      </c>
      <c r="H41" s="25">
        <v>0</v>
      </c>
      <c r="I41" s="25">
        <v>0</v>
      </c>
      <c r="J41" s="25">
        <v>0</v>
      </c>
    </row>
    <row r="42" spans="1:10" ht="13" customHeight="1" x14ac:dyDescent="0.2">
      <c r="A42" s="14"/>
      <c r="B42" s="15" t="s">
        <v>39</v>
      </c>
      <c r="C42" s="14"/>
      <c r="D42" s="26">
        <f t="shared" si="14"/>
        <v>19</v>
      </c>
      <c r="E42" s="26">
        <v>18</v>
      </c>
      <c r="F42" s="25">
        <v>1</v>
      </c>
      <c r="G42" s="25">
        <v>0</v>
      </c>
      <c r="H42" s="25">
        <v>0</v>
      </c>
      <c r="I42" s="25">
        <v>0</v>
      </c>
      <c r="J42" s="25">
        <v>0</v>
      </c>
    </row>
    <row r="43" spans="1:10" ht="13" customHeight="1" x14ac:dyDescent="0.2">
      <c r="A43" s="14"/>
      <c r="B43" s="15" t="s">
        <v>40</v>
      </c>
      <c r="C43" s="14"/>
      <c r="D43" s="26">
        <f t="shared" si="14"/>
        <v>57</v>
      </c>
      <c r="E43" s="26">
        <v>49</v>
      </c>
      <c r="F43" s="25">
        <v>6</v>
      </c>
      <c r="G43" s="25">
        <v>2</v>
      </c>
      <c r="H43" s="25">
        <v>0</v>
      </c>
      <c r="I43" s="25">
        <v>0</v>
      </c>
      <c r="J43" s="25">
        <v>0</v>
      </c>
    </row>
    <row r="44" spans="1:10" s="31" customFormat="1" ht="13" customHeight="1" x14ac:dyDescent="0.2">
      <c r="A44" s="14"/>
      <c r="B44" s="15"/>
      <c r="C44" s="90"/>
      <c r="D44" s="25"/>
      <c r="E44" s="26"/>
      <c r="F44" s="25"/>
      <c r="G44" s="25"/>
      <c r="H44" s="25"/>
      <c r="I44" s="25"/>
      <c r="J44" s="25"/>
    </row>
    <row r="45" spans="1:10" ht="13" customHeight="1" x14ac:dyDescent="0.2">
      <c r="A45" s="32" t="s">
        <v>41</v>
      </c>
      <c r="B45" s="32"/>
      <c r="C45" s="32"/>
      <c r="D45" s="33">
        <f t="shared" ref="D45:J45" si="15">D46+D47+D48+D49+D50</f>
        <v>378</v>
      </c>
      <c r="E45" s="21">
        <f t="shared" si="15"/>
        <v>334</v>
      </c>
      <c r="F45" s="20">
        <f t="shared" si="15"/>
        <v>34</v>
      </c>
      <c r="G45" s="20">
        <f t="shared" si="15"/>
        <v>3</v>
      </c>
      <c r="H45" s="20">
        <f t="shared" si="15"/>
        <v>5</v>
      </c>
      <c r="I45" s="20">
        <f t="shared" si="15"/>
        <v>2</v>
      </c>
      <c r="J45" s="20">
        <f t="shared" si="15"/>
        <v>0</v>
      </c>
    </row>
    <row r="46" spans="1:10" ht="13" customHeight="1" x14ac:dyDescent="0.2">
      <c r="A46" s="27"/>
      <c r="B46" s="15" t="s">
        <v>42</v>
      </c>
      <c r="C46" s="27"/>
      <c r="D46" s="26">
        <f>SUM(E46:J46)</f>
        <v>233</v>
      </c>
      <c r="E46" s="26">
        <v>205</v>
      </c>
      <c r="F46" s="25">
        <v>22</v>
      </c>
      <c r="G46" s="25">
        <v>2</v>
      </c>
      <c r="H46" s="25">
        <v>2</v>
      </c>
      <c r="I46" s="25">
        <v>2</v>
      </c>
      <c r="J46" s="25">
        <v>0</v>
      </c>
    </row>
    <row r="47" spans="1:10" ht="13" customHeight="1" x14ac:dyDescent="0.2">
      <c r="A47" s="27"/>
      <c r="B47" s="15" t="s">
        <v>43</v>
      </c>
      <c r="C47" s="27"/>
      <c r="D47" s="26">
        <f t="shared" ref="D47:D50" si="16">SUM(E47:J47)</f>
        <v>21</v>
      </c>
      <c r="E47" s="26">
        <v>21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</row>
    <row r="48" spans="1:10" ht="13" customHeight="1" x14ac:dyDescent="0.2">
      <c r="A48" s="27"/>
      <c r="B48" s="15" t="s">
        <v>44</v>
      </c>
      <c r="C48" s="27"/>
      <c r="D48" s="26">
        <f t="shared" si="16"/>
        <v>14</v>
      </c>
      <c r="E48" s="26">
        <v>14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1:10" ht="13" customHeight="1" x14ac:dyDescent="0.2">
      <c r="A49" s="27"/>
      <c r="B49" s="15" t="s">
        <v>45</v>
      </c>
      <c r="C49" s="27"/>
      <c r="D49" s="26">
        <f t="shared" si="16"/>
        <v>41</v>
      </c>
      <c r="E49" s="26">
        <v>35</v>
      </c>
      <c r="F49" s="25">
        <v>2</v>
      </c>
      <c r="G49" s="25">
        <v>1</v>
      </c>
      <c r="H49" s="25">
        <v>3</v>
      </c>
      <c r="I49" s="25">
        <v>0</v>
      </c>
      <c r="J49" s="25">
        <v>0</v>
      </c>
    </row>
    <row r="50" spans="1:10" ht="13" customHeight="1" x14ac:dyDescent="0.2">
      <c r="A50" s="27"/>
      <c r="B50" s="15" t="s">
        <v>46</v>
      </c>
      <c r="C50" s="27"/>
      <c r="D50" s="26">
        <f t="shared" si="16"/>
        <v>69</v>
      </c>
      <c r="E50" s="26">
        <v>59</v>
      </c>
      <c r="F50" s="25">
        <v>10</v>
      </c>
      <c r="G50" s="25">
        <v>0</v>
      </c>
      <c r="H50" s="25">
        <v>0</v>
      </c>
      <c r="I50" s="25">
        <v>0</v>
      </c>
      <c r="J50" s="25">
        <v>0</v>
      </c>
    </row>
    <row r="51" spans="1:10" ht="13" customHeight="1" x14ac:dyDescent="0.2">
      <c r="A51" s="27"/>
      <c r="B51" s="15"/>
      <c r="C51" s="27"/>
      <c r="D51" s="21"/>
      <c r="E51" s="21"/>
      <c r="F51" s="20"/>
      <c r="G51" s="20"/>
      <c r="H51" s="20"/>
      <c r="I51" s="20"/>
      <c r="J51" s="20"/>
    </row>
    <row r="52" spans="1:10" ht="13" customHeight="1" x14ac:dyDescent="0.2">
      <c r="A52" s="23" t="s">
        <v>47</v>
      </c>
      <c r="B52" s="23"/>
      <c r="C52" s="23"/>
      <c r="D52" s="21">
        <f t="shared" ref="D52:J52" si="17">D53+D54</f>
        <v>778</v>
      </c>
      <c r="E52" s="21">
        <f t="shared" si="17"/>
        <v>719</v>
      </c>
      <c r="F52" s="20">
        <f t="shared" si="17"/>
        <v>44</v>
      </c>
      <c r="G52" s="20">
        <f t="shared" si="17"/>
        <v>11</v>
      </c>
      <c r="H52" s="20">
        <f t="shared" si="17"/>
        <v>2</v>
      </c>
      <c r="I52" s="20">
        <f t="shared" si="17"/>
        <v>2</v>
      </c>
      <c r="J52" s="20">
        <f t="shared" si="17"/>
        <v>0</v>
      </c>
    </row>
    <row r="53" spans="1:10" ht="13" customHeight="1" x14ac:dyDescent="0.2">
      <c r="A53" s="14"/>
      <c r="B53" s="15" t="s">
        <v>48</v>
      </c>
      <c r="C53" s="14"/>
      <c r="D53" s="26">
        <f>SUM(E53:J53)</f>
        <v>467</v>
      </c>
      <c r="E53" s="26">
        <v>438</v>
      </c>
      <c r="F53" s="25">
        <v>18</v>
      </c>
      <c r="G53" s="25">
        <v>7</v>
      </c>
      <c r="H53" s="25">
        <v>2</v>
      </c>
      <c r="I53" s="25">
        <v>2</v>
      </c>
      <c r="J53" s="25">
        <v>0</v>
      </c>
    </row>
    <row r="54" spans="1:10" ht="13" customHeight="1" x14ac:dyDescent="0.2">
      <c r="A54" s="14"/>
      <c r="B54" s="15" t="s">
        <v>49</v>
      </c>
      <c r="C54" s="14"/>
      <c r="D54" s="26">
        <f>SUM(E54:J54)</f>
        <v>311</v>
      </c>
      <c r="E54" s="26">
        <v>281</v>
      </c>
      <c r="F54" s="25">
        <v>26</v>
      </c>
      <c r="G54" s="25">
        <v>4</v>
      </c>
      <c r="H54" s="25">
        <v>0</v>
      </c>
      <c r="I54" s="25">
        <v>0</v>
      </c>
      <c r="J54" s="25">
        <v>0</v>
      </c>
    </row>
    <row r="55" spans="1:10" ht="13" customHeight="1" x14ac:dyDescent="0.2">
      <c r="A55" s="14"/>
      <c r="B55" s="15"/>
      <c r="C55" s="14"/>
      <c r="D55" s="21"/>
      <c r="E55" s="21"/>
      <c r="F55" s="20"/>
      <c r="G55" s="20"/>
      <c r="H55" s="20"/>
      <c r="I55" s="20"/>
      <c r="J55" s="20"/>
    </row>
    <row r="56" spans="1:10" ht="13" customHeight="1" x14ac:dyDescent="0.2">
      <c r="A56" s="23" t="s">
        <v>50</v>
      </c>
      <c r="B56" s="23"/>
      <c r="C56" s="23"/>
      <c r="D56" s="21">
        <f t="shared" ref="D56:J56" si="18">D57</f>
        <v>1683</v>
      </c>
      <c r="E56" s="21">
        <f t="shared" si="18"/>
        <v>1558</v>
      </c>
      <c r="F56" s="20">
        <f t="shared" si="18"/>
        <v>99</v>
      </c>
      <c r="G56" s="20">
        <f t="shared" si="18"/>
        <v>13</v>
      </c>
      <c r="H56" s="20">
        <f t="shared" si="18"/>
        <v>12</v>
      </c>
      <c r="I56" s="20">
        <f t="shared" si="18"/>
        <v>1</v>
      </c>
      <c r="J56" s="20">
        <f t="shared" si="18"/>
        <v>0</v>
      </c>
    </row>
    <row r="57" spans="1:10" ht="13" customHeight="1" x14ac:dyDescent="0.2">
      <c r="A57" s="14"/>
      <c r="B57" s="15" t="s">
        <v>51</v>
      </c>
      <c r="C57" s="14"/>
      <c r="D57" s="21">
        <f>SUM(E57:J57)</f>
        <v>1683</v>
      </c>
      <c r="E57" s="21">
        <v>1558</v>
      </c>
      <c r="F57" s="20">
        <v>99</v>
      </c>
      <c r="G57" s="20">
        <v>13</v>
      </c>
      <c r="H57" s="20">
        <v>12</v>
      </c>
      <c r="I57" s="20">
        <v>1</v>
      </c>
      <c r="J57" s="20">
        <v>0</v>
      </c>
    </row>
    <row r="58" spans="1:10" ht="13" customHeight="1" x14ac:dyDescent="0.2">
      <c r="A58" s="14"/>
      <c r="B58" s="15"/>
      <c r="C58" s="14"/>
      <c r="D58" s="21"/>
      <c r="E58" s="21"/>
      <c r="F58" s="20"/>
      <c r="G58" s="20"/>
      <c r="H58" s="20"/>
      <c r="I58" s="20"/>
      <c r="J58" s="20"/>
    </row>
    <row r="59" spans="1:10" ht="13" customHeight="1" x14ac:dyDescent="0.2">
      <c r="A59" s="23" t="s">
        <v>52</v>
      </c>
      <c r="B59" s="23"/>
      <c r="C59" s="23"/>
      <c r="D59" s="21">
        <f t="shared" ref="D59:J59" si="19">D60+D61+D62+D63+D64+D65</f>
        <v>1056</v>
      </c>
      <c r="E59" s="21">
        <f t="shared" si="19"/>
        <v>999</v>
      </c>
      <c r="F59" s="20">
        <f t="shared" si="19"/>
        <v>38</v>
      </c>
      <c r="G59" s="20">
        <f t="shared" si="19"/>
        <v>12</v>
      </c>
      <c r="H59" s="20">
        <f t="shared" si="19"/>
        <v>5</v>
      </c>
      <c r="I59" s="20">
        <f t="shared" si="19"/>
        <v>2</v>
      </c>
      <c r="J59" s="20">
        <f t="shared" si="19"/>
        <v>0</v>
      </c>
    </row>
    <row r="60" spans="1:10" ht="13" customHeight="1" x14ac:dyDescent="0.2">
      <c r="A60" s="14"/>
      <c r="B60" s="15" t="s">
        <v>53</v>
      </c>
      <c r="C60" s="14"/>
      <c r="D60" s="26">
        <f>SUM(E60:J60)</f>
        <v>440</v>
      </c>
      <c r="E60" s="26">
        <v>417</v>
      </c>
      <c r="F60" s="25">
        <v>18</v>
      </c>
      <c r="G60" s="25">
        <v>3</v>
      </c>
      <c r="H60" s="25">
        <v>1</v>
      </c>
      <c r="I60" s="25">
        <v>1</v>
      </c>
      <c r="J60" s="25">
        <v>0</v>
      </c>
    </row>
    <row r="61" spans="1:10" ht="13" customHeight="1" x14ac:dyDescent="0.2">
      <c r="A61" s="14"/>
      <c r="B61" s="15" t="s">
        <v>54</v>
      </c>
      <c r="C61" s="14"/>
      <c r="D61" s="26">
        <f t="shared" ref="D61:D65" si="20">SUM(E61:J61)</f>
        <v>45</v>
      </c>
      <c r="E61" s="26">
        <v>41</v>
      </c>
      <c r="F61" s="25">
        <v>1</v>
      </c>
      <c r="G61" s="25">
        <v>2</v>
      </c>
      <c r="H61" s="25">
        <v>1</v>
      </c>
      <c r="I61" s="25">
        <v>0</v>
      </c>
      <c r="J61" s="25">
        <v>0</v>
      </c>
    </row>
    <row r="62" spans="1:10" ht="13" customHeight="1" x14ac:dyDescent="0.2">
      <c r="A62" s="14"/>
      <c r="B62" s="15" t="s">
        <v>55</v>
      </c>
      <c r="C62" s="14"/>
      <c r="D62" s="26">
        <f t="shared" si="20"/>
        <v>57</v>
      </c>
      <c r="E62" s="26">
        <v>55</v>
      </c>
      <c r="F62" s="25">
        <v>1</v>
      </c>
      <c r="G62" s="25">
        <v>0</v>
      </c>
      <c r="H62" s="25">
        <v>1</v>
      </c>
      <c r="I62" s="25">
        <v>0</v>
      </c>
      <c r="J62" s="25">
        <v>0</v>
      </c>
    </row>
    <row r="63" spans="1:10" ht="13" customHeight="1" x14ac:dyDescent="0.2">
      <c r="A63" s="14"/>
      <c r="B63" s="15" t="s">
        <v>56</v>
      </c>
      <c r="C63" s="14"/>
      <c r="D63" s="26">
        <f t="shared" si="20"/>
        <v>55</v>
      </c>
      <c r="E63" s="26">
        <v>53</v>
      </c>
      <c r="F63" s="25">
        <v>2</v>
      </c>
      <c r="G63" s="25">
        <v>0</v>
      </c>
      <c r="H63" s="25">
        <v>0</v>
      </c>
      <c r="I63" s="25">
        <v>0</v>
      </c>
      <c r="J63" s="25">
        <v>0</v>
      </c>
    </row>
    <row r="64" spans="1:10" ht="13" customHeight="1" x14ac:dyDescent="0.2">
      <c r="A64" s="14"/>
      <c r="B64" s="15" t="s">
        <v>57</v>
      </c>
      <c r="C64" s="14"/>
      <c r="D64" s="26">
        <f t="shared" si="20"/>
        <v>316</v>
      </c>
      <c r="E64" s="26">
        <v>296</v>
      </c>
      <c r="F64" s="25">
        <v>11</v>
      </c>
      <c r="G64" s="25">
        <v>7</v>
      </c>
      <c r="H64" s="25">
        <v>2</v>
      </c>
      <c r="I64" s="25">
        <v>0</v>
      </c>
      <c r="J64" s="25">
        <v>0</v>
      </c>
    </row>
    <row r="65" spans="1:10" ht="13" customHeight="1" x14ac:dyDescent="0.2">
      <c r="A65" s="34"/>
      <c r="B65" s="35" t="s">
        <v>58</v>
      </c>
      <c r="C65" s="34"/>
      <c r="D65" s="36">
        <f t="shared" si="20"/>
        <v>143</v>
      </c>
      <c r="E65" s="36">
        <v>137</v>
      </c>
      <c r="F65" s="37">
        <v>5</v>
      </c>
      <c r="G65" s="37">
        <v>0</v>
      </c>
      <c r="H65" s="37">
        <v>0</v>
      </c>
      <c r="I65" s="37">
        <v>1</v>
      </c>
      <c r="J65" s="37">
        <v>0</v>
      </c>
    </row>
    <row r="66" spans="1:10" ht="18.5" customHeight="1" x14ac:dyDescent="0.2">
      <c r="A66" s="38" t="s">
        <v>59</v>
      </c>
      <c r="B66" s="39"/>
      <c r="D66" s="40"/>
      <c r="E66" s="19"/>
      <c r="F66" s="19"/>
      <c r="G66" s="19"/>
      <c r="H66" s="19"/>
      <c r="I66" s="19"/>
      <c r="J66" s="19"/>
    </row>
    <row r="68" spans="1:10" ht="18.75" customHeight="1" x14ac:dyDescent="0.2">
      <c r="D68" s="19"/>
      <c r="E68" s="19"/>
      <c r="F68" s="19"/>
      <c r="G68" s="19"/>
      <c r="H68" s="19"/>
      <c r="I68" s="19"/>
      <c r="J68" s="19"/>
    </row>
    <row r="69" spans="1:10" ht="18.75" customHeight="1" x14ac:dyDescent="0.2">
      <c r="D69" s="19"/>
      <c r="E69" s="19"/>
      <c r="F69" s="19"/>
      <c r="G69" s="19"/>
      <c r="H69" s="19"/>
      <c r="I69" s="19"/>
      <c r="J69" s="19"/>
    </row>
  </sheetData>
  <mergeCells count="12">
    <mergeCell ref="A31:C31"/>
    <mergeCell ref="A37:C37"/>
    <mergeCell ref="A45:C45"/>
    <mergeCell ref="A52:C52"/>
    <mergeCell ref="A56:C56"/>
    <mergeCell ref="A59:C59"/>
    <mergeCell ref="A8:C8"/>
    <mergeCell ref="A11:C11"/>
    <mergeCell ref="A16:C16"/>
    <mergeCell ref="A20:C20"/>
    <mergeCell ref="A23:C23"/>
    <mergeCell ref="A26:C26"/>
  </mergeCells>
  <phoneticPr fontId="4"/>
  <printOptions horizontalCentered="1"/>
  <pageMargins left="0.98425196850393704" right="0.98425196850393704" top="0.78740157480314965" bottom="0.78740157480314965" header="0.51181102362204722" footer="0.51181102362204722"/>
  <pageSetup paperSize="9" scale="86" fitToHeight="2" orientation="portrait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978BB-9788-4EFF-A9BB-CB23F3F623A8}">
  <sheetPr>
    <pageSetUpPr fitToPage="1"/>
  </sheetPr>
  <dimension ref="A1:M7"/>
  <sheetViews>
    <sheetView zoomScaleNormal="100" zoomScaleSheetLayoutView="100" workbookViewId="0">
      <pane xSplit="1" ySplit="4" topLeftCell="B5" activePane="bottomRight" state="frozen"/>
      <selection activeCell="M13" sqref="M13:N13"/>
      <selection pane="topRight" activeCell="M13" sqref="M13:N13"/>
      <selection pane="bottomLeft" activeCell="M13" sqref="M13:N13"/>
      <selection pane="bottomRight" activeCell="M13" sqref="M13:N13"/>
    </sheetView>
  </sheetViews>
  <sheetFormatPr defaultColWidth="9" defaultRowHeight="13" x14ac:dyDescent="0.2"/>
  <cols>
    <col min="1" max="1" width="9" style="314"/>
    <col min="2" max="13" width="6.08984375" style="314" customWidth="1"/>
    <col min="14" max="16384" width="9" style="314"/>
  </cols>
  <sheetData>
    <row r="1" spans="1:13" s="100" customFormat="1" ht="16.5" x14ac:dyDescent="0.2">
      <c r="A1" s="296" t="s">
        <v>199</v>
      </c>
    </row>
    <row r="2" spans="1:13" s="100" customFormat="1" ht="13" customHeight="1" thickBot="1" x14ac:dyDescent="0.25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9"/>
      <c r="L2" s="298"/>
      <c r="M2" s="300" t="s">
        <v>61</v>
      </c>
    </row>
    <row r="3" spans="1:13" s="100" customFormat="1" ht="17.25" customHeight="1" thickTop="1" x14ac:dyDescent="0.2">
      <c r="B3" s="301" t="s">
        <v>200</v>
      </c>
      <c r="C3" s="302"/>
      <c r="D3" s="302"/>
      <c r="E3" s="301" t="s">
        <v>201</v>
      </c>
      <c r="F3" s="302"/>
      <c r="G3" s="303"/>
      <c r="H3" s="302" t="s">
        <v>202</v>
      </c>
      <c r="I3" s="302"/>
      <c r="J3" s="302"/>
      <c r="K3" s="301" t="s">
        <v>203</v>
      </c>
      <c r="L3" s="302"/>
      <c r="M3" s="302"/>
    </row>
    <row r="4" spans="1:13" s="100" customFormat="1" ht="17.25" customHeight="1" x14ac:dyDescent="0.2">
      <c r="A4" s="304"/>
      <c r="B4" s="305" t="s">
        <v>204</v>
      </c>
      <c r="C4" s="305" t="s">
        <v>205</v>
      </c>
      <c r="D4" s="305" t="s">
        <v>206</v>
      </c>
      <c r="E4" s="305" t="s">
        <v>204</v>
      </c>
      <c r="F4" s="305" t="s">
        <v>205</v>
      </c>
      <c r="G4" s="306" t="s">
        <v>206</v>
      </c>
      <c r="H4" s="307" t="s">
        <v>204</v>
      </c>
      <c r="I4" s="305" t="s">
        <v>205</v>
      </c>
      <c r="J4" s="305" t="s">
        <v>206</v>
      </c>
      <c r="K4" s="305" t="s">
        <v>204</v>
      </c>
      <c r="L4" s="305" t="s">
        <v>205</v>
      </c>
      <c r="M4" s="305" t="s">
        <v>206</v>
      </c>
    </row>
    <row r="5" spans="1:13" s="100" customFormat="1" ht="45.25" customHeight="1" x14ac:dyDescent="0.2">
      <c r="A5" s="308" t="s">
        <v>207</v>
      </c>
      <c r="B5" s="309">
        <v>109</v>
      </c>
      <c r="C5" s="309">
        <v>54</v>
      </c>
      <c r="D5" s="309">
        <v>55</v>
      </c>
      <c r="E5" s="139">
        <f>SUM(F5,G5)</f>
        <v>0</v>
      </c>
      <c r="F5" s="140">
        <v>0</v>
      </c>
      <c r="G5" s="141">
        <v>0</v>
      </c>
      <c r="H5" s="309">
        <f>SUM(I5,J5)</f>
        <v>5</v>
      </c>
      <c r="I5" s="309">
        <v>2</v>
      </c>
      <c r="J5" s="309">
        <v>3</v>
      </c>
      <c r="K5" s="139">
        <f t="shared" ref="K5:M6" si="0">B5+E5-H5</f>
        <v>104</v>
      </c>
      <c r="L5" s="140">
        <f t="shared" si="0"/>
        <v>52</v>
      </c>
      <c r="M5" s="140">
        <f t="shared" si="0"/>
        <v>52</v>
      </c>
    </row>
    <row r="6" spans="1:13" s="100" customFormat="1" ht="45.25" customHeight="1" x14ac:dyDescent="0.2">
      <c r="A6" s="310" t="s">
        <v>208</v>
      </c>
      <c r="B6" s="165">
        <f>SUM(C6,D6)</f>
        <v>4</v>
      </c>
      <c r="C6" s="311">
        <v>1</v>
      </c>
      <c r="D6" s="166">
        <v>3</v>
      </c>
      <c r="E6" s="312">
        <f>SUM(F6,G6)</f>
        <v>0</v>
      </c>
      <c r="F6" s="311">
        <v>0</v>
      </c>
      <c r="G6" s="313">
        <v>0</v>
      </c>
      <c r="H6" s="166">
        <f>SUM(I6,J6)</f>
        <v>0</v>
      </c>
      <c r="I6" s="166">
        <v>0</v>
      </c>
      <c r="J6" s="166">
        <v>0</v>
      </c>
      <c r="K6" s="165">
        <f t="shared" si="0"/>
        <v>4</v>
      </c>
      <c r="L6" s="311">
        <f t="shared" si="0"/>
        <v>1</v>
      </c>
      <c r="M6" s="166">
        <f t="shared" si="0"/>
        <v>3</v>
      </c>
    </row>
    <row r="7" spans="1:13" x14ac:dyDescent="0.2">
      <c r="A7" s="314" t="s">
        <v>209</v>
      </c>
    </row>
  </sheetData>
  <mergeCells count="4">
    <mergeCell ref="B3:D3"/>
    <mergeCell ref="E3:G3"/>
    <mergeCell ref="H3:J3"/>
    <mergeCell ref="K3:M3"/>
  </mergeCells>
  <phoneticPr fontId="4"/>
  <printOptions horizontalCentered="1"/>
  <pageMargins left="0.98425196850393704" right="0.98425196850393704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21AF-CD26-40C4-ADA9-4E7503FFF22B}">
  <sheetPr>
    <pageSetUpPr fitToPage="1"/>
  </sheetPr>
  <dimension ref="A1:D339"/>
  <sheetViews>
    <sheetView zoomScaleNormal="100" zoomScaleSheetLayoutView="70" workbookViewId="0">
      <pane xSplit="1" ySplit="3" topLeftCell="B4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9" defaultRowHeight="13" x14ac:dyDescent="0.2"/>
  <cols>
    <col min="1" max="1" width="5.7265625" style="320" customWidth="1"/>
    <col min="2" max="2" width="54.90625" style="316" customWidth="1"/>
    <col min="3" max="3" width="7.54296875" style="317" customWidth="1"/>
    <col min="4" max="4" width="9" style="318"/>
    <col min="5" max="16384" width="9" style="319"/>
  </cols>
  <sheetData>
    <row r="1" spans="1:4" ht="16.5" x14ac:dyDescent="0.2">
      <c r="A1" s="315" t="s">
        <v>210</v>
      </c>
    </row>
    <row r="2" spans="1:4" ht="13.5" thickBot="1" x14ac:dyDescent="0.25">
      <c r="C2" s="321" t="s">
        <v>211</v>
      </c>
    </row>
    <row r="3" spans="1:4" s="320" customFormat="1" ht="13.5" thickTop="1" x14ac:dyDescent="0.2">
      <c r="A3" s="322"/>
      <c r="B3" s="323"/>
      <c r="C3" s="324" t="s">
        <v>212</v>
      </c>
      <c r="D3" s="325"/>
    </row>
    <row r="4" spans="1:4" s="328" customFormat="1" ht="16.75" customHeight="1" x14ac:dyDescent="0.2">
      <c r="A4" s="326"/>
      <c r="B4" s="327" t="s">
        <v>149</v>
      </c>
      <c r="C4" s="328">
        <v>13470</v>
      </c>
      <c r="D4" s="329"/>
    </row>
    <row r="5" spans="1:4" ht="16.75" customHeight="1" x14ac:dyDescent="0.2">
      <c r="B5" s="330"/>
      <c r="C5" s="331"/>
    </row>
    <row r="6" spans="1:4" s="334" customFormat="1" ht="16.75" customHeight="1" x14ac:dyDescent="0.2">
      <c r="A6" s="320">
        <v>1</v>
      </c>
      <c r="B6" s="332" t="s">
        <v>213</v>
      </c>
      <c r="C6" s="331">
        <v>26</v>
      </c>
      <c r="D6" s="333"/>
    </row>
    <row r="7" spans="1:4" s="334" customFormat="1" ht="16.75" customHeight="1" x14ac:dyDescent="0.2">
      <c r="A7" s="320">
        <v>2</v>
      </c>
      <c r="B7" s="332" t="s">
        <v>214</v>
      </c>
      <c r="C7" s="331">
        <v>161</v>
      </c>
      <c r="D7" s="333"/>
    </row>
    <row r="8" spans="1:4" s="334" customFormat="1" ht="16.75" customHeight="1" x14ac:dyDescent="0.2">
      <c r="A8" s="320">
        <v>3</v>
      </c>
      <c r="B8" s="332" t="s">
        <v>215</v>
      </c>
      <c r="C8" s="331">
        <v>11</v>
      </c>
      <c r="D8" s="333"/>
    </row>
    <row r="9" spans="1:4" s="334" customFormat="1" ht="16.75" customHeight="1" x14ac:dyDescent="0.2">
      <c r="A9" s="320">
        <v>4</v>
      </c>
      <c r="B9" s="332" t="s">
        <v>216</v>
      </c>
      <c r="C9" s="331">
        <v>0</v>
      </c>
      <c r="D9" s="333"/>
    </row>
    <row r="10" spans="1:4" s="334" customFormat="1" ht="16.75" customHeight="1" x14ac:dyDescent="0.2">
      <c r="A10" s="320">
        <v>5</v>
      </c>
      <c r="B10" s="332" t="s">
        <v>217</v>
      </c>
      <c r="C10" s="331">
        <v>105</v>
      </c>
      <c r="D10" s="333"/>
    </row>
    <row r="11" spans="1:4" s="334" customFormat="1" ht="16.75" customHeight="1" x14ac:dyDescent="0.2">
      <c r="A11" s="320">
        <v>6</v>
      </c>
      <c r="B11" s="332" t="s">
        <v>218</v>
      </c>
      <c r="C11" s="331">
        <v>1839</v>
      </c>
      <c r="D11" s="333"/>
    </row>
    <row r="12" spans="1:4" s="334" customFormat="1" ht="16.75" customHeight="1" x14ac:dyDescent="0.2">
      <c r="A12" s="320">
        <v>7</v>
      </c>
      <c r="B12" s="332" t="s">
        <v>219</v>
      </c>
      <c r="C12" s="331">
        <v>27</v>
      </c>
      <c r="D12" s="333"/>
    </row>
    <row r="13" spans="1:4" s="334" customFormat="1" ht="16.75" customHeight="1" x14ac:dyDescent="0.2">
      <c r="A13" s="320">
        <v>8</v>
      </c>
      <c r="B13" s="332" t="s">
        <v>220</v>
      </c>
      <c r="C13" s="331">
        <v>10</v>
      </c>
      <c r="D13" s="333"/>
    </row>
    <row r="14" spans="1:4" s="334" customFormat="1" ht="16.75" customHeight="1" x14ac:dyDescent="0.2">
      <c r="A14" s="320">
        <v>9</v>
      </c>
      <c r="B14" s="332" t="s">
        <v>221</v>
      </c>
      <c r="C14" s="331">
        <v>0</v>
      </c>
      <c r="D14" s="333"/>
    </row>
    <row r="15" spans="1:4" s="334" customFormat="1" ht="16.75" customHeight="1" x14ac:dyDescent="0.2">
      <c r="A15" s="320">
        <v>10</v>
      </c>
      <c r="B15" s="332" t="s">
        <v>222</v>
      </c>
      <c r="C15" s="331">
        <v>9</v>
      </c>
      <c r="D15" s="333"/>
    </row>
    <row r="16" spans="1:4" s="334" customFormat="1" ht="16.75" customHeight="1" x14ac:dyDescent="0.2">
      <c r="A16" s="320">
        <v>11</v>
      </c>
      <c r="B16" s="332" t="s">
        <v>223</v>
      </c>
      <c r="C16" s="331">
        <v>443</v>
      </c>
      <c r="D16" s="333"/>
    </row>
    <row r="17" spans="1:4" s="334" customFormat="1" ht="16.75" customHeight="1" x14ac:dyDescent="0.2">
      <c r="A17" s="320">
        <v>12</v>
      </c>
      <c r="B17" s="332" t="s">
        <v>224</v>
      </c>
      <c r="C17" s="331">
        <v>2</v>
      </c>
      <c r="D17" s="333"/>
    </row>
    <row r="18" spans="1:4" s="334" customFormat="1" ht="16.75" customHeight="1" x14ac:dyDescent="0.2">
      <c r="A18" s="320">
        <v>13</v>
      </c>
      <c r="B18" s="332" t="s">
        <v>225</v>
      </c>
      <c r="C18" s="331">
        <v>284</v>
      </c>
      <c r="D18" s="333"/>
    </row>
    <row r="19" spans="1:4" s="334" customFormat="1" ht="16.75" customHeight="1" x14ac:dyDescent="0.2">
      <c r="A19" s="320">
        <v>14</v>
      </c>
      <c r="B19" s="332" t="s">
        <v>226</v>
      </c>
      <c r="C19" s="331">
        <v>44</v>
      </c>
      <c r="D19" s="333"/>
    </row>
    <row r="20" spans="1:4" s="334" customFormat="1" ht="16.75" customHeight="1" x14ac:dyDescent="0.2">
      <c r="A20" s="320">
        <v>15</v>
      </c>
      <c r="B20" s="332" t="s">
        <v>227</v>
      </c>
      <c r="C20" s="331">
        <v>13</v>
      </c>
      <c r="D20" s="333"/>
    </row>
    <row r="21" spans="1:4" s="334" customFormat="1" ht="16.75" customHeight="1" x14ac:dyDescent="0.2">
      <c r="A21" s="320">
        <v>16</v>
      </c>
      <c r="B21" s="332" t="s">
        <v>228</v>
      </c>
      <c r="C21" s="331">
        <v>2</v>
      </c>
      <c r="D21" s="333"/>
    </row>
    <row r="22" spans="1:4" s="334" customFormat="1" ht="16.75" customHeight="1" x14ac:dyDescent="0.2">
      <c r="A22" s="320">
        <v>17</v>
      </c>
      <c r="B22" s="332" t="s">
        <v>229</v>
      </c>
      <c r="C22" s="331">
        <v>160</v>
      </c>
      <c r="D22" s="333"/>
    </row>
    <row r="23" spans="1:4" s="334" customFormat="1" ht="16.75" customHeight="1" x14ac:dyDescent="0.2">
      <c r="A23" s="320">
        <v>18</v>
      </c>
      <c r="B23" s="332" t="s">
        <v>230</v>
      </c>
      <c r="C23" s="331">
        <v>384</v>
      </c>
      <c r="D23" s="333"/>
    </row>
    <row r="24" spans="1:4" s="334" customFormat="1" ht="16.75" customHeight="1" x14ac:dyDescent="0.2">
      <c r="A24" s="320">
        <v>19</v>
      </c>
      <c r="B24" s="332" t="s">
        <v>231</v>
      </c>
      <c r="C24" s="331">
        <v>14</v>
      </c>
      <c r="D24" s="333"/>
    </row>
    <row r="25" spans="1:4" s="334" customFormat="1" ht="16.75" customHeight="1" x14ac:dyDescent="0.2">
      <c r="A25" s="320">
        <v>20</v>
      </c>
      <c r="B25" s="332" t="s">
        <v>232</v>
      </c>
      <c r="C25" s="331">
        <v>2</v>
      </c>
      <c r="D25" s="333"/>
    </row>
    <row r="26" spans="1:4" s="334" customFormat="1" ht="16.75" customHeight="1" x14ac:dyDescent="0.2">
      <c r="A26" s="320">
        <v>21</v>
      </c>
      <c r="B26" s="332" t="s">
        <v>233</v>
      </c>
      <c r="C26" s="331">
        <v>24</v>
      </c>
      <c r="D26" s="333"/>
    </row>
    <row r="27" spans="1:4" s="334" customFormat="1" ht="16.75" customHeight="1" x14ac:dyDescent="0.2">
      <c r="A27" s="320">
        <v>22</v>
      </c>
      <c r="B27" s="332" t="s">
        <v>234</v>
      </c>
      <c r="C27" s="331">
        <v>238</v>
      </c>
      <c r="D27" s="333"/>
    </row>
    <row r="28" spans="1:4" s="334" customFormat="1" ht="16.75" customHeight="1" x14ac:dyDescent="0.2">
      <c r="A28" s="320">
        <v>23</v>
      </c>
      <c r="B28" s="332" t="s">
        <v>235</v>
      </c>
      <c r="C28" s="331">
        <v>6</v>
      </c>
      <c r="D28" s="333"/>
    </row>
    <row r="29" spans="1:4" s="334" customFormat="1" ht="16.75" customHeight="1" x14ac:dyDescent="0.2">
      <c r="A29" s="320">
        <v>24</v>
      </c>
      <c r="B29" s="332" t="s">
        <v>236</v>
      </c>
      <c r="C29" s="331">
        <v>3</v>
      </c>
      <c r="D29" s="333"/>
    </row>
    <row r="30" spans="1:4" s="334" customFormat="1" ht="16.75" customHeight="1" x14ac:dyDescent="0.2">
      <c r="A30" s="320">
        <v>25</v>
      </c>
      <c r="B30" s="332" t="s">
        <v>237</v>
      </c>
      <c r="C30" s="331">
        <v>1</v>
      </c>
      <c r="D30" s="333"/>
    </row>
    <row r="31" spans="1:4" s="334" customFormat="1" ht="16.75" customHeight="1" x14ac:dyDescent="0.2">
      <c r="A31" s="320">
        <v>26</v>
      </c>
      <c r="B31" s="332" t="s">
        <v>238</v>
      </c>
      <c r="C31" s="331">
        <v>3</v>
      </c>
      <c r="D31" s="333"/>
    </row>
    <row r="32" spans="1:4" s="334" customFormat="1" ht="16.75" customHeight="1" x14ac:dyDescent="0.2">
      <c r="A32" s="320">
        <v>27</v>
      </c>
      <c r="B32" s="332" t="s">
        <v>239</v>
      </c>
      <c r="C32" s="331">
        <v>2</v>
      </c>
      <c r="D32" s="333"/>
    </row>
    <row r="33" spans="1:4" s="334" customFormat="1" ht="16.75" customHeight="1" x14ac:dyDescent="0.2">
      <c r="A33" s="320">
        <v>28</v>
      </c>
      <c r="B33" s="332" t="s">
        <v>240</v>
      </c>
      <c r="C33" s="331">
        <v>33</v>
      </c>
      <c r="D33" s="333"/>
    </row>
    <row r="34" spans="1:4" s="334" customFormat="1" ht="16.75" customHeight="1" x14ac:dyDescent="0.2">
      <c r="A34" s="320">
        <v>29</v>
      </c>
      <c r="B34" s="332" t="s">
        <v>241</v>
      </c>
      <c r="C34" s="331">
        <v>1</v>
      </c>
      <c r="D34" s="333"/>
    </row>
    <row r="35" spans="1:4" s="334" customFormat="1" ht="16.75" customHeight="1" x14ac:dyDescent="0.2">
      <c r="A35" s="320">
        <v>30</v>
      </c>
      <c r="B35" s="332" t="s">
        <v>242</v>
      </c>
      <c r="C35" s="331">
        <v>5</v>
      </c>
      <c r="D35" s="333"/>
    </row>
    <row r="36" spans="1:4" s="334" customFormat="1" ht="16.75" customHeight="1" x14ac:dyDescent="0.2">
      <c r="A36" s="320">
        <v>31</v>
      </c>
      <c r="B36" s="332" t="s">
        <v>243</v>
      </c>
      <c r="C36" s="331">
        <v>0</v>
      </c>
      <c r="D36" s="333"/>
    </row>
    <row r="37" spans="1:4" s="334" customFormat="1" ht="16.75" customHeight="1" x14ac:dyDescent="0.2">
      <c r="A37" s="320">
        <v>32</v>
      </c>
      <c r="B37" s="332" t="s">
        <v>244</v>
      </c>
      <c r="C37" s="331">
        <v>1</v>
      </c>
      <c r="D37" s="333"/>
    </row>
    <row r="38" spans="1:4" s="334" customFormat="1" ht="16.75" customHeight="1" x14ac:dyDescent="0.2">
      <c r="A38" s="320">
        <v>33</v>
      </c>
      <c r="B38" s="332" t="s">
        <v>245</v>
      </c>
      <c r="C38" s="331">
        <v>0</v>
      </c>
      <c r="D38" s="333"/>
    </row>
    <row r="39" spans="1:4" s="334" customFormat="1" ht="16.75" customHeight="1" x14ac:dyDescent="0.2">
      <c r="A39" s="320">
        <v>34</v>
      </c>
      <c r="B39" s="332" t="s">
        <v>246</v>
      </c>
      <c r="C39" s="331">
        <v>48</v>
      </c>
      <c r="D39" s="333"/>
    </row>
    <row r="40" spans="1:4" s="334" customFormat="1" ht="16.75" customHeight="1" x14ac:dyDescent="0.2">
      <c r="A40" s="320">
        <v>35</v>
      </c>
      <c r="B40" s="332" t="s">
        <v>247</v>
      </c>
      <c r="C40" s="331">
        <v>33</v>
      </c>
      <c r="D40" s="333"/>
    </row>
    <row r="41" spans="1:4" s="334" customFormat="1" ht="16.75" customHeight="1" x14ac:dyDescent="0.2">
      <c r="A41" s="320">
        <v>36</v>
      </c>
      <c r="B41" s="332" t="s">
        <v>248</v>
      </c>
      <c r="C41" s="331">
        <v>7</v>
      </c>
      <c r="D41" s="333"/>
    </row>
    <row r="42" spans="1:4" s="334" customFormat="1" ht="16.75" customHeight="1" x14ac:dyDescent="0.2">
      <c r="A42" s="320">
        <v>37</v>
      </c>
      <c r="B42" s="332" t="s">
        <v>249</v>
      </c>
      <c r="C42" s="331">
        <v>18</v>
      </c>
      <c r="D42" s="333"/>
    </row>
    <row r="43" spans="1:4" s="334" customFormat="1" ht="16.75" customHeight="1" x14ac:dyDescent="0.2">
      <c r="A43" s="320">
        <v>38</v>
      </c>
      <c r="B43" s="332" t="s">
        <v>250</v>
      </c>
      <c r="C43" s="331">
        <v>2</v>
      </c>
      <c r="D43" s="333"/>
    </row>
    <row r="44" spans="1:4" s="334" customFormat="1" ht="16.75" customHeight="1" x14ac:dyDescent="0.2">
      <c r="A44" s="320">
        <v>39</v>
      </c>
      <c r="B44" s="332" t="s">
        <v>251</v>
      </c>
      <c r="C44" s="331">
        <v>0</v>
      </c>
      <c r="D44" s="333"/>
    </row>
    <row r="45" spans="1:4" s="334" customFormat="1" ht="16.75" customHeight="1" x14ac:dyDescent="0.2">
      <c r="A45" s="320">
        <v>40</v>
      </c>
      <c r="B45" s="332" t="s">
        <v>252</v>
      </c>
      <c r="C45" s="331">
        <v>75</v>
      </c>
      <c r="D45" s="333"/>
    </row>
    <row r="46" spans="1:4" s="334" customFormat="1" ht="16.75" customHeight="1" x14ac:dyDescent="0.2">
      <c r="A46" s="320">
        <v>41</v>
      </c>
      <c r="B46" s="332" t="s">
        <v>253</v>
      </c>
      <c r="C46" s="331">
        <v>8</v>
      </c>
      <c r="D46" s="333"/>
    </row>
    <row r="47" spans="1:4" s="334" customFormat="1" ht="16.75" customHeight="1" x14ac:dyDescent="0.2">
      <c r="A47" s="320">
        <v>42</v>
      </c>
      <c r="B47" s="332" t="s">
        <v>254</v>
      </c>
      <c r="C47" s="331">
        <v>24</v>
      </c>
      <c r="D47" s="333"/>
    </row>
    <row r="48" spans="1:4" s="334" customFormat="1" ht="16.75" customHeight="1" x14ac:dyDescent="0.2">
      <c r="A48" s="320">
        <v>43</v>
      </c>
      <c r="B48" s="332" t="s">
        <v>255</v>
      </c>
      <c r="C48" s="331">
        <v>148</v>
      </c>
      <c r="D48" s="333"/>
    </row>
    <row r="49" spans="1:4" s="334" customFormat="1" ht="16.75" customHeight="1" x14ac:dyDescent="0.2">
      <c r="A49" s="320">
        <v>44</v>
      </c>
      <c r="B49" s="332" t="s">
        <v>256</v>
      </c>
      <c r="C49" s="331">
        <v>45</v>
      </c>
      <c r="D49" s="333"/>
    </row>
    <row r="50" spans="1:4" s="334" customFormat="1" ht="16.75" customHeight="1" x14ac:dyDescent="0.2">
      <c r="A50" s="320">
        <v>45</v>
      </c>
      <c r="B50" s="332" t="s">
        <v>257</v>
      </c>
      <c r="C50" s="331">
        <v>49</v>
      </c>
      <c r="D50" s="333"/>
    </row>
    <row r="51" spans="1:4" s="334" customFormat="1" ht="16.75" customHeight="1" x14ac:dyDescent="0.2">
      <c r="A51" s="320">
        <v>46</v>
      </c>
      <c r="B51" s="332" t="s">
        <v>258</v>
      </c>
      <c r="C51" s="331">
        <v>72</v>
      </c>
      <c r="D51" s="333"/>
    </row>
    <row r="52" spans="1:4" s="334" customFormat="1" ht="16.75" customHeight="1" x14ac:dyDescent="0.2">
      <c r="A52" s="320">
        <v>47</v>
      </c>
      <c r="B52" s="332" t="s">
        <v>259</v>
      </c>
      <c r="C52" s="331">
        <v>31</v>
      </c>
      <c r="D52" s="333"/>
    </row>
    <row r="53" spans="1:4" s="334" customFormat="1" ht="16.75" customHeight="1" x14ac:dyDescent="0.2">
      <c r="A53" s="320">
        <v>48</v>
      </c>
      <c r="B53" s="332" t="s">
        <v>260</v>
      </c>
      <c r="C53" s="331">
        <v>6</v>
      </c>
      <c r="D53" s="333"/>
    </row>
    <row r="54" spans="1:4" s="334" customFormat="1" ht="16.75" customHeight="1" x14ac:dyDescent="0.2">
      <c r="A54" s="320">
        <v>49</v>
      </c>
      <c r="B54" s="332" t="s">
        <v>261</v>
      </c>
      <c r="C54" s="331">
        <v>808</v>
      </c>
      <c r="D54" s="333"/>
    </row>
    <row r="55" spans="1:4" s="334" customFormat="1" ht="16.75" customHeight="1" x14ac:dyDescent="0.2">
      <c r="A55" s="320">
        <v>50</v>
      </c>
      <c r="B55" s="332" t="s">
        <v>262</v>
      </c>
      <c r="C55" s="331">
        <v>272</v>
      </c>
      <c r="D55" s="333"/>
    </row>
    <row r="56" spans="1:4" s="334" customFormat="1" ht="16.75" customHeight="1" x14ac:dyDescent="0.2">
      <c r="A56" s="320">
        <v>51</v>
      </c>
      <c r="B56" s="332" t="s">
        <v>263</v>
      </c>
      <c r="C56" s="331">
        <v>409</v>
      </c>
      <c r="D56" s="333"/>
    </row>
    <row r="57" spans="1:4" s="334" customFormat="1" ht="16.75" customHeight="1" x14ac:dyDescent="0.2">
      <c r="A57" s="320">
        <v>52</v>
      </c>
      <c r="B57" s="332" t="s">
        <v>264</v>
      </c>
      <c r="C57" s="331">
        <v>99</v>
      </c>
      <c r="D57" s="333"/>
    </row>
    <row r="58" spans="1:4" s="334" customFormat="1" ht="16.75" customHeight="1" x14ac:dyDescent="0.2">
      <c r="A58" s="320">
        <v>53</v>
      </c>
      <c r="B58" s="332" t="s">
        <v>265</v>
      </c>
      <c r="C58" s="331">
        <v>138</v>
      </c>
      <c r="D58" s="333"/>
    </row>
    <row r="59" spans="1:4" s="334" customFormat="1" ht="16.75" customHeight="1" x14ac:dyDescent="0.2">
      <c r="A59" s="320">
        <v>54</v>
      </c>
      <c r="B59" s="332" t="s">
        <v>266</v>
      </c>
      <c r="C59" s="331">
        <v>30</v>
      </c>
      <c r="D59" s="333"/>
    </row>
    <row r="60" spans="1:4" s="334" customFormat="1" ht="16.75" customHeight="1" x14ac:dyDescent="0.2">
      <c r="A60" s="320">
        <v>55</v>
      </c>
      <c r="B60" s="332" t="s">
        <v>267</v>
      </c>
      <c r="C60" s="331">
        <v>8</v>
      </c>
      <c r="D60" s="333"/>
    </row>
    <row r="61" spans="1:4" s="334" customFormat="1" ht="16.75" customHeight="1" x14ac:dyDescent="0.2">
      <c r="A61" s="320">
        <v>56</v>
      </c>
      <c r="B61" s="332" t="s">
        <v>268</v>
      </c>
      <c r="C61" s="331">
        <v>187</v>
      </c>
      <c r="D61" s="333"/>
    </row>
    <row r="62" spans="1:4" s="334" customFormat="1" ht="16.75" customHeight="1" x14ac:dyDescent="0.2">
      <c r="A62" s="320">
        <v>57</v>
      </c>
      <c r="B62" s="332" t="s">
        <v>269</v>
      </c>
      <c r="C62" s="331">
        <v>443</v>
      </c>
      <c r="D62" s="333"/>
    </row>
    <row r="63" spans="1:4" s="334" customFormat="1" ht="16.75" customHeight="1" x14ac:dyDescent="0.2">
      <c r="A63" s="320">
        <v>58</v>
      </c>
      <c r="B63" s="332" t="s">
        <v>270</v>
      </c>
      <c r="C63" s="331">
        <v>31</v>
      </c>
      <c r="D63" s="333"/>
    </row>
    <row r="64" spans="1:4" s="334" customFormat="1" ht="16.75" customHeight="1" x14ac:dyDescent="0.2">
      <c r="A64" s="320">
        <v>59</v>
      </c>
      <c r="B64" s="332" t="s">
        <v>271</v>
      </c>
      <c r="C64" s="331">
        <v>0</v>
      </c>
      <c r="D64" s="333"/>
    </row>
    <row r="65" spans="1:4" s="334" customFormat="1" ht="16.75" customHeight="1" x14ac:dyDescent="0.2">
      <c r="A65" s="320">
        <v>60</v>
      </c>
      <c r="B65" s="332" t="s">
        <v>272</v>
      </c>
      <c r="C65" s="331">
        <v>143</v>
      </c>
      <c r="D65" s="333"/>
    </row>
    <row r="66" spans="1:4" s="334" customFormat="1" ht="16.75" customHeight="1" x14ac:dyDescent="0.2">
      <c r="A66" s="320">
        <v>61</v>
      </c>
      <c r="B66" s="332" t="s">
        <v>273</v>
      </c>
      <c r="C66" s="331">
        <v>14</v>
      </c>
      <c r="D66" s="333"/>
    </row>
    <row r="67" spans="1:4" s="334" customFormat="1" ht="16.75" customHeight="1" x14ac:dyDescent="0.2">
      <c r="A67" s="320">
        <v>62</v>
      </c>
      <c r="B67" s="332" t="s">
        <v>274</v>
      </c>
      <c r="C67" s="331">
        <v>13</v>
      </c>
      <c r="D67" s="333"/>
    </row>
    <row r="68" spans="1:4" s="334" customFormat="1" ht="16.75" customHeight="1" x14ac:dyDescent="0.2">
      <c r="A68" s="320">
        <v>63</v>
      </c>
      <c r="B68" s="332" t="s">
        <v>275</v>
      </c>
      <c r="C68" s="331">
        <v>337</v>
      </c>
      <c r="D68" s="333"/>
    </row>
    <row r="69" spans="1:4" s="334" customFormat="1" ht="16.75" customHeight="1" x14ac:dyDescent="0.2">
      <c r="A69" s="320">
        <v>64</v>
      </c>
      <c r="B69" s="332" t="s">
        <v>276</v>
      </c>
      <c r="C69" s="331">
        <v>2</v>
      </c>
      <c r="D69" s="333"/>
    </row>
    <row r="70" spans="1:4" s="334" customFormat="1" ht="16.75" customHeight="1" x14ac:dyDescent="0.2">
      <c r="A70" s="320">
        <v>65</v>
      </c>
      <c r="B70" s="332" t="s">
        <v>277</v>
      </c>
      <c r="C70" s="331">
        <v>16</v>
      </c>
      <c r="D70" s="333"/>
    </row>
    <row r="71" spans="1:4" s="334" customFormat="1" ht="16.75" customHeight="1" x14ac:dyDescent="0.2">
      <c r="A71" s="320">
        <v>66</v>
      </c>
      <c r="B71" s="332" t="s">
        <v>278</v>
      </c>
      <c r="C71" s="331">
        <v>209</v>
      </c>
      <c r="D71" s="333"/>
    </row>
    <row r="72" spans="1:4" s="334" customFormat="1" ht="16.75" customHeight="1" x14ac:dyDescent="0.2">
      <c r="A72" s="320">
        <v>67</v>
      </c>
      <c r="B72" s="332" t="s">
        <v>279</v>
      </c>
      <c r="C72" s="331">
        <v>115</v>
      </c>
      <c r="D72" s="333"/>
    </row>
    <row r="73" spans="1:4" s="334" customFormat="1" ht="16.75" customHeight="1" x14ac:dyDescent="0.2">
      <c r="A73" s="320">
        <v>68</v>
      </c>
      <c r="B73" s="332" t="s">
        <v>280</v>
      </c>
      <c r="C73" s="331">
        <v>51</v>
      </c>
      <c r="D73" s="333"/>
    </row>
    <row r="74" spans="1:4" s="334" customFormat="1" ht="16.75" customHeight="1" x14ac:dyDescent="0.2">
      <c r="A74" s="320">
        <v>69</v>
      </c>
      <c r="B74" s="332" t="s">
        <v>281</v>
      </c>
      <c r="C74" s="331">
        <v>379</v>
      </c>
      <c r="D74" s="333"/>
    </row>
    <row r="75" spans="1:4" s="334" customFormat="1" ht="16.75" customHeight="1" x14ac:dyDescent="0.2">
      <c r="A75" s="320">
        <v>70</v>
      </c>
      <c r="B75" s="332" t="s">
        <v>282</v>
      </c>
      <c r="C75" s="331">
        <v>32</v>
      </c>
      <c r="D75" s="333"/>
    </row>
    <row r="76" spans="1:4" s="334" customFormat="1" ht="16.75" customHeight="1" x14ac:dyDescent="0.2">
      <c r="A76" s="320">
        <v>71</v>
      </c>
      <c r="B76" s="332" t="s">
        <v>283</v>
      </c>
      <c r="C76" s="331">
        <v>333</v>
      </c>
      <c r="D76" s="333"/>
    </row>
    <row r="77" spans="1:4" s="334" customFormat="1" ht="16.75" customHeight="1" x14ac:dyDescent="0.2">
      <c r="A77" s="320">
        <v>72</v>
      </c>
      <c r="B77" s="332" t="s">
        <v>284</v>
      </c>
      <c r="C77" s="331">
        <v>40</v>
      </c>
      <c r="D77" s="333"/>
    </row>
    <row r="78" spans="1:4" s="334" customFormat="1" ht="16.75" customHeight="1" x14ac:dyDescent="0.2">
      <c r="A78" s="320">
        <v>73</v>
      </c>
      <c r="B78" s="332" t="s">
        <v>285</v>
      </c>
      <c r="C78" s="331">
        <v>2</v>
      </c>
      <c r="D78" s="333"/>
    </row>
    <row r="79" spans="1:4" s="334" customFormat="1" ht="16.75" customHeight="1" x14ac:dyDescent="0.2">
      <c r="A79" s="320">
        <v>74</v>
      </c>
      <c r="B79" s="332" t="s">
        <v>286</v>
      </c>
      <c r="C79" s="331">
        <v>45</v>
      </c>
      <c r="D79" s="333"/>
    </row>
    <row r="80" spans="1:4" s="334" customFormat="1" ht="16.75" customHeight="1" x14ac:dyDescent="0.2">
      <c r="A80" s="320">
        <v>75</v>
      </c>
      <c r="B80" s="332" t="s">
        <v>287</v>
      </c>
      <c r="C80" s="331">
        <v>13</v>
      </c>
      <c r="D80" s="333"/>
    </row>
    <row r="81" spans="1:4" s="334" customFormat="1" ht="16.75" customHeight="1" x14ac:dyDescent="0.2">
      <c r="A81" s="320">
        <v>76</v>
      </c>
      <c r="B81" s="332" t="s">
        <v>288</v>
      </c>
      <c r="C81" s="331">
        <v>1</v>
      </c>
      <c r="D81" s="333"/>
    </row>
    <row r="82" spans="1:4" s="334" customFormat="1" ht="16.75" customHeight="1" x14ac:dyDescent="0.2">
      <c r="A82" s="320">
        <v>77</v>
      </c>
      <c r="B82" s="332" t="s">
        <v>289</v>
      </c>
      <c r="C82" s="331">
        <v>56</v>
      </c>
      <c r="D82" s="333"/>
    </row>
    <row r="83" spans="1:4" s="334" customFormat="1" ht="16.75" customHeight="1" x14ac:dyDescent="0.2">
      <c r="A83" s="320">
        <v>78</v>
      </c>
      <c r="B83" s="332" t="s">
        <v>290</v>
      </c>
      <c r="C83" s="331">
        <v>255</v>
      </c>
      <c r="D83" s="333"/>
    </row>
    <row r="84" spans="1:4" s="334" customFormat="1" ht="16.75" customHeight="1" x14ac:dyDescent="0.2">
      <c r="A84" s="320">
        <v>79</v>
      </c>
      <c r="B84" s="332" t="s">
        <v>291</v>
      </c>
      <c r="C84" s="331">
        <v>0</v>
      </c>
      <c r="D84" s="333"/>
    </row>
    <row r="85" spans="1:4" s="334" customFormat="1" ht="16.75" customHeight="1" x14ac:dyDescent="0.2">
      <c r="A85" s="320">
        <v>80</v>
      </c>
      <c r="B85" s="332" t="s">
        <v>292</v>
      </c>
      <c r="C85" s="331">
        <v>4</v>
      </c>
      <c r="D85" s="333"/>
    </row>
    <row r="86" spans="1:4" s="334" customFormat="1" ht="16.75" customHeight="1" x14ac:dyDescent="0.2">
      <c r="A86" s="320">
        <v>81</v>
      </c>
      <c r="B86" s="332" t="s">
        <v>293</v>
      </c>
      <c r="C86" s="331">
        <v>8</v>
      </c>
      <c r="D86" s="333"/>
    </row>
    <row r="87" spans="1:4" s="334" customFormat="1" ht="16.75" customHeight="1" x14ac:dyDescent="0.2">
      <c r="A87" s="320">
        <v>82</v>
      </c>
      <c r="B87" s="332" t="s">
        <v>294</v>
      </c>
      <c r="C87" s="331">
        <v>0</v>
      </c>
      <c r="D87" s="333"/>
    </row>
    <row r="88" spans="1:4" s="334" customFormat="1" ht="16.75" customHeight="1" x14ac:dyDescent="0.2">
      <c r="A88" s="320">
        <v>83</v>
      </c>
      <c r="B88" s="332" t="s">
        <v>295</v>
      </c>
      <c r="C88" s="331">
        <v>4</v>
      </c>
      <c r="D88" s="333"/>
    </row>
    <row r="89" spans="1:4" s="334" customFormat="1" ht="16.75" customHeight="1" x14ac:dyDescent="0.2">
      <c r="A89" s="320">
        <v>84</v>
      </c>
      <c r="B89" s="332" t="s">
        <v>296</v>
      </c>
      <c r="C89" s="331">
        <v>278</v>
      </c>
      <c r="D89" s="333"/>
    </row>
    <row r="90" spans="1:4" s="334" customFormat="1" ht="16.75" customHeight="1" x14ac:dyDescent="0.2">
      <c r="A90" s="320">
        <v>85</v>
      </c>
      <c r="B90" s="332" t="s">
        <v>297</v>
      </c>
      <c r="C90" s="331">
        <v>246</v>
      </c>
      <c r="D90" s="333"/>
    </row>
    <row r="91" spans="1:4" s="334" customFormat="1" ht="16.75" customHeight="1" x14ac:dyDescent="0.2">
      <c r="A91" s="320">
        <v>86</v>
      </c>
      <c r="B91" s="332" t="s">
        <v>298</v>
      </c>
      <c r="C91" s="331">
        <v>53</v>
      </c>
      <c r="D91" s="333"/>
    </row>
    <row r="92" spans="1:4" s="334" customFormat="1" ht="16.75" customHeight="1" x14ac:dyDescent="0.2">
      <c r="A92" s="320">
        <v>87</v>
      </c>
      <c r="B92" s="332" t="s">
        <v>299</v>
      </c>
      <c r="C92" s="331">
        <v>0</v>
      </c>
      <c r="D92" s="333"/>
    </row>
    <row r="93" spans="1:4" s="334" customFormat="1" ht="16.75" customHeight="1" x14ac:dyDescent="0.2">
      <c r="A93" s="320">
        <v>88</v>
      </c>
      <c r="B93" s="332" t="s">
        <v>300</v>
      </c>
      <c r="C93" s="331">
        <v>40</v>
      </c>
      <c r="D93" s="333"/>
    </row>
    <row r="94" spans="1:4" s="334" customFormat="1" ht="16.75" customHeight="1" x14ac:dyDescent="0.2">
      <c r="A94" s="320">
        <v>89</v>
      </c>
      <c r="B94" s="332" t="s">
        <v>301</v>
      </c>
      <c r="C94" s="331">
        <v>14</v>
      </c>
      <c r="D94" s="333"/>
    </row>
    <row r="95" spans="1:4" s="334" customFormat="1" ht="16.75" customHeight="1" x14ac:dyDescent="0.2">
      <c r="A95" s="320">
        <v>90</v>
      </c>
      <c r="B95" s="332" t="s">
        <v>302</v>
      </c>
      <c r="C95" s="331">
        <v>392</v>
      </c>
      <c r="D95" s="333"/>
    </row>
    <row r="96" spans="1:4" s="334" customFormat="1" ht="16.75" customHeight="1" x14ac:dyDescent="0.2">
      <c r="A96" s="320">
        <v>91</v>
      </c>
      <c r="B96" s="332" t="s">
        <v>303</v>
      </c>
      <c r="C96" s="331">
        <v>1</v>
      </c>
      <c r="D96" s="333"/>
    </row>
    <row r="97" spans="1:4" s="334" customFormat="1" ht="16.75" customHeight="1" x14ac:dyDescent="0.2">
      <c r="A97" s="320">
        <v>92</v>
      </c>
      <c r="B97" s="332" t="s">
        <v>304</v>
      </c>
      <c r="C97" s="331">
        <v>11</v>
      </c>
      <c r="D97" s="333"/>
    </row>
    <row r="98" spans="1:4" s="334" customFormat="1" ht="16.75" customHeight="1" x14ac:dyDescent="0.2">
      <c r="A98" s="320">
        <v>93</v>
      </c>
      <c r="B98" s="332" t="s">
        <v>305</v>
      </c>
      <c r="C98" s="331">
        <v>197</v>
      </c>
      <c r="D98" s="333"/>
    </row>
    <row r="99" spans="1:4" s="334" customFormat="1" ht="16.75" customHeight="1" x14ac:dyDescent="0.2">
      <c r="A99" s="320">
        <v>94</v>
      </c>
      <c r="B99" s="332" t="s">
        <v>306</v>
      </c>
      <c r="C99" s="331">
        <v>18</v>
      </c>
      <c r="D99" s="333"/>
    </row>
    <row r="100" spans="1:4" s="334" customFormat="1" ht="16.75" customHeight="1" x14ac:dyDescent="0.2">
      <c r="A100" s="320">
        <v>95</v>
      </c>
      <c r="B100" s="332" t="s">
        <v>307</v>
      </c>
      <c r="C100" s="331">
        <v>47</v>
      </c>
      <c r="D100" s="333"/>
    </row>
    <row r="101" spans="1:4" s="334" customFormat="1" ht="16.75" customHeight="1" x14ac:dyDescent="0.2">
      <c r="A101" s="320">
        <v>96</v>
      </c>
      <c r="B101" s="332" t="s">
        <v>308</v>
      </c>
      <c r="C101" s="331">
        <v>609</v>
      </c>
      <c r="D101" s="333"/>
    </row>
    <row r="102" spans="1:4" s="334" customFormat="1" ht="16.75" customHeight="1" x14ac:dyDescent="0.2">
      <c r="A102" s="320">
        <v>97</v>
      </c>
      <c r="B102" s="332" t="s">
        <v>309</v>
      </c>
      <c r="C102" s="331">
        <v>2004</v>
      </c>
      <c r="D102" s="333"/>
    </row>
    <row r="103" spans="1:4" s="334" customFormat="1" ht="16.75" customHeight="1" x14ac:dyDescent="0.2">
      <c r="A103" s="320">
        <v>98</v>
      </c>
      <c r="B103" s="332" t="s">
        <v>310</v>
      </c>
      <c r="C103" s="331">
        <v>22</v>
      </c>
      <c r="D103" s="333"/>
    </row>
    <row r="104" spans="1:4" s="334" customFormat="1" ht="16.75" customHeight="1" x14ac:dyDescent="0.2">
      <c r="A104" s="320">
        <v>99</v>
      </c>
      <c r="B104" s="332" t="s">
        <v>311</v>
      </c>
      <c r="C104" s="331">
        <v>1</v>
      </c>
      <c r="D104" s="333"/>
    </row>
    <row r="105" spans="1:4" s="334" customFormat="1" ht="16.75" customHeight="1" x14ac:dyDescent="0.2">
      <c r="A105" s="320">
        <v>100</v>
      </c>
      <c r="B105" s="332" t="s">
        <v>312</v>
      </c>
      <c r="C105" s="331">
        <v>0</v>
      </c>
      <c r="D105" s="333"/>
    </row>
    <row r="106" spans="1:4" s="334" customFormat="1" ht="16.75" customHeight="1" x14ac:dyDescent="0.2">
      <c r="A106" s="320">
        <v>101</v>
      </c>
      <c r="B106" s="332" t="s">
        <v>313</v>
      </c>
      <c r="C106" s="331">
        <v>0</v>
      </c>
      <c r="D106" s="333"/>
    </row>
    <row r="107" spans="1:4" s="334" customFormat="1" ht="16.75" customHeight="1" x14ac:dyDescent="0.2">
      <c r="A107" s="320">
        <v>102</v>
      </c>
      <c r="B107" s="332" t="s">
        <v>314</v>
      </c>
      <c r="C107" s="331">
        <v>0</v>
      </c>
      <c r="D107" s="333"/>
    </row>
    <row r="108" spans="1:4" s="334" customFormat="1" ht="16.75" customHeight="1" x14ac:dyDescent="0.2">
      <c r="A108" s="320">
        <v>103</v>
      </c>
      <c r="B108" s="332" t="s">
        <v>315</v>
      </c>
      <c r="C108" s="331">
        <v>0</v>
      </c>
      <c r="D108" s="333"/>
    </row>
    <row r="109" spans="1:4" s="334" customFormat="1" ht="16.75" customHeight="1" x14ac:dyDescent="0.2">
      <c r="A109" s="320">
        <v>104</v>
      </c>
      <c r="B109" s="332" t="s">
        <v>316</v>
      </c>
      <c r="C109" s="331">
        <v>0</v>
      </c>
      <c r="D109" s="333"/>
    </row>
    <row r="110" spans="1:4" s="334" customFormat="1" ht="16.75" customHeight="1" x14ac:dyDescent="0.2">
      <c r="A110" s="320">
        <v>105</v>
      </c>
      <c r="B110" s="332" t="s">
        <v>317</v>
      </c>
      <c r="C110" s="331">
        <v>0</v>
      </c>
      <c r="D110" s="333"/>
    </row>
    <row r="111" spans="1:4" s="334" customFormat="1" ht="16.75" customHeight="1" x14ac:dyDescent="0.2">
      <c r="A111" s="320">
        <v>106</v>
      </c>
      <c r="B111" s="332" t="s">
        <v>318</v>
      </c>
      <c r="C111" s="331">
        <v>1</v>
      </c>
      <c r="D111" s="333"/>
    </row>
    <row r="112" spans="1:4" s="334" customFormat="1" ht="16.75" customHeight="1" x14ac:dyDescent="0.2">
      <c r="A112" s="320">
        <v>107</v>
      </c>
      <c r="B112" s="332" t="s">
        <v>319</v>
      </c>
      <c r="C112" s="331">
        <v>9</v>
      </c>
      <c r="D112" s="333"/>
    </row>
    <row r="113" spans="1:4" s="334" customFormat="1" ht="16.75" customHeight="1" x14ac:dyDescent="0.2">
      <c r="A113" s="320">
        <v>108</v>
      </c>
      <c r="B113" s="332" t="s">
        <v>320</v>
      </c>
      <c r="C113" s="331">
        <v>0</v>
      </c>
      <c r="D113" s="333"/>
    </row>
    <row r="114" spans="1:4" s="334" customFormat="1" ht="16.75" customHeight="1" x14ac:dyDescent="0.2">
      <c r="A114" s="320">
        <v>109</v>
      </c>
      <c r="B114" s="332" t="s">
        <v>321</v>
      </c>
      <c r="C114" s="331">
        <v>0</v>
      </c>
      <c r="D114" s="333"/>
    </row>
    <row r="115" spans="1:4" s="334" customFormat="1" ht="16.75" customHeight="1" x14ac:dyDescent="0.2">
      <c r="A115" s="320">
        <v>110</v>
      </c>
      <c r="B115" s="332" t="s">
        <v>322</v>
      </c>
      <c r="C115" s="331">
        <v>0</v>
      </c>
      <c r="D115" s="333"/>
    </row>
    <row r="116" spans="1:4" s="334" customFormat="1" ht="16.75" customHeight="1" x14ac:dyDescent="0.2">
      <c r="A116" s="320">
        <v>111</v>
      </c>
      <c r="B116" s="332" t="s">
        <v>323</v>
      </c>
      <c r="C116" s="331">
        <v>0</v>
      </c>
      <c r="D116" s="333"/>
    </row>
    <row r="117" spans="1:4" s="334" customFormat="1" ht="16.75" customHeight="1" x14ac:dyDescent="0.2">
      <c r="A117" s="320">
        <v>112</v>
      </c>
      <c r="B117" s="332" t="s">
        <v>324</v>
      </c>
      <c r="C117" s="331">
        <v>1</v>
      </c>
      <c r="D117" s="333"/>
    </row>
    <row r="118" spans="1:4" s="334" customFormat="1" ht="16.75" customHeight="1" x14ac:dyDescent="0.2">
      <c r="A118" s="320">
        <v>113</v>
      </c>
      <c r="B118" s="332" t="s">
        <v>325</v>
      </c>
      <c r="C118" s="331">
        <v>58</v>
      </c>
      <c r="D118" s="333"/>
    </row>
    <row r="119" spans="1:4" s="334" customFormat="1" ht="16.75" customHeight="1" x14ac:dyDescent="0.2">
      <c r="A119" s="320">
        <v>114</v>
      </c>
      <c r="B119" s="332" t="s">
        <v>326</v>
      </c>
      <c r="C119" s="331">
        <v>0</v>
      </c>
      <c r="D119" s="333"/>
    </row>
    <row r="120" spans="1:4" s="334" customFormat="1" ht="16.75" customHeight="1" x14ac:dyDescent="0.2">
      <c r="A120" s="320">
        <v>115</v>
      </c>
      <c r="B120" s="332" t="s">
        <v>327</v>
      </c>
      <c r="C120" s="331">
        <v>0</v>
      </c>
      <c r="D120" s="333"/>
    </row>
    <row r="121" spans="1:4" s="334" customFormat="1" ht="16.75" customHeight="1" x14ac:dyDescent="0.2">
      <c r="A121" s="320">
        <v>116</v>
      </c>
      <c r="B121" s="332" t="s">
        <v>328</v>
      </c>
      <c r="C121" s="331">
        <v>0</v>
      </c>
      <c r="D121" s="333"/>
    </row>
    <row r="122" spans="1:4" s="334" customFormat="1" ht="16.75" customHeight="1" x14ac:dyDescent="0.2">
      <c r="A122" s="320">
        <v>117</v>
      </c>
      <c r="B122" s="332" t="s">
        <v>329</v>
      </c>
      <c r="C122" s="331">
        <v>6</v>
      </c>
      <c r="D122" s="333"/>
    </row>
    <row r="123" spans="1:4" s="334" customFormat="1" ht="16.75" customHeight="1" x14ac:dyDescent="0.2">
      <c r="A123" s="320">
        <v>118</v>
      </c>
      <c r="B123" s="332" t="s">
        <v>330</v>
      </c>
      <c r="C123" s="331">
        <v>0</v>
      </c>
      <c r="D123" s="333"/>
    </row>
    <row r="124" spans="1:4" s="334" customFormat="1" ht="16.75" customHeight="1" x14ac:dyDescent="0.2">
      <c r="A124" s="320">
        <v>119</v>
      </c>
      <c r="B124" s="332" t="s">
        <v>331</v>
      </c>
      <c r="C124" s="331">
        <v>1</v>
      </c>
      <c r="D124" s="333"/>
    </row>
    <row r="125" spans="1:4" s="334" customFormat="1" ht="16.75" customHeight="1" x14ac:dyDescent="0.2">
      <c r="A125" s="320">
        <v>120</v>
      </c>
      <c r="B125" s="332" t="s">
        <v>332</v>
      </c>
      <c r="C125" s="331">
        <v>1</v>
      </c>
      <c r="D125" s="333"/>
    </row>
    <row r="126" spans="1:4" s="334" customFormat="1" ht="16.75" customHeight="1" x14ac:dyDescent="0.2">
      <c r="A126" s="320">
        <v>121</v>
      </c>
      <c r="B126" s="332" t="s">
        <v>333</v>
      </c>
      <c r="C126" s="331">
        <v>0</v>
      </c>
      <c r="D126" s="333"/>
    </row>
    <row r="127" spans="1:4" s="334" customFormat="1" ht="16.75" customHeight="1" x14ac:dyDescent="0.2">
      <c r="A127" s="320">
        <v>122</v>
      </c>
      <c r="B127" s="332" t="s">
        <v>334</v>
      </c>
      <c r="C127" s="331">
        <v>0</v>
      </c>
      <c r="D127" s="333"/>
    </row>
    <row r="128" spans="1:4" s="334" customFormat="1" ht="16.75" customHeight="1" x14ac:dyDescent="0.2">
      <c r="A128" s="320">
        <v>123</v>
      </c>
      <c r="B128" s="332" t="s">
        <v>335</v>
      </c>
      <c r="C128" s="331">
        <v>0</v>
      </c>
      <c r="D128" s="333"/>
    </row>
    <row r="129" spans="1:4" s="334" customFormat="1" ht="16.75" customHeight="1" x14ac:dyDescent="0.2">
      <c r="A129" s="320">
        <v>124</v>
      </c>
      <c r="B129" s="332" t="s">
        <v>336</v>
      </c>
      <c r="C129" s="331">
        <v>0</v>
      </c>
      <c r="D129" s="333"/>
    </row>
    <row r="130" spans="1:4" s="334" customFormat="1" ht="16.75" customHeight="1" x14ac:dyDescent="0.2">
      <c r="A130" s="320">
        <v>125</v>
      </c>
      <c r="B130" s="332" t="s">
        <v>337</v>
      </c>
      <c r="C130" s="331">
        <v>2</v>
      </c>
      <c r="D130" s="333"/>
    </row>
    <row r="131" spans="1:4" s="334" customFormat="1" ht="16.75" customHeight="1" x14ac:dyDescent="0.2">
      <c r="A131" s="320">
        <v>126</v>
      </c>
      <c r="B131" s="332" t="s">
        <v>338</v>
      </c>
      <c r="C131" s="331">
        <v>0</v>
      </c>
      <c r="D131" s="333"/>
    </row>
    <row r="132" spans="1:4" s="334" customFormat="1" ht="16.75" customHeight="1" x14ac:dyDescent="0.2">
      <c r="A132" s="320">
        <v>127</v>
      </c>
      <c r="B132" s="332" t="s">
        <v>339</v>
      </c>
      <c r="C132" s="331">
        <v>20</v>
      </c>
      <c r="D132" s="333"/>
    </row>
    <row r="133" spans="1:4" s="334" customFormat="1" ht="16.75" customHeight="1" x14ac:dyDescent="0.2">
      <c r="A133" s="320">
        <v>128</v>
      </c>
      <c r="B133" s="332" t="s">
        <v>340</v>
      </c>
      <c r="C133" s="331">
        <v>0</v>
      </c>
      <c r="D133" s="333"/>
    </row>
    <row r="134" spans="1:4" s="334" customFormat="1" ht="16.75" customHeight="1" x14ac:dyDescent="0.2">
      <c r="A134" s="320">
        <v>129</v>
      </c>
      <c r="B134" s="332" t="s">
        <v>341</v>
      </c>
      <c r="C134" s="331">
        <v>0</v>
      </c>
      <c r="D134" s="333"/>
    </row>
    <row r="135" spans="1:4" s="334" customFormat="1" ht="16.75" customHeight="1" x14ac:dyDescent="0.2">
      <c r="A135" s="320">
        <v>130</v>
      </c>
      <c r="B135" s="332" t="s">
        <v>342</v>
      </c>
      <c r="C135" s="331">
        <v>2</v>
      </c>
      <c r="D135" s="333"/>
    </row>
    <row r="136" spans="1:4" s="334" customFormat="1" ht="16.75" customHeight="1" x14ac:dyDescent="0.2">
      <c r="A136" s="320">
        <v>131</v>
      </c>
      <c r="B136" s="332" t="s">
        <v>343</v>
      </c>
      <c r="C136" s="331">
        <v>0</v>
      </c>
      <c r="D136" s="333"/>
    </row>
    <row r="137" spans="1:4" s="334" customFormat="1" ht="16.75" customHeight="1" x14ac:dyDescent="0.2">
      <c r="A137" s="320">
        <v>132</v>
      </c>
      <c r="B137" s="332" t="s">
        <v>344</v>
      </c>
      <c r="C137" s="331">
        <v>0</v>
      </c>
      <c r="D137" s="333"/>
    </row>
    <row r="138" spans="1:4" s="334" customFormat="1" ht="16.75" customHeight="1" x14ac:dyDescent="0.2">
      <c r="A138" s="320">
        <v>133</v>
      </c>
      <c r="B138" s="332" t="s">
        <v>345</v>
      </c>
      <c r="C138" s="331">
        <v>1</v>
      </c>
      <c r="D138" s="333"/>
    </row>
    <row r="139" spans="1:4" s="334" customFormat="1" ht="16.75" customHeight="1" x14ac:dyDescent="0.2">
      <c r="A139" s="320">
        <v>134</v>
      </c>
      <c r="B139" s="332" t="s">
        <v>346</v>
      </c>
      <c r="C139" s="331">
        <v>0</v>
      </c>
      <c r="D139" s="333"/>
    </row>
    <row r="140" spans="1:4" s="334" customFormat="1" ht="16.75" customHeight="1" x14ac:dyDescent="0.2">
      <c r="A140" s="320">
        <v>135</v>
      </c>
      <c r="B140" s="332" t="s">
        <v>347</v>
      </c>
      <c r="C140" s="331">
        <v>0</v>
      </c>
      <c r="D140" s="333"/>
    </row>
    <row r="141" spans="1:4" s="334" customFormat="1" ht="16.75" customHeight="1" x14ac:dyDescent="0.2">
      <c r="A141" s="320">
        <v>136</v>
      </c>
      <c r="B141" s="332" t="s">
        <v>348</v>
      </c>
      <c r="C141" s="331">
        <v>1</v>
      </c>
      <c r="D141" s="333"/>
    </row>
    <row r="142" spans="1:4" s="334" customFormat="1" ht="16.75" customHeight="1" x14ac:dyDescent="0.2">
      <c r="A142" s="320">
        <v>137</v>
      </c>
      <c r="B142" s="332" t="s">
        <v>349</v>
      </c>
      <c r="C142" s="331">
        <v>1</v>
      </c>
      <c r="D142" s="333"/>
    </row>
    <row r="143" spans="1:4" s="334" customFormat="1" ht="16.75" customHeight="1" x14ac:dyDescent="0.2">
      <c r="A143" s="320">
        <v>138</v>
      </c>
      <c r="B143" s="332" t="s">
        <v>350</v>
      </c>
      <c r="C143" s="331">
        <v>0</v>
      </c>
      <c r="D143" s="333"/>
    </row>
    <row r="144" spans="1:4" s="334" customFormat="1" ht="16.75" customHeight="1" x14ac:dyDescent="0.2">
      <c r="A144" s="320">
        <v>139</v>
      </c>
      <c r="B144" s="332" t="s">
        <v>351</v>
      </c>
      <c r="C144" s="331">
        <v>0</v>
      </c>
      <c r="D144" s="333"/>
    </row>
    <row r="145" spans="1:4" s="334" customFormat="1" ht="16.75" customHeight="1" x14ac:dyDescent="0.2">
      <c r="A145" s="320">
        <v>140</v>
      </c>
      <c r="B145" s="332" t="s">
        <v>352</v>
      </c>
      <c r="C145" s="331">
        <v>1</v>
      </c>
      <c r="D145" s="333"/>
    </row>
    <row r="146" spans="1:4" s="334" customFormat="1" ht="16.75" customHeight="1" x14ac:dyDescent="0.2">
      <c r="A146" s="320">
        <v>141</v>
      </c>
      <c r="B146" s="332" t="s">
        <v>353</v>
      </c>
      <c r="C146" s="331">
        <v>0</v>
      </c>
      <c r="D146" s="333"/>
    </row>
    <row r="147" spans="1:4" s="334" customFormat="1" ht="16.75" customHeight="1" x14ac:dyDescent="0.2">
      <c r="A147" s="320">
        <v>142</v>
      </c>
      <c r="B147" s="332" t="s">
        <v>354</v>
      </c>
      <c r="C147" s="331">
        <v>0</v>
      </c>
      <c r="D147" s="333"/>
    </row>
    <row r="148" spans="1:4" s="334" customFormat="1" ht="16.75" customHeight="1" x14ac:dyDescent="0.2">
      <c r="A148" s="320">
        <v>143</v>
      </c>
      <c r="B148" s="332" t="s">
        <v>355</v>
      </c>
      <c r="C148" s="331">
        <v>1</v>
      </c>
      <c r="D148" s="333"/>
    </row>
    <row r="149" spans="1:4" s="334" customFormat="1" ht="16.75" customHeight="1" x14ac:dyDescent="0.2">
      <c r="A149" s="320">
        <v>144</v>
      </c>
      <c r="B149" s="332" t="s">
        <v>356</v>
      </c>
      <c r="C149" s="331">
        <v>2</v>
      </c>
      <c r="D149" s="333"/>
    </row>
    <row r="150" spans="1:4" s="334" customFormat="1" ht="16.75" customHeight="1" x14ac:dyDescent="0.2">
      <c r="A150" s="320">
        <v>145</v>
      </c>
      <c r="B150" s="332" t="s">
        <v>357</v>
      </c>
      <c r="C150" s="331">
        <v>2</v>
      </c>
      <c r="D150" s="333"/>
    </row>
    <row r="151" spans="1:4" s="334" customFormat="1" ht="16.75" customHeight="1" x14ac:dyDescent="0.2">
      <c r="A151" s="320">
        <v>146</v>
      </c>
      <c r="B151" s="332" t="s">
        <v>358</v>
      </c>
      <c r="C151" s="331">
        <v>0</v>
      </c>
      <c r="D151" s="333"/>
    </row>
    <row r="152" spans="1:4" s="334" customFormat="1" ht="16.75" customHeight="1" x14ac:dyDescent="0.2">
      <c r="A152" s="320">
        <v>147</v>
      </c>
      <c r="B152" s="332" t="s">
        <v>359</v>
      </c>
      <c r="C152" s="331">
        <v>0</v>
      </c>
      <c r="D152" s="333"/>
    </row>
    <row r="153" spans="1:4" s="334" customFormat="1" ht="16.75" customHeight="1" x14ac:dyDescent="0.2">
      <c r="A153" s="320">
        <v>148</v>
      </c>
      <c r="B153" s="332" t="s">
        <v>360</v>
      </c>
      <c r="C153" s="331">
        <v>0</v>
      </c>
      <c r="D153" s="333"/>
    </row>
    <row r="154" spans="1:4" s="334" customFormat="1" ht="16.75" customHeight="1" x14ac:dyDescent="0.2">
      <c r="A154" s="320">
        <v>149</v>
      </c>
      <c r="B154" s="332" t="s">
        <v>361</v>
      </c>
      <c r="C154" s="331">
        <v>0</v>
      </c>
      <c r="D154" s="333"/>
    </row>
    <row r="155" spans="1:4" s="334" customFormat="1" ht="16.75" customHeight="1" x14ac:dyDescent="0.2">
      <c r="A155" s="320">
        <v>150</v>
      </c>
      <c r="B155" s="332" t="s">
        <v>362</v>
      </c>
      <c r="C155" s="331">
        <v>0</v>
      </c>
      <c r="D155" s="333"/>
    </row>
    <row r="156" spans="1:4" s="334" customFormat="1" ht="16.75" customHeight="1" x14ac:dyDescent="0.2">
      <c r="A156" s="320">
        <v>151</v>
      </c>
      <c r="B156" s="332" t="s">
        <v>363</v>
      </c>
      <c r="C156" s="331">
        <v>0</v>
      </c>
      <c r="D156" s="333"/>
    </row>
    <row r="157" spans="1:4" s="334" customFormat="1" ht="16.75" customHeight="1" x14ac:dyDescent="0.2">
      <c r="A157" s="320">
        <v>152</v>
      </c>
      <c r="B157" s="332" t="s">
        <v>364</v>
      </c>
      <c r="C157" s="331">
        <v>0</v>
      </c>
      <c r="D157" s="333"/>
    </row>
    <row r="158" spans="1:4" s="334" customFormat="1" ht="16.75" customHeight="1" x14ac:dyDescent="0.2">
      <c r="A158" s="320">
        <v>153</v>
      </c>
      <c r="B158" s="332" t="s">
        <v>365</v>
      </c>
      <c r="C158" s="331">
        <v>1</v>
      </c>
      <c r="D158" s="333"/>
    </row>
    <row r="159" spans="1:4" s="334" customFormat="1" ht="16.75" customHeight="1" x14ac:dyDescent="0.2">
      <c r="A159" s="320">
        <v>154</v>
      </c>
      <c r="B159" s="332" t="s">
        <v>366</v>
      </c>
      <c r="C159" s="331">
        <v>0</v>
      </c>
      <c r="D159" s="333"/>
    </row>
    <row r="160" spans="1:4" s="334" customFormat="1" ht="16.75" customHeight="1" x14ac:dyDescent="0.2">
      <c r="A160" s="320">
        <v>155</v>
      </c>
      <c r="B160" s="332" t="s">
        <v>367</v>
      </c>
      <c r="C160" s="331">
        <v>0</v>
      </c>
      <c r="D160" s="333"/>
    </row>
    <row r="161" spans="1:4" s="334" customFormat="1" ht="16.75" customHeight="1" x14ac:dyDescent="0.2">
      <c r="A161" s="320">
        <v>156</v>
      </c>
      <c r="B161" s="332" t="s">
        <v>368</v>
      </c>
      <c r="C161" s="331">
        <v>2</v>
      </c>
      <c r="D161" s="333"/>
    </row>
    <row r="162" spans="1:4" s="334" customFormat="1" ht="16.75" customHeight="1" x14ac:dyDescent="0.2">
      <c r="A162" s="320">
        <v>157</v>
      </c>
      <c r="B162" s="332" t="s">
        <v>369</v>
      </c>
      <c r="C162" s="331">
        <v>2</v>
      </c>
      <c r="D162" s="333"/>
    </row>
    <row r="163" spans="1:4" s="334" customFormat="1" ht="16.75" customHeight="1" x14ac:dyDescent="0.2">
      <c r="A163" s="320">
        <v>158</v>
      </c>
      <c r="B163" s="332" t="s">
        <v>370</v>
      </c>
      <c r="C163" s="331">
        <v>11</v>
      </c>
      <c r="D163" s="333"/>
    </row>
    <row r="164" spans="1:4" s="334" customFormat="1" ht="16.75" customHeight="1" x14ac:dyDescent="0.2">
      <c r="A164" s="320">
        <v>159</v>
      </c>
      <c r="B164" s="332" t="s">
        <v>371</v>
      </c>
      <c r="C164" s="331">
        <v>0</v>
      </c>
      <c r="D164" s="333"/>
    </row>
    <row r="165" spans="1:4" s="334" customFormat="1" ht="16.75" customHeight="1" x14ac:dyDescent="0.2">
      <c r="A165" s="320">
        <v>160</v>
      </c>
      <c r="B165" s="332" t="s">
        <v>372</v>
      </c>
      <c r="C165" s="331">
        <v>0</v>
      </c>
      <c r="D165" s="333"/>
    </row>
    <row r="166" spans="1:4" s="334" customFormat="1" ht="16.75" customHeight="1" x14ac:dyDescent="0.2">
      <c r="A166" s="320">
        <v>161</v>
      </c>
      <c r="B166" s="332" t="s">
        <v>373</v>
      </c>
      <c r="C166" s="331">
        <v>0</v>
      </c>
      <c r="D166" s="333"/>
    </row>
    <row r="167" spans="1:4" s="334" customFormat="1" ht="16.75" customHeight="1" x14ac:dyDescent="0.2">
      <c r="A167" s="320">
        <v>162</v>
      </c>
      <c r="B167" s="332" t="s">
        <v>374</v>
      </c>
      <c r="C167" s="331">
        <v>20</v>
      </c>
      <c r="D167" s="333"/>
    </row>
    <row r="168" spans="1:4" s="334" customFormat="1" ht="16.75" customHeight="1" x14ac:dyDescent="0.2">
      <c r="A168" s="320">
        <v>163</v>
      </c>
      <c r="B168" s="332" t="s">
        <v>375</v>
      </c>
      <c r="C168" s="331">
        <v>5</v>
      </c>
      <c r="D168" s="333"/>
    </row>
    <row r="169" spans="1:4" s="334" customFormat="1" ht="16.75" customHeight="1" x14ac:dyDescent="0.2">
      <c r="A169" s="320">
        <v>164</v>
      </c>
      <c r="B169" s="332" t="s">
        <v>376</v>
      </c>
      <c r="C169" s="331">
        <v>0</v>
      </c>
      <c r="D169" s="333"/>
    </row>
    <row r="170" spans="1:4" s="334" customFormat="1" ht="16.75" customHeight="1" x14ac:dyDescent="0.2">
      <c r="A170" s="320">
        <v>165</v>
      </c>
      <c r="B170" s="332" t="s">
        <v>377</v>
      </c>
      <c r="C170" s="331">
        <v>0</v>
      </c>
      <c r="D170" s="333"/>
    </row>
    <row r="171" spans="1:4" s="334" customFormat="1" ht="16.75" customHeight="1" x14ac:dyDescent="0.2">
      <c r="A171" s="320">
        <v>166</v>
      </c>
      <c r="B171" s="332" t="s">
        <v>378</v>
      </c>
      <c r="C171" s="331">
        <v>0</v>
      </c>
      <c r="D171" s="333"/>
    </row>
    <row r="172" spans="1:4" s="334" customFormat="1" ht="16.75" customHeight="1" x14ac:dyDescent="0.2">
      <c r="A172" s="320">
        <v>167</v>
      </c>
      <c r="B172" s="332" t="s">
        <v>379</v>
      </c>
      <c r="C172" s="331">
        <v>5</v>
      </c>
      <c r="D172" s="333"/>
    </row>
    <row r="173" spans="1:4" s="334" customFormat="1" ht="16.75" customHeight="1" x14ac:dyDescent="0.2">
      <c r="A173" s="320">
        <v>168</v>
      </c>
      <c r="B173" s="332" t="s">
        <v>380</v>
      </c>
      <c r="C173" s="331">
        <v>6</v>
      </c>
      <c r="D173" s="333"/>
    </row>
    <row r="174" spans="1:4" s="334" customFormat="1" ht="16.75" customHeight="1" x14ac:dyDescent="0.2">
      <c r="A174" s="320">
        <v>169</v>
      </c>
      <c r="B174" s="332" t="s">
        <v>381</v>
      </c>
      <c r="C174" s="331">
        <v>0</v>
      </c>
      <c r="D174" s="333"/>
    </row>
    <row r="175" spans="1:4" s="334" customFormat="1" ht="16.75" customHeight="1" x14ac:dyDescent="0.2">
      <c r="A175" s="320">
        <v>170</v>
      </c>
      <c r="B175" s="332" t="s">
        <v>382</v>
      </c>
      <c r="C175" s="331">
        <v>0</v>
      </c>
      <c r="D175" s="333"/>
    </row>
    <row r="176" spans="1:4" s="334" customFormat="1" ht="16.75" customHeight="1" x14ac:dyDescent="0.2">
      <c r="A176" s="320">
        <v>171</v>
      </c>
      <c r="B176" s="332" t="s">
        <v>383</v>
      </c>
      <c r="C176" s="331">
        <v>5</v>
      </c>
      <c r="D176" s="333"/>
    </row>
    <row r="177" spans="1:4" s="334" customFormat="1" ht="16.75" customHeight="1" x14ac:dyDescent="0.2">
      <c r="A177" s="320">
        <v>172</v>
      </c>
      <c r="B177" s="332" t="s">
        <v>384</v>
      </c>
      <c r="C177" s="331">
        <v>0</v>
      </c>
      <c r="D177" s="333"/>
    </row>
    <row r="178" spans="1:4" s="334" customFormat="1" ht="16.75" customHeight="1" x14ac:dyDescent="0.2">
      <c r="A178" s="320">
        <v>173</v>
      </c>
      <c r="B178" s="332" t="s">
        <v>385</v>
      </c>
      <c r="C178" s="331">
        <v>1</v>
      </c>
      <c r="D178" s="333"/>
    </row>
    <row r="179" spans="1:4" s="334" customFormat="1" ht="16.75" customHeight="1" x14ac:dyDescent="0.2">
      <c r="A179" s="320">
        <v>174</v>
      </c>
      <c r="B179" s="332" t="s">
        <v>386</v>
      </c>
      <c r="C179" s="331">
        <v>0</v>
      </c>
      <c r="D179" s="333"/>
    </row>
    <row r="180" spans="1:4" s="334" customFormat="1" ht="16.75" customHeight="1" x14ac:dyDescent="0.2">
      <c r="A180" s="320">
        <v>175</v>
      </c>
      <c r="B180" s="332" t="s">
        <v>387</v>
      </c>
      <c r="C180" s="331">
        <v>0</v>
      </c>
      <c r="D180" s="333"/>
    </row>
    <row r="181" spans="1:4" s="334" customFormat="1" ht="16.75" customHeight="1" x14ac:dyDescent="0.2">
      <c r="A181" s="320">
        <v>176</v>
      </c>
      <c r="B181" s="332" t="s">
        <v>388</v>
      </c>
      <c r="C181" s="331">
        <v>0</v>
      </c>
      <c r="D181" s="333"/>
    </row>
    <row r="182" spans="1:4" s="334" customFormat="1" ht="16.75" customHeight="1" x14ac:dyDescent="0.2">
      <c r="A182" s="320">
        <v>177</v>
      </c>
      <c r="B182" s="332" t="s">
        <v>389</v>
      </c>
      <c r="C182" s="331">
        <v>0</v>
      </c>
      <c r="D182" s="333"/>
    </row>
    <row r="183" spans="1:4" s="334" customFormat="1" ht="16.75" customHeight="1" x14ac:dyDescent="0.2">
      <c r="A183" s="320">
        <v>178</v>
      </c>
      <c r="B183" s="332" t="s">
        <v>390</v>
      </c>
      <c r="C183" s="331">
        <v>0</v>
      </c>
      <c r="D183" s="333"/>
    </row>
    <row r="184" spans="1:4" s="334" customFormat="1" ht="16.75" customHeight="1" x14ac:dyDescent="0.2">
      <c r="A184" s="320">
        <v>179</v>
      </c>
      <c r="B184" s="332" t="s">
        <v>391</v>
      </c>
      <c r="C184" s="331">
        <v>0</v>
      </c>
      <c r="D184" s="333"/>
    </row>
    <row r="185" spans="1:4" s="334" customFormat="1" ht="16.75" customHeight="1" x14ac:dyDescent="0.2">
      <c r="A185" s="320">
        <v>180</v>
      </c>
      <c r="B185" s="332" t="s">
        <v>392</v>
      </c>
      <c r="C185" s="331">
        <v>0</v>
      </c>
      <c r="D185" s="333"/>
    </row>
    <row r="186" spans="1:4" s="334" customFormat="1" ht="16.75" customHeight="1" x14ac:dyDescent="0.2">
      <c r="A186" s="320">
        <v>181</v>
      </c>
      <c r="B186" s="332" t="s">
        <v>393</v>
      </c>
      <c r="C186" s="331">
        <v>1</v>
      </c>
      <c r="D186" s="333"/>
    </row>
    <row r="187" spans="1:4" s="334" customFormat="1" ht="16.75" customHeight="1" x14ac:dyDescent="0.2">
      <c r="A187" s="320">
        <v>182</v>
      </c>
      <c r="B187" s="332" t="s">
        <v>394</v>
      </c>
      <c r="C187" s="331">
        <v>0</v>
      </c>
      <c r="D187" s="333"/>
    </row>
    <row r="188" spans="1:4" s="334" customFormat="1" ht="16.75" customHeight="1" x14ac:dyDescent="0.2">
      <c r="A188" s="320">
        <v>183</v>
      </c>
      <c r="B188" s="332" t="s">
        <v>395</v>
      </c>
      <c r="C188" s="331">
        <v>0</v>
      </c>
      <c r="D188" s="333"/>
    </row>
    <row r="189" spans="1:4" s="334" customFormat="1" ht="16.75" customHeight="1" x14ac:dyDescent="0.2">
      <c r="A189" s="320">
        <v>184</v>
      </c>
      <c r="B189" s="332" t="s">
        <v>396</v>
      </c>
      <c r="C189" s="331">
        <v>0</v>
      </c>
      <c r="D189" s="333"/>
    </row>
    <row r="190" spans="1:4" s="334" customFormat="1" ht="16.75" customHeight="1" x14ac:dyDescent="0.2">
      <c r="A190" s="320">
        <v>185</v>
      </c>
      <c r="B190" s="332" t="s">
        <v>397</v>
      </c>
      <c r="C190" s="331">
        <v>0</v>
      </c>
      <c r="D190" s="333"/>
    </row>
    <row r="191" spans="1:4" s="334" customFormat="1" ht="16.75" customHeight="1" x14ac:dyDescent="0.2">
      <c r="A191" s="320">
        <v>186</v>
      </c>
      <c r="B191" s="332" t="s">
        <v>398</v>
      </c>
      <c r="C191" s="331">
        <v>0</v>
      </c>
      <c r="D191" s="333"/>
    </row>
    <row r="192" spans="1:4" s="334" customFormat="1" ht="16.75" customHeight="1" x14ac:dyDescent="0.2">
      <c r="A192" s="320">
        <v>187</v>
      </c>
      <c r="B192" s="332" t="s">
        <v>399</v>
      </c>
      <c r="C192" s="331">
        <v>0</v>
      </c>
      <c r="D192" s="333"/>
    </row>
    <row r="193" spans="1:4" s="334" customFormat="1" ht="16.75" customHeight="1" x14ac:dyDescent="0.2">
      <c r="A193" s="320">
        <v>188</v>
      </c>
      <c r="B193" s="332" t="s">
        <v>400</v>
      </c>
      <c r="C193" s="331">
        <v>0</v>
      </c>
      <c r="D193" s="333"/>
    </row>
    <row r="194" spans="1:4" s="334" customFormat="1" ht="16.75" customHeight="1" x14ac:dyDescent="0.2">
      <c r="A194" s="320">
        <v>189</v>
      </c>
      <c r="B194" s="332" t="s">
        <v>401</v>
      </c>
      <c r="C194" s="331">
        <v>0</v>
      </c>
      <c r="D194" s="333"/>
    </row>
    <row r="195" spans="1:4" s="334" customFormat="1" ht="16.75" customHeight="1" x14ac:dyDescent="0.2">
      <c r="A195" s="320">
        <v>190</v>
      </c>
      <c r="B195" s="332" t="s">
        <v>402</v>
      </c>
      <c r="C195" s="331">
        <v>0</v>
      </c>
      <c r="D195" s="333"/>
    </row>
    <row r="196" spans="1:4" s="334" customFormat="1" ht="16.75" customHeight="1" x14ac:dyDescent="0.2">
      <c r="A196" s="320">
        <v>191</v>
      </c>
      <c r="B196" s="332" t="s">
        <v>403</v>
      </c>
      <c r="C196" s="331">
        <v>2</v>
      </c>
      <c r="D196" s="333"/>
    </row>
    <row r="197" spans="1:4" s="334" customFormat="1" ht="16.75" customHeight="1" x14ac:dyDescent="0.2">
      <c r="A197" s="320">
        <v>192</v>
      </c>
      <c r="B197" s="332" t="s">
        <v>404</v>
      </c>
      <c r="C197" s="331">
        <v>0</v>
      </c>
      <c r="D197" s="333"/>
    </row>
    <row r="198" spans="1:4" s="334" customFormat="1" ht="16.75" customHeight="1" x14ac:dyDescent="0.2">
      <c r="A198" s="320">
        <v>193</v>
      </c>
      <c r="B198" s="332" t="s">
        <v>405</v>
      </c>
      <c r="C198" s="331">
        <v>4</v>
      </c>
      <c r="D198" s="333"/>
    </row>
    <row r="199" spans="1:4" s="334" customFormat="1" ht="16.75" customHeight="1" x14ac:dyDescent="0.2">
      <c r="A199" s="320">
        <v>194</v>
      </c>
      <c r="B199" s="332" t="s">
        <v>406</v>
      </c>
      <c r="C199" s="331">
        <v>0</v>
      </c>
      <c r="D199" s="333"/>
    </row>
    <row r="200" spans="1:4" s="334" customFormat="1" ht="16.75" customHeight="1" x14ac:dyDescent="0.2">
      <c r="A200" s="320">
        <v>195</v>
      </c>
      <c r="B200" s="332" t="s">
        <v>407</v>
      </c>
      <c r="C200" s="331">
        <v>1</v>
      </c>
      <c r="D200" s="333"/>
    </row>
    <row r="201" spans="1:4" s="334" customFormat="1" ht="16.75" customHeight="1" x14ac:dyDescent="0.2">
      <c r="A201" s="320">
        <v>196</v>
      </c>
      <c r="B201" s="332" t="s">
        <v>408</v>
      </c>
      <c r="C201" s="331">
        <v>0</v>
      </c>
      <c r="D201" s="333"/>
    </row>
    <row r="202" spans="1:4" s="334" customFormat="1" ht="16.75" customHeight="1" x14ac:dyDescent="0.2">
      <c r="A202" s="320">
        <v>197</v>
      </c>
      <c r="B202" s="332" t="s">
        <v>409</v>
      </c>
      <c r="C202" s="331">
        <v>0</v>
      </c>
      <c r="D202" s="333"/>
    </row>
    <row r="203" spans="1:4" s="334" customFormat="1" ht="16.75" customHeight="1" x14ac:dyDescent="0.2">
      <c r="A203" s="320">
        <v>198</v>
      </c>
      <c r="B203" s="332" t="s">
        <v>410</v>
      </c>
      <c r="C203" s="331">
        <v>0</v>
      </c>
      <c r="D203" s="333"/>
    </row>
    <row r="204" spans="1:4" s="334" customFormat="1" ht="16.75" customHeight="1" x14ac:dyDescent="0.2">
      <c r="A204" s="320">
        <v>199</v>
      </c>
      <c r="B204" s="332" t="s">
        <v>411</v>
      </c>
      <c r="C204" s="331">
        <v>0</v>
      </c>
      <c r="D204" s="333"/>
    </row>
    <row r="205" spans="1:4" s="334" customFormat="1" ht="16.75" customHeight="1" x14ac:dyDescent="0.2">
      <c r="A205" s="320">
        <v>200</v>
      </c>
      <c r="B205" s="332" t="s">
        <v>412</v>
      </c>
      <c r="C205" s="331">
        <v>0</v>
      </c>
      <c r="D205" s="333"/>
    </row>
    <row r="206" spans="1:4" s="334" customFormat="1" ht="16.75" customHeight="1" x14ac:dyDescent="0.2">
      <c r="A206" s="320">
        <v>201</v>
      </c>
      <c r="B206" s="332" t="s">
        <v>413</v>
      </c>
      <c r="C206" s="331">
        <v>0</v>
      </c>
      <c r="D206" s="333"/>
    </row>
    <row r="207" spans="1:4" s="334" customFormat="1" ht="16.75" customHeight="1" x14ac:dyDescent="0.2">
      <c r="A207" s="320">
        <v>202</v>
      </c>
      <c r="B207" s="332" t="s">
        <v>414</v>
      </c>
      <c r="C207" s="331">
        <v>0</v>
      </c>
      <c r="D207" s="333"/>
    </row>
    <row r="208" spans="1:4" s="334" customFormat="1" ht="16.75" customHeight="1" x14ac:dyDescent="0.2">
      <c r="A208" s="320">
        <v>203</v>
      </c>
      <c r="B208" s="332" t="s">
        <v>415</v>
      </c>
      <c r="C208" s="331">
        <v>2</v>
      </c>
      <c r="D208" s="333"/>
    </row>
    <row r="209" spans="1:4" s="334" customFormat="1" ht="16.75" customHeight="1" x14ac:dyDescent="0.2">
      <c r="A209" s="320">
        <v>204</v>
      </c>
      <c r="B209" s="332" t="s">
        <v>416</v>
      </c>
      <c r="C209" s="331">
        <v>0</v>
      </c>
      <c r="D209" s="333"/>
    </row>
    <row r="210" spans="1:4" s="334" customFormat="1" ht="16.75" customHeight="1" x14ac:dyDescent="0.2">
      <c r="A210" s="320">
        <v>205</v>
      </c>
      <c r="B210" s="332" t="s">
        <v>417</v>
      </c>
      <c r="C210" s="331">
        <v>0</v>
      </c>
      <c r="D210" s="333"/>
    </row>
    <row r="211" spans="1:4" s="334" customFormat="1" ht="16.75" customHeight="1" x14ac:dyDescent="0.2">
      <c r="A211" s="320">
        <v>206</v>
      </c>
      <c r="B211" s="332" t="s">
        <v>418</v>
      </c>
      <c r="C211" s="331">
        <v>0</v>
      </c>
      <c r="D211" s="333"/>
    </row>
    <row r="212" spans="1:4" s="334" customFormat="1" ht="16.75" customHeight="1" x14ac:dyDescent="0.2">
      <c r="A212" s="320">
        <v>207</v>
      </c>
      <c r="B212" s="332" t="s">
        <v>419</v>
      </c>
      <c r="C212" s="331">
        <v>0</v>
      </c>
      <c r="D212" s="333"/>
    </row>
    <row r="213" spans="1:4" s="334" customFormat="1" ht="16.75" customHeight="1" x14ac:dyDescent="0.2">
      <c r="A213" s="320">
        <v>208</v>
      </c>
      <c r="B213" s="332" t="s">
        <v>420</v>
      </c>
      <c r="C213" s="331">
        <v>3</v>
      </c>
      <c r="D213" s="333"/>
    </row>
    <row r="214" spans="1:4" s="334" customFormat="1" ht="16.75" customHeight="1" x14ac:dyDescent="0.2">
      <c r="A214" s="320">
        <v>209</v>
      </c>
      <c r="B214" s="332" t="s">
        <v>421</v>
      </c>
      <c r="C214" s="331">
        <v>2</v>
      </c>
      <c r="D214" s="333"/>
    </row>
    <row r="215" spans="1:4" s="334" customFormat="1" ht="16.75" customHeight="1" x14ac:dyDescent="0.2">
      <c r="A215" s="320">
        <v>210</v>
      </c>
      <c r="B215" s="332" t="s">
        <v>422</v>
      </c>
      <c r="C215" s="331">
        <v>7</v>
      </c>
      <c r="D215" s="333"/>
    </row>
    <row r="216" spans="1:4" s="334" customFormat="1" ht="16.75" customHeight="1" x14ac:dyDescent="0.2">
      <c r="A216" s="320">
        <v>211</v>
      </c>
      <c r="B216" s="332" t="s">
        <v>423</v>
      </c>
      <c r="C216" s="331">
        <v>1</v>
      </c>
      <c r="D216" s="333"/>
    </row>
    <row r="217" spans="1:4" s="334" customFormat="1" ht="16.75" customHeight="1" x14ac:dyDescent="0.2">
      <c r="A217" s="320">
        <v>212</v>
      </c>
      <c r="B217" s="332" t="s">
        <v>424</v>
      </c>
      <c r="C217" s="331">
        <v>2</v>
      </c>
      <c r="D217" s="333"/>
    </row>
    <row r="218" spans="1:4" s="334" customFormat="1" ht="16.75" customHeight="1" x14ac:dyDescent="0.2">
      <c r="A218" s="320">
        <v>213</v>
      </c>
      <c r="B218" s="332" t="s">
        <v>425</v>
      </c>
      <c r="C218" s="331">
        <v>3</v>
      </c>
      <c r="D218" s="333"/>
    </row>
    <row r="219" spans="1:4" s="334" customFormat="1" ht="16.75" customHeight="1" x14ac:dyDescent="0.2">
      <c r="A219" s="320">
        <v>214</v>
      </c>
      <c r="B219" s="332" t="s">
        <v>426</v>
      </c>
      <c r="C219" s="331">
        <v>0</v>
      </c>
      <c r="D219" s="333"/>
    </row>
    <row r="220" spans="1:4" s="334" customFormat="1" ht="16.75" customHeight="1" x14ac:dyDescent="0.2">
      <c r="A220" s="320">
        <v>215</v>
      </c>
      <c r="B220" s="332" t="s">
        <v>427</v>
      </c>
      <c r="C220" s="331">
        <v>8</v>
      </c>
      <c r="D220" s="333"/>
    </row>
    <row r="221" spans="1:4" s="334" customFormat="1" ht="16.75" customHeight="1" x14ac:dyDescent="0.2">
      <c r="A221" s="320">
        <v>216</v>
      </c>
      <c r="B221" s="332" t="s">
        <v>428</v>
      </c>
      <c r="C221" s="331">
        <v>0</v>
      </c>
      <c r="D221" s="333"/>
    </row>
    <row r="222" spans="1:4" s="334" customFormat="1" ht="16.75" customHeight="1" x14ac:dyDescent="0.2">
      <c r="A222" s="320">
        <v>217</v>
      </c>
      <c r="B222" s="332" t="s">
        <v>429</v>
      </c>
      <c r="C222" s="331">
        <v>0</v>
      </c>
      <c r="D222" s="333"/>
    </row>
    <row r="223" spans="1:4" s="334" customFormat="1" ht="16.75" customHeight="1" x14ac:dyDescent="0.2">
      <c r="A223" s="320">
        <v>218</v>
      </c>
      <c r="B223" s="332" t="s">
        <v>430</v>
      </c>
      <c r="C223" s="331">
        <v>3</v>
      </c>
      <c r="D223" s="333"/>
    </row>
    <row r="224" spans="1:4" s="334" customFormat="1" ht="16.75" customHeight="1" x14ac:dyDescent="0.2">
      <c r="A224" s="320">
        <v>219</v>
      </c>
      <c r="B224" s="332" t="s">
        <v>431</v>
      </c>
      <c r="C224" s="331">
        <v>0</v>
      </c>
      <c r="D224" s="333"/>
    </row>
    <row r="225" spans="1:4" s="334" customFormat="1" ht="16.75" customHeight="1" x14ac:dyDescent="0.2">
      <c r="A225" s="320">
        <v>220</v>
      </c>
      <c r="B225" s="332" t="s">
        <v>432</v>
      </c>
      <c r="C225" s="331">
        <v>30</v>
      </c>
      <c r="D225" s="333"/>
    </row>
    <row r="226" spans="1:4" s="334" customFormat="1" ht="16.75" customHeight="1" x14ac:dyDescent="0.2">
      <c r="A226" s="320">
        <v>221</v>
      </c>
      <c r="B226" s="332" t="s">
        <v>433</v>
      </c>
      <c r="C226" s="331">
        <v>2</v>
      </c>
      <c r="D226" s="333"/>
    </row>
    <row r="227" spans="1:4" s="334" customFormat="1" ht="16.75" customHeight="1" x14ac:dyDescent="0.2">
      <c r="A227" s="320">
        <v>222</v>
      </c>
      <c r="B227" s="332" t="s">
        <v>434</v>
      </c>
      <c r="C227" s="331">
        <v>109</v>
      </c>
      <c r="D227" s="333"/>
    </row>
    <row r="228" spans="1:4" s="334" customFormat="1" ht="16.75" customHeight="1" x14ac:dyDescent="0.2">
      <c r="A228" s="320">
        <v>223</v>
      </c>
      <c r="B228" s="332" t="s">
        <v>435</v>
      </c>
      <c r="C228" s="331">
        <v>4</v>
      </c>
      <c r="D228" s="333"/>
    </row>
    <row r="229" spans="1:4" s="334" customFormat="1" ht="16.75" customHeight="1" x14ac:dyDescent="0.2">
      <c r="A229" s="320">
        <v>224</v>
      </c>
      <c r="B229" s="332" t="s">
        <v>436</v>
      </c>
      <c r="C229" s="331">
        <v>10</v>
      </c>
      <c r="D229" s="333"/>
    </row>
    <row r="230" spans="1:4" s="334" customFormat="1" ht="16.75" customHeight="1" x14ac:dyDescent="0.2">
      <c r="A230" s="320">
        <v>225</v>
      </c>
      <c r="B230" s="332" t="s">
        <v>437</v>
      </c>
      <c r="C230" s="331">
        <v>0</v>
      </c>
      <c r="D230" s="333"/>
    </row>
    <row r="231" spans="1:4" s="334" customFormat="1" ht="16.75" customHeight="1" x14ac:dyDescent="0.2">
      <c r="A231" s="320">
        <v>226</v>
      </c>
      <c r="B231" s="332" t="s">
        <v>438</v>
      </c>
      <c r="C231" s="331">
        <v>8</v>
      </c>
      <c r="D231" s="333"/>
    </row>
    <row r="232" spans="1:4" s="334" customFormat="1" ht="16.75" customHeight="1" x14ac:dyDescent="0.2">
      <c r="A232" s="320">
        <v>227</v>
      </c>
      <c r="B232" s="332" t="s">
        <v>439</v>
      </c>
      <c r="C232" s="331">
        <v>10</v>
      </c>
      <c r="D232" s="333"/>
    </row>
    <row r="233" spans="1:4" s="334" customFormat="1" ht="16.75" customHeight="1" x14ac:dyDescent="0.2">
      <c r="A233" s="320">
        <v>228</v>
      </c>
      <c r="B233" s="332" t="s">
        <v>440</v>
      </c>
      <c r="C233" s="331">
        <v>0</v>
      </c>
      <c r="D233" s="333"/>
    </row>
    <row r="234" spans="1:4" s="334" customFormat="1" ht="16.75" customHeight="1" x14ac:dyDescent="0.2">
      <c r="A234" s="320">
        <v>229</v>
      </c>
      <c r="B234" s="332" t="s">
        <v>441</v>
      </c>
      <c r="C234" s="331">
        <v>6</v>
      </c>
      <c r="D234" s="333"/>
    </row>
    <row r="235" spans="1:4" s="334" customFormat="1" ht="16.75" customHeight="1" x14ac:dyDescent="0.2">
      <c r="A235" s="320">
        <v>230</v>
      </c>
      <c r="B235" s="332" t="s">
        <v>442</v>
      </c>
      <c r="C235" s="331">
        <v>3</v>
      </c>
      <c r="D235" s="333"/>
    </row>
    <row r="236" spans="1:4" s="334" customFormat="1" ht="16.75" customHeight="1" x14ac:dyDescent="0.2">
      <c r="A236" s="320">
        <v>231</v>
      </c>
      <c r="B236" s="332" t="s">
        <v>443</v>
      </c>
      <c r="C236" s="331">
        <v>0</v>
      </c>
      <c r="D236" s="333"/>
    </row>
    <row r="237" spans="1:4" s="334" customFormat="1" ht="16.75" customHeight="1" x14ac:dyDescent="0.2">
      <c r="A237" s="320">
        <v>232</v>
      </c>
      <c r="B237" s="332" t="s">
        <v>444</v>
      </c>
      <c r="C237" s="331">
        <v>0</v>
      </c>
      <c r="D237" s="333"/>
    </row>
    <row r="238" spans="1:4" s="334" customFormat="1" ht="16.75" customHeight="1" x14ac:dyDescent="0.2">
      <c r="A238" s="320">
        <v>233</v>
      </c>
      <c r="B238" s="332" t="s">
        <v>445</v>
      </c>
      <c r="C238" s="331">
        <v>0</v>
      </c>
      <c r="D238" s="333"/>
    </row>
    <row r="239" spans="1:4" s="334" customFormat="1" ht="16.75" customHeight="1" x14ac:dyDescent="0.2">
      <c r="A239" s="320">
        <v>234</v>
      </c>
      <c r="B239" s="332" t="s">
        <v>446</v>
      </c>
      <c r="C239" s="331">
        <v>0</v>
      </c>
      <c r="D239" s="333"/>
    </row>
    <row r="240" spans="1:4" s="334" customFormat="1" ht="16.75" customHeight="1" x14ac:dyDescent="0.2">
      <c r="A240" s="320">
        <v>235</v>
      </c>
      <c r="B240" s="332" t="s">
        <v>447</v>
      </c>
      <c r="C240" s="331">
        <v>3</v>
      </c>
      <c r="D240" s="333"/>
    </row>
    <row r="241" spans="1:4" s="334" customFormat="1" ht="16.75" customHeight="1" x14ac:dyDescent="0.2">
      <c r="A241" s="320">
        <v>236</v>
      </c>
      <c r="B241" s="332" t="s">
        <v>448</v>
      </c>
      <c r="C241" s="331">
        <v>0</v>
      </c>
      <c r="D241" s="333"/>
    </row>
    <row r="242" spans="1:4" s="334" customFormat="1" ht="16.75" customHeight="1" x14ac:dyDescent="0.2">
      <c r="A242" s="320">
        <v>237</v>
      </c>
      <c r="B242" s="332" t="s">
        <v>449</v>
      </c>
      <c r="C242" s="331">
        <v>0</v>
      </c>
      <c r="D242" s="333"/>
    </row>
    <row r="243" spans="1:4" s="334" customFormat="1" ht="16.75" customHeight="1" x14ac:dyDescent="0.2">
      <c r="A243" s="320">
        <v>238</v>
      </c>
      <c r="B243" s="332" t="s">
        <v>450</v>
      </c>
      <c r="C243" s="331">
        <v>1</v>
      </c>
      <c r="D243" s="333"/>
    </row>
    <row r="244" spans="1:4" s="334" customFormat="1" ht="16.75" customHeight="1" x14ac:dyDescent="0.2">
      <c r="A244" s="320">
        <v>239</v>
      </c>
      <c r="B244" s="332" t="s">
        <v>451</v>
      </c>
      <c r="C244" s="331">
        <v>0</v>
      </c>
      <c r="D244" s="333"/>
    </row>
    <row r="245" spans="1:4" s="334" customFormat="1" ht="16.75" customHeight="1" x14ac:dyDescent="0.2">
      <c r="A245" s="320">
        <v>240</v>
      </c>
      <c r="B245" s="332" t="s">
        <v>452</v>
      </c>
      <c r="C245" s="331">
        <v>3</v>
      </c>
      <c r="D245" s="333"/>
    </row>
    <row r="246" spans="1:4" s="334" customFormat="1" ht="16.75" customHeight="1" x14ac:dyDescent="0.2">
      <c r="A246" s="320">
        <v>241</v>
      </c>
      <c r="B246" s="332" t="s">
        <v>453</v>
      </c>
      <c r="C246" s="331">
        <v>0</v>
      </c>
      <c r="D246" s="333"/>
    </row>
    <row r="247" spans="1:4" s="334" customFormat="1" ht="16.75" customHeight="1" x14ac:dyDescent="0.2">
      <c r="A247" s="320">
        <v>242</v>
      </c>
      <c r="B247" s="332" t="s">
        <v>454</v>
      </c>
      <c r="C247" s="331">
        <v>0</v>
      </c>
      <c r="D247" s="333"/>
    </row>
    <row r="248" spans="1:4" s="334" customFormat="1" ht="16.75" customHeight="1" x14ac:dyDescent="0.2">
      <c r="A248" s="320">
        <v>243</v>
      </c>
      <c r="B248" s="332" t="s">
        <v>455</v>
      </c>
      <c r="C248" s="331">
        <v>0</v>
      </c>
      <c r="D248" s="333"/>
    </row>
    <row r="249" spans="1:4" s="334" customFormat="1" ht="16.75" customHeight="1" x14ac:dyDescent="0.2">
      <c r="A249" s="320">
        <v>244</v>
      </c>
      <c r="B249" s="332" t="s">
        <v>456</v>
      </c>
      <c r="C249" s="331">
        <v>0</v>
      </c>
      <c r="D249" s="333"/>
    </row>
    <row r="250" spans="1:4" s="334" customFormat="1" ht="16.75" customHeight="1" x14ac:dyDescent="0.2">
      <c r="A250" s="320">
        <v>245</v>
      </c>
      <c r="B250" s="332" t="s">
        <v>457</v>
      </c>
      <c r="C250" s="331">
        <v>0</v>
      </c>
      <c r="D250" s="333"/>
    </row>
    <row r="251" spans="1:4" s="334" customFormat="1" ht="16.75" customHeight="1" x14ac:dyDescent="0.2">
      <c r="A251" s="320">
        <v>246</v>
      </c>
      <c r="B251" s="332" t="s">
        <v>458</v>
      </c>
      <c r="C251" s="331">
        <v>0</v>
      </c>
      <c r="D251" s="333"/>
    </row>
    <row r="252" spans="1:4" s="334" customFormat="1" ht="16.75" customHeight="1" x14ac:dyDescent="0.2">
      <c r="A252" s="320">
        <v>247</v>
      </c>
      <c r="B252" s="332" t="s">
        <v>459</v>
      </c>
      <c r="C252" s="331">
        <v>0</v>
      </c>
      <c r="D252" s="333"/>
    </row>
    <row r="253" spans="1:4" s="334" customFormat="1" ht="16.75" customHeight="1" x14ac:dyDescent="0.2">
      <c r="A253" s="320">
        <v>248</v>
      </c>
      <c r="B253" s="332" t="s">
        <v>460</v>
      </c>
      <c r="C253" s="331">
        <v>1</v>
      </c>
      <c r="D253" s="333"/>
    </row>
    <row r="254" spans="1:4" s="334" customFormat="1" ht="16.75" customHeight="1" x14ac:dyDescent="0.2">
      <c r="A254" s="320">
        <v>249</v>
      </c>
      <c r="B254" s="332" t="s">
        <v>461</v>
      </c>
      <c r="C254" s="331">
        <v>0</v>
      </c>
      <c r="D254" s="333"/>
    </row>
    <row r="255" spans="1:4" s="334" customFormat="1" ht="16.75" customHeight="1" x14ac:dyDescent="0.2">
      <c r="A255" s="320">
        <v>250</v>
      </c>
      <c r="B255" s="332" t="s">
        <v>462</v>
      </c>
      <c r="C255" s="331">
        <v>0</v>
      </c>
      <c r="D255" s="333"/>
    </row>
    <row r="256" spans="1:4" s="334" customFormat="1" ht="16.75" customHeight="1" x14ac:dyDescent="0.2">
      <c r="A256" s="320">
        <v>251</v>
      </c>
      <c r="B256" s="332" t="s">
        <v>463</v>
      </c>
      <c r="C256" s="331">
        <v>0</v>
      </c>
      <c r="D256" s="333"/>
    </row>
    <row r="257" spans="1:4" s="334" customFormat="1" ht="16.75" customHeight="1" x14ac:dyDescent="0.2">
      <c r="A257" s="320">
        <v>252</v>
      </c>
      <c r="B257" s="332" t="s">
        <v>464</v>
      </c>
      <c r="C257" s="331">
        <v>0</v>
      </c>
      <c r="D257" s="333"/>
    </row>
    <row r="258" spans="1:4" s="334" customFormat="1" ht="16.75" customHeight="1" x14ac:dyDescent="0.2">
      <c r="A258" s="320">
        <v>253</v>
      </c>
      <c r="B258" s="332" t="s">
        <v>465</v>
      </c>
      <c r="C258" s="331">
        <v>0</v>
      </c>
      <c r="D258" s="333"/>
    </row>
    <row r="259" spans="1:4" s="334" customFormat="1" ht="16.75" customHeight="1" x14ac:dyDescent="0.2">
      <c r="A259" s="320">
        <v>254</v>
      </c>
      <c r="B259" s="332" t="s">
        <v>466</v>
      </c>
      <c r="C259" s="331">
        <v>0</v>
      </c>
      <c r="D259" s="333"/>
    </row>
    <row r="260" spans="1:4" s="334" customFormat="1" ht="16.75" customHeight="1" x14ac:dyDescent="0.2">
      <c r="A260" s="320">
        <v>255</v>
      </c>
      <c r="B260" s="332" t="s">
        <v>467</v>
      </c>
      <c r="C260" s="331">
        <v>0</v>
      </c>
      <c r="D260" s="333"/>
    </row>
    <row r="261" spans="1:4" s="334" customFormat="1" ht="16.75" customHeight="1" x14ac:dyDescent="0.2">
      <c r="A261" s="320">
        <v>256</v>
      </c>
      <c r="B261" s="332" t="s">
        <v>468</v>
      </c>
      <c r="C261" s="331">
        <v>0</v>
      </c>
      <c r="D261" s="333"/>
    </row>
    <row r="262" spans="1:4" s="334" customFormat="1" ht="16.75" customHeight="1" x14ac:dyDescent="0.2">
      <c r="A262" s="320">
        <v>257</v>
      </c>
      <c r="B262" s="332" t="s">
        <v>469</v>
      </c>
      <c r="C262" s="331">
        <v>3</v>
      </c>
      <c r="D262" s="333"/>
    </row>
    <row r="263" spans="1:4" s="334" customFormat="1" ht="16.75" customHeight="1" x14ac:dyDescent="0.2">
      <c r="A263" s="320">
        <v>258</v>
      </c>
      <c r="B263" s="335" t="s">
        <v>470</v>
      </c>
      <c r="C263" s="331">
        <v>0</v>
      </c>
      <c r="D263" s="333"/>
    </row>
    <row r="264" spans="1:4" s="334" customFormat="1" ht="16.75" customHeight="1" x14ac:dyDescent="0.2">
      <c r="A264" s="320">
        <v>259</v>
      </c>
      <c r="B264" s="332" t="s">
        <v>471</v>
      </c>
      <c r="C264" s="331">
        <v>0</v>
      </c>
      <c r="D264" s="333"/>
    </row>
    <row r="265" spans="1:4" s="334" customFormat="1" ht="16.75" customHeight="1" x14ac:dyDescent="0.2">
      <c r="A265" s="320">
        <v>260</v>
      </c>
      <c r="B265" s="332" t="s">
        <v>472</v>
      </c>
      <c r="C265" s="331">
        <v>0</v>
      </c>
      <c r="D265" s="333"/>
    </row>
    <row r="266" spans="1:4" s="334" customFormat="1" ht="16.75" customHeight="1" x14ac:dyDescent="0.2">
      <c r="A266" s="320">
        <v>261</v>
      </c>
      <c r="B266" s="332" t="s">
        <v>473</v>
      </c>
      <c r="C266" s="331">
        <v>0</v>
      </c>
      <c r="D266" s="333"/>
    </row>
    <row r="267" spans="1:4" s="334" customFormat="1" ht="16.75" customHeight="1" x14ac:dyDescent="0.2">
      <c r="A267" s="320">
        <v>262</v>
      </c>
      <c r="B267" s="332" t="s">
        <v>474</v>
      </c>
      <c r="C267" s="331">
        <v>0</v>
      </c>
      <c r="D267" s="333"/>
    </row>
    <row r="268" spans="1:4" s="334" customFormat="1" ht="16.75" customHeight="1" x14ac:dyDescent="0.2">
      <c r="A268" s="320">
        <v>263</v>
      </c>
      <c r="B268" s="332" t="s">
        <v>475</v>
      </c>
      <c r="C268" s="331">
        <v>0</v>
      </c>
      <c r="D268" s="333"/>
    </row>
    <row r="269" spans="1:4" s="334" customFormat="1" ht="16.75" customHeight="1" x14ac:dyDescent="0.2">
      <c r="A269" s="320">
        <v>264</v>
      </c>
      <c r="B269" s="332" t="s">
        <v>476</v>
      </c>
      <c r="C269" s="331">
        <v>0</v>
      </c>
      <c r="D269" s="333"/>
    </row>
    <row r="270" spans="1:4" s="334" customFormat="1" ht="16.75" customHeight="1" x14ac:dyDescent="0.2">
      <c r="A270" s="320">
        <v>265</v>
      </c>
      <c r="B270" s="332" t="s">
        <v>477</v>
      </c>
      <c r="C270" s="331">
        <v>0</v>
      </c>
      <c r="D270" s="333"/>
    </row>
    <row r="271" spans="1:4" s="334" customFormat="1" ht="16.75" customHeight="1" x14ac:dyDescent="0.2">
      <c r="A271" s="320">
        <v>266</v>
      </c>
      <c r="B271" s="332" t="s">
        <v>478</v>
      </c>
      <c r="C271" s="331">
        <v>4</v>
      </c>
      <c r="D271" s="333"/>
    </row>
    <row r="272" spans="1:4" s="334" customFormat="1" ht="16.75" customHeight="1" x14ac:dyDescent="0.2">
      <c r="A272" s="320">
        <v>267</v>
      </c>
      <c r="B272" s="332" t="s">
        <v>479</v>
      </c>
      <c r="C272" s="331">
        <v>0</v>
      </c>
      <c r="D272" s="333"/>
    </row>
    <row r="273" spans="1:4" s="334" customFormat="1" ht="16.75" customHeight="1" x14ac:dyDescent="0.2">
      <c r="A273" s="320">
        <v>268</v>
      </c>
      <c r="B273" s="332" t="s">
        <v>480</v>
      </c>
      <c r="C273" s="331">
        <v>0</v>
      </c>
      <c r="D273" s="333"/>
    </row>
    <row r="274" spans="1:4" s="334" customFormat="1" ht="16.75" customHeight="1" x14ac:dyDescent="0.2">
      <c r="A274" s="320">
        <v>269</v>
      </c>
      <c r="B274" s="332" t="s">
        <v>481</v>
      </c>
      <c r="C274" s="331">
        <v>0</v>
      </c>
      <c r="D274" s="333"/>
    </row>
    <row r="275" spans="1:4" s="334" customFormat="1" ht="16.75" customHeight="1" x14ac:dyDescent="0.2">
      <c r="A275" s="320">
        <v>270</v>
      </c>
      <c r="B275" s="332" t="s">
        <v>482</v>
      </c>
      <c r="C275" s="331">
        <v>0</v>
      </c>
      <c r="D275" s="333"/>
    </row>
    <row r="276" spans="1:4" s="334" customFormat="1" ht="16.75" customHeight="1" x14ac:dyDescent="0.2">
      <c r="A276" s="320">
        <v>271</v>
      </c>
      <c r="B276" s="332" t="s">
        <v>483</v>
      </c>
      <c r="C276" s="331">
        <v>39</v>
      </c>
      <c r="D276" s="333"/>
    </row>
    <row r="277" spans="1:4" s="334" customFormat="1" ht="16.75" customHeight="1" x14ac:dyDescent="0.2">
      <c r="A277" s="320">
        <v>272</v>
      </c>
      <c r="B277" s="332" t="s">
        <v>484</v>
      </c>
      <c r="C277" s="331">
        <v>0</v>
      </c>
      <c r="D277" s="333"/>
    </row>
    <row r="278" spans="1:4" s="334" customFormat="1" ht="16.75" customHeight="1" x14ac:dyDescent="0.2">
      <c r="A278" s="320">
        <v>273</v>
      </c>
      <c r="B278" s="332" t="s">
        <v>485</v>
      </c>
      <c r="C278" s="331">
        <v>1</v>
      </c>
      <c r="D278" s="333"/>
    </row>
    <row r="279" spans="1:4" s="334" customFormat="1" ht="16.75" customHeight="1" x14ac:dyDescent="0.2">
      <c r="A279" s="320">
        <v>274</v>
      </c>
      <c r="B279" s="332" t="s">
        <v>486</v>
      </c>
      <c r="C279" s="331">
        <v>0</v>
      </c>
      <c r="D279" s="333"/>
    </row>
    <row r="280" spans="1:4" s="334" customFormat="1" ht="16.75" customHeight="1" x14ac:dyDescent="0.2">
      <c r="A280" s="320">
        <v>275</v>
      </c>
      <c r="B280" s="332" t="s">
        <v>487</v>
      </c>
      <c r="C280" s="331">
        <v>0</v>
      </c>
      <c r="D280" s="333"/>
    </row>
    <row r="281" spans="1:4" s="334" customFormat="1" ht="16.75" customHeight="1" x14ac:dyDescent="0.2">
      <c r="A281" s="320">
        <v>276</v>
      </c>
      <c r="B281" s="332" t="s">
        <v>488</v>
      </c>
      <c r="C281" s="331">
        <v>1</v>
      </c>
      <c r="D281" s="333"/>
    </row>
    <row r="282" spans="1:4" s="334" customFormat="1" ht="16.75" customHeight="1" x14ac:dyDescent="0.2">
      <c r="A282" s="320">
        <v>277</v>
      </c>
      <c r="B282" s="332" t="s">
        <v>489</v>
      </c>
      <c r="C282" s="331">
        <v>2</v>
      </c>
      <c r="D282" s="333"/>
    </row>
    <row r="283" spans="1:4" s="334" customFormat="1" ht="16.75" customHeight="1" x14ac:dyDescent="0.2">
      <c r="A283" s="320">
        <v>278</v>
      </c>
      <c r="B283" s="332" t="s">
        <v>490</v>
      </c>
      <c r="C283" s="331">
        <v>0</v>
      </c>
      <c r="D283" s="333"/>
    </row>
    <row r="284" spans="1:4" s="334" customFormat="1" ht="16.75" customHeight="1" x14ac:dyDescent="0.2">
      <c r="A284" s="320">
        <v>279</v>
      </c>
      <c r="B284" s="332" t="s">
        <v>491</v>
      </c>
      <c r="C284" s="331">
        <v>0</v>
      </c>
      <c r="D284" s="333"/>
    </row>
    <row r="285" spans="1:4" s="334" customFormat="1" ht="16.75" customHeight="1" x14ac:dyDescent="0.2">
      <c r="A285" s="320">
        <v>280</v>
      </c>
      <c r="B285" s="332" t="s">
        <v>492</v>
      </c>
      <c r="C285" s="331">
        <v>1</v>
      </c>
      <c r="D285" s="333"/>
    </row>
    <row r="286" spans="1:4" s="334" customFormat="1" ht="16.75" customHeight="1" x14ac:dyDescent="0.2">
      <c r="A286" s="320">
        <v>281</v>
      </c>
      <c r="B286" s="332" t="s">
        <v>493</v>
      </c>
      <c r="C286" s="331">
        <v>1</v>
      </c>
      <c r="D286" s="333"/>
    </row>
    <row r="287" spans="1:4" s="334" customFormat="1" ht="16.75" customHeight="1" x14ac:dyDescent="0.2">
      <c r="A287" s="320">
        <v>282</v>
      </c>
      <c r="B287" s="332" t="s">
        <v>494</v>
      </c>
      <c r="C287" s="331">
        <v>0</v>
      </c>
      <c r="D287" s="333"/>
    </row>
    <row r="288" spans="1:4" s="334" customFormat="1" ht="16.75" customHeight="1" x14ac:dyDescent="0.2">
      <c r="A288" s="320">
        <v>283</v>
      </c>
      <c r="B288" s="332" t="s">
        <v>495</v>
      </c>
      <c r="C288" s="331">
        <v>12</v>
      </c>
      <c r="D288" s="333"/>
    </row>
    <row r="289" spans="1:4" s="334" customFormat="1" ht="16.75" customHeight="1" x14ac:dyDescent="0.2">
      <c r="A289" s="320">
        <v>284</v>
      </c>
      <c r="B289" s="332" t="s">
        <v>496</v>
      </c>
      <c r="C289" s="331">
        <v>0</v>
      </c>
      <c r="D289" s="333"/>
    </row>
    <row r="290" spans="1:4" s="334" customFormat="1" ht="16.75" customHeight="1" x14ac:dyDescent="0.2">
      <c r="A290" s="320">
        <v>285</v>
      </c>
      <c r="B290" s="332" t="s">
        <v>497</v>
      </c>
      <c r="C290" s="331">
        <v>0</v>
      </c>
      <c r="D290" s="333"/>
    </row>
    <row r="291" spans="1:4" s="334" customFormat="1" ht="16.75" customHeight="1" x14ac:dyDescent="0.2">
      <c r="A291" s="320">
        <v>286</v>
      </c>
      <c r="B291" s="332" t="s">
        <v>498</v>
      </c>
      <c r="C291" s="331">
        <v>0</v>
      </c>
      <c r="D291" s="333"/>
    </row>
    <row r="292" spans="1:4" s="334" customFormat="1" ht="16.75" customHeight="1" x14ac:dyDescent="0.2">
      <c r="A292" s="320">
        <v>287</v>
      </c>
      <c r="B292" s="332" t="s">
        <v>499</v>
      </c>
      <c r="C292" s="331">
        <v>0</v>
      </c>
      <c r="D292" s="333"/>
    </row>
    <row r="293" spans="1:4" s="334" customFormat="1" ht="16.75" customHeight="1" x14ac:dyDescent="0.2">
      <c r="A293" s="320">
        <v>288</v>
      </c>
      <c r="B293" s="332" t="s">
        <v>500</v>
      </c>
      <c r="C293" s="331">
        <v>3</v>
      </c>
      <c r="D293" s="333"/>
    </row>
    <row r="294" spans="1:4" s="334" customFormat="1" ht="16.75" customHeight="1" x14ac:dyDescent="0.2">
      <c r="A294" s="320">
        <v>289</v>
      </c>
      <c r="B294" s="332" t="s">
        <v>501</v>
      </c>
      <c r="C294" s="331">
        <v>2</v>
      </c>
      <c r="D294" s="333"/>
    </row>
    <row r="295" spans="1:4" s="334" customFormat="1" ht="16.75" customHeight="1" x14ac:dyDescent="0.2">
      <c r="A295" s="320">
        <v>290</v>
      </c>
      <c r="B295" s="332" t="s">
        <v>502</v>
      </c>
      <c r="C295" s="331">
        <v>0</v>
      </c>
      <c r="D295" s="333"/>
    </row>
    <row r="296" spans="1:4" s="334" customFormat="1" ht="16.75" customHeight="1" x14ac:dyDescent="0.2">
      <c r="A296" s="320">
        <v>291</v>
      </c>
      <c r="B296" s="332" t="s">
        <v>503</v>
      </c>
      <c r="C296" s="331">
        <v>1</v>
      </c>
      <c r="D296" s="333"/>
    </row>
    <row r="297" spans="1:4" s="334" customFormat="1" ht="16.75" customHeight="1" x14ac:dyDescent="0.2">
      <c r="A297" s="320">
        <v>292</v>
      </c>
      <c r="B297" s="332" t="s">
        <v>504</v>
      </c>
      <c r="C297" s="331">
        <v>0</v>
      </c>
      <c r="D297" s="333"/>
    </row>
    <row r="298" spans="1:4" s="334" customFormat="1" ht="16.75" customHeight="1" x14ac:dyDescent="0.2">
      <c r="A298" s="320">
        <v>293</v>
      </c>
      <c r="B298" s="332" t="s">
        <v>505</v>
      </c>
      <c r="C298" s="331">
        <v>0</v>
      </c>
      <c r="D298" s="333"/>
    </row>
    <row r="299" spans="1:4" s="334" customFormat="1" ht="16.75" customHeight="1" x14ac:dyDescent="0.2">
      <c r="A299" s="320">
        <v>294</v>
      </c>
      <c r="B299" s="332" t="s">
        <v>506</v>
      </c>
      <c r="C299" s="331">
        <v>0</v>
      </c>
      <c r="D299" s="333"/>
    </row>
    <row r="300" spans="1:4" s="334" customFormat="1" ht="16.75" customHeight="1" x14ac:dyDescent="0.2">
      <c r="A300" s="320">
        <v>295</v>
      </c>
      <c r="B300" s="332" t="s">
        <v>507</v>
      </c>
      <c r="C300" s="331">
        <v>0</v>
      </c>
      <c r="D300" s="333"/>
    </row>
    <row r="301" spans="1:4" s="334" customFormat="1" ht="16.75" customHeight="1" x14ac:dyDescent="0.2">
      <c r="A301" s="320">
        <v>296</v>
      </c>
      <c r="B301" s="332" t="s">
        <v>508</v>
      </c>
      <c r="C301" s="331">
        <v>3</v>
      </c>
      <c r="D301" s="333"/>
    </row>
    <row r="302" spans="1:4" s="334" customFormat="1" ht="16.75" customHeight="1" x14ac:dyDescent="0.2">
      <c r="A302" s="320">
        <v>297</v>
      </c>
      <c r="B302" s="332" t="s">
        <v>509</v>
      </c>
      <c r="C302" s="331">
        <v>0</v>
      </c>
      <c r="D302" s="333"/>
    </row>
    <row r="303" spans="1:4" s="334" customFormat="1" ht="16.75" customHeight="1" x14ac:dyDescent="0.2">
      <c r="A303" s="320">
        <v>298</v>
      </c>
      <c r="B303" s="332" t="s">
        <v>510</v>
      </c>
      <c r="C303" s="331">
        <v>0</v>
      </c>
      <c r="D303" s="333"/>
    </row>
    <row r="304" spans="1:4" s="334" customFormat="1" ht="16.75" customHeight="1" x14ac:dyDescent="0.2">
      <c r="A304" s="320">
        <v>299</v>
      </c>
      <c r="B304" s="332" t="s">
        <v>511</v>
      </c>
      <c r="C304" s="331">
        <v>0</v>
      </c>
      <c r="D304" s="333"/>
    </row>
    <row r="305" spans="1:4" s="334" customFormat="1" ht="16.75" customHeight="1" x14ac:dyDescent="0.2">
      <c r="A305" s="320">
        <v>300</v>
      </c>
      <c r="B305" s="332" t="s">
        <v>512</v>
      </c>
      <c r="C305" s="331">
        <v>30</v>
      </c>
      <c r="D305" s="333"/>
    </row>
    <row r="306" spans="1:4" s="334" customFormat="1" ht="16.75" customHeight="1" x14ac:dyDescent="0.2">
      <c r="A306" s="320">
        <v>301</v>
      </c>
      <c r="B306" s="332" t="s">
        <v>513</v>
      </c>
      <c r="C306" s="331">
        <v>4</v>
      </c>
      <c r="D306" s="333"/>
    </row>
    <row r="307" spans="1:4" s="334" customFormat="1" ht="16.75" customHeight="1" x14ac:dyDescent="0.2">
      <c r="A307" s="320">
        <v>302</v>
      </c>
      <c r="B307" s="332" t="s">
        <v>514</v>
      </c>
      <c r="C307" s="331">
        <v>3</v>
      </c>
      <c r="D307" s="333"/>
    </row>
    <row r="308" spans="1:4" s="334" customFormat="1" ht="16.75" customHeight="1" x14ac:dyDescent="0.2">
      <c r="A308" s="320">
        <v>303</v>
      </c>
      <c r="B308" s="332" t="s">
        <v>515</v>
      </c>
      <c r="C308" s="331">
        <v>0</v>
      </c>
      <c r="D308" s="333"/>
    </row>
    <row r="309" spans="1:4" s="334" customFormat="1" ht="16.75" customHeight="1" x14ac:dyDescent="0.2">
      <c r="A309" s="320">
        <v>304</v>
      </c>
      <c r="B309" s="332" t="s">
        <v>516</v>
      </c>
      <c r="C309" s="331">
        <v>0</v>
      </c>
      <c r="D309" s="333"/>
    </row>
    <row r="310" spans="1:4" s="334" customFormat="1" ht="16.75" customHeight="1" x14ac:dyDescent="0.2">
      <c r="A310" s="320">
        <v>305</v>
      </c>
      <c r="B310" s="332" t="s">
        <v>517</v>
      </c>
      <c r="C310" s="331">
        <v>0</v>
      </c>
      <c r="D310" s="333"/>
    </row>
    <row r="311" spans="1:4" s="334" customFormat="1" ht="16.75" customHeight="1" x14ac:dyDescent="0.2">
      <c r="A311" s="320">
        <v>306</v>
      </c>
      <c r="B311" s="332" t="s">
        <v>518</v>
      </c>
      <c r="C311" s="331">
        <v>95</v>
      </c>
      <c r="D311" s="333"/>
    </row>
    <row r="312" spans="1:4" s="334" customFormat="1" ht="16.75" customHeight="1" x14ac:dyDescent="0.2">
      <c r="A312" s="320">
        <v>307</v>
      </c>
      <c r="B312" s="332" t="s">
        <v>519</v>
      </c>
      <c r="C312" s="331">
        <v>0</v>
      </c>
      <c r="D312" s="333"/>
    </row>
    <row r="313" spans="1:4" s="334" customFormat="1" ht="16.75" customHeight="1" x14ac:dyDescent="0.2">
      <c r="A313" s="320">
        <v>308</v>
      </c>
      <c r="B313" s="332" t="s">
        <v>520</v>
      </c>
      <c r="C313" s="331">
        <v>0</v>
      </c>
      <c r="D313" s="333"/>
    </row>
    <row r="314" spans="1:4" s="334" customFormat="1" ht="16.75" customHeight="1" x14ac:dyDescent="0.2">
      <c r="A314" s="320">
        <v>309</v>
      </c>
      <c r="B314" s="332" t="s">
        <v>521</v>
      </c>
      <c r="C314" s="331">
        <v>0</v>
      </c>
      <c r="D314" s="333"/>
    </row>
    <row r="315" spans="1:4" s="334" customFormat="1" ht="16.75" customHeight="1" x14ac:dyDescent="0.2">
      <c r="A315" s="320">
        <v>310</v>
      </c>
      <c r="B315" s="332" t="s">
        <v>522</v>
      </c>
      <c r="C315" s="331">
        <v>0</v>
      </c>
      <c r="D315" s="333"/>
    </row>
    <row r="316" spans="1:4" s="334" customFormat="1" ht="16.75" customHeight="1" x14ac:dyDescent="0.2">
      <c r="A316" s="320">
        <v>311</v>
      </c>
      <c r="B316" s="332" t="s">
        <v>523</v>
      </c>
      <c r="C316" s="331">
        <v>0</v>
      </c>
      <c r="D316" s="333"/>
    </row>
    <row r="317" spans="1:4" s="334" customFormat="1" ht="16.75" customHeight="1" x14ac:dyDescent="0.2">
      <c r="A317" s="320">
        <v>312</v>
      </c>
      <c r="B317" s="332" t="s">
        <v>524</v>
      </c>
      <c r="C317" s="331">
        <v>0</v>
      </c>
      <c r="D317" s="333"/>
    </row>
    <row r="318" spans="1:4" s="334" customFormat="1" ht="16.75" customHeight="1" x14ac:dyDescent="0.2">
      <c r="A318" s="320">
        <v>313</v>
      </c>
      <c r="B318" s="332" t="s">
        <v>525</v>
      </c>
      <c r="C318" s="331">
        <v>0</v>
      </c>
      <c r="D318" s="333"/>
    </row>
    <row r="319" spans="1:4" s="334" customFormat="1" ht="16.75" customHeight="1" x14ac:dyDescent="0.2">
      <c r="A319" s="320">
        <v>314</v>
      </c>
      <c r="B319" s="332" t="s">
        <v>526</v>
      </c>
      <c r="C319" s="331">
        <v>0</v>
      </c>
      <c r="D319" s="333"/>
    </row>
    <row r="320" spans="1:4" s="334" customFormat="1" ht="16.75" customHeight="1" x14ac:dyDescent="0.2">
      <c r="A320" s="320">
        <v>315</v>
      </c>
      <c r="B320" s="330" t="s">
        <v>527</v>
      </c>
      <c r="C320" s="331">
        <v>0</v>
      </c>
      <c r="D320" s="333"/>
    </row>
    <row r="321" spans="1:4" s="334" customFormat="1" ht="16.75" customHeight="1" x14ac:dyDescent="0.2">
      <c r="A321" s="320">
        <v>316</v>
      </c>
      <c r="B321" s="332" t="s">
        <v>528</v>
      </c>
      <c r="C321" s="331">
        <v>0</v>
      </c>
      <c r="D321" s="333"/>
    </row>
    <row r="322" spans="1:4" s="334" customFormat="1" ht="16.75" customHeight="1" x14ac:dyDescent="0.2">
      <c r="A322" s="320">
        <v>317</v>
      </c>
      <c r="B322" s="332" t="s">
        <v>529</v>
      </c>
      <c r="C322" s="331">
        <v>0</v>
      </c>
      <c r="D322" s="333"/>
    </row>
    <row r="323" spans="1:4" s="334" customFormat="1" ht="16.75" customHeight="1" x14ac:dyDescent="0.2">
      <c r="A323" s="320">
        <v>318</v>
      </c>
      <c r="B323" s="332" t="s">
        <v>530</v>
      </c>
      <c r="C323" s="331">
        <v>2</v>
      </c>
      <c r="D323" s="333"/>
    </row>
    <row r="324" spans="1:4" s="334" customFormat="1" ht="16.75" customHeight="1" x14ac:dyDescent="0.2">
      <c r="A324" s="320">
        <v>319</v>
      </c>
      <c r="B324" s="332" t="s">
        <v>531</v>
      </c>
      <c r="C324" s="331">
        <v>0</v>
      </c>
      <c r="D324" s="333"/>
    </row>
    <row r="325" spans="1:4" s="334" customFormat="1" ht="16.75" customHeight="1" x14ac:dyDescent="0.2">
      <c r="A325" s="320">
        <v>320</v>
      </c>
      <c r="B325" s="332" t="s">
        <v>532</v>
      </c>
      <c r="C325" s="331">
        <v>0</v>
      </c>
      <c r="D325" s="333"/>
    </row>
    <row r="326" spans="1:4" s="334" customFormat="1" ht="16.75" customHeight="1" x14ac:dyDescent="0.2">
      <c r="A326" s="320">
        <v>321</v>
      </c>
      <c r="B326" s="332" t="s">
        <v>533</v>
      </c>
      <c r="C326" s="331">
        <v>0</v>
      </c>
      <c r="D326" s="333"/>
    </row>
    <row r="327" spans="1:4" s="334" customFormat="1" ht="16.75" customHeight="1" x14ac:dyDescent="0.2">
      <c r="A327" s="320">
        <v>322</v>
      </c>
      <c r="B327" s="332" t="s">
        <v>534</v>
      </c>
      <c r="C327" s="331">
        <v>0</v>
      </c>
      <c r="D327" s="333"/>
    </row>
    <row r="328" spans="1:4" s="334" customFormat="1" ht="16.75" customHeight="1" x14ac:dyDescent="0.2">
      <c r="A328" s="320">
        <v>323</v>
      </c>
      <c r="B328" s="332" t="s">
        <v>535</v>
      </c>
      <c r="C328" s="331">
        <v>0</v>
      </c>
      <c r="D328" s="333"/>
    </row>
    <row r="329" spans="1:4" s="334" customFormat="1" ht="16.75" customHeight="1" x14ac:dyDescent="0.2">
      <c r="A329" s="320">
        <v>324</v>
      </c>
      <c r="B329" s="332" t="s">
        <v>536</v>
      </c>
      <c r="C329" s="331">
        <v>0</v>
      </c>
      <c r="D329" s="333"/>
    </row>
    <row r="330" spans="1:4" s="334" customFormat="1" ht="16.75" customHeight="1" x14ac:dyDescent="0.2">
      <c r="A330" s="320">
        <v>325</v>
      </c>
      <c r="B330" s="332" t="s">
        <v>537</v>
      </c>
      <c r="C330" s="331">
        <v>0</v>
      </c>
      <c r="D330" s="333"/>
    </row>
    <row r="331" spans="1:4" s="334" customFormat="1" ht="16.75" customHeight="1" x14ac:dyDescent="0.2">
      <c r="A331" s="320">
        <v>326</v>
      </c>
      <c r="B331" s="332" t="s">
        <v>538</v>
      </c>
      <c r="C331" s="331">
        <v>0</v>
      </c>
      <c r="D331" s="333"/>
    </row>
    <row r="332" spans="1:4" s="334" customFormat="1" ht="16.75" customHeight="1" x14ac:dyDescent="0.2">
      <c r="A332" s="320">
        <v>327</v>
      </c>
      <c r="B332" s="332" t="s">
        <v>539</v>
      </c>
      <c r="C332" s="331">
        <v>0</v>
      </c>
      <c r="D332" s="333"/>
    </row>
    <row r="333" spans="1:4" s="334" customFormat="1" ht="16.75" customHeight="1" x14ac:dyDescent="0.2">
      <c r="A333" s="320">
        <v>328</v>
      </c>
      <c r="B333" s="332" t="s">
        <v>540</v>
      </c>
      <c r="C333" s="331">
        <v>0</v>
      </c>
      <c r="D333" s="333"/>
    </row>
    <row r="334" spans="1:4" s="334" customFormat="1" ht="16.75" customHeight="1" x14ac:dyDescent="0.2">
      <c r="A334" s="320">
        <v>329</v>
      </c>
      <c r="B334" s="332" t="s">
        <v>541</v>
      </c>
      <c r="C334" s="331">
        <v>2</v>
      </c>
      <c r="D334" s="333"/>
    </row>
    <row r="335" spans="1:4" s="334" customFormat="1" ht="16.75" customHeight="1" x14ac:dyDescent="0.2">
      <c r="A335" s="320">
        <v>330</v>
      </c>
      <c r="B335" s="332" t="s">
        <v>542</v>
      </c>
      <c r="C335" s="331">
        <v>1</v>
      </c>
      <c r="D335" s="333"/>
    </row>
    <row r="336" spans="1:4" s="333" customFormat="1" ht="16.75" customHeight="1" x14ac:dyDescent="0.2">
      <c r="A336" s="325">
        <v>331</v>
      </c>
      <c r="B336" s="336" t="s">
        <v>543</v>
      </c>
      <c r="C336" s="337">
        <v>14</v>
      </c>
    </row>
    <row r="337" spans="1:4" s="341" customFormat="1" ht="16.75" customHeight="1" x14ac:dyDescent="0.2">
      <c r="A337" s="338">
        <v>332</v>
      </c>
      <c r="B337" s="339" t="s">
        <v>544</v>
      </c>
      <c r="C337" s="340">
        <v>0</v>
      </c>
    </row>
    <row r="338" spans="1:4" s="341" customFormat="1" ht="16.75" customHeight="1" x14ac:dyDescent="0.2">
      <c r="A338" s="342">
        <v>333</v>
      </c>
      <c r="B338" s="343" t="s">
        <v>545</v>
      </c>
      <c r="C338" s="344">
        <v>0</v>
      </c>
    </row>
    <row r="339" spans="1:4" s="349" customFormat="1" x14ac:dyDescent="0.2">
      <c r="A339" s="345" t="s">
        <v>209</v>
      </c>
      <c r="B339" s="346"/>
      <c r="C339" s="347"/>
      <c r="D339" s="348"/>
    </row>
  </sheetData>
  <phoneticPr fontId="4"/>
  <pageMargins left="0.70866141732283472" right="0.70866141732283472" top="0.74803149606299213" bottom="0.74803149606299213" header="0.31496062992125984" footer="0.31496062992125984"/>
  <pageSetup paperSize="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96743-C087-4FC2-9E99-565830CF82BC}">
  <sheetPr>
    <pageSetUpPr fitToPage="1"/>
  </sheetPr>
  <dimension ref="A1:H73"/>
  <sheetViews>
    <sheetView zoomScaleNormal="100" zoomScaleSheetLayoutView="100" workbookViewId="0">
      <pane xSplit="1" ySplit="3" topLeftCell="B4" activePane="bottomRight" state="frozen"/>
      <selection activeCell="N14" sqref="N14"/>
      <selection pane="topRight" activeCell="N14" sqref="N14"/>
      <selection pane="bottomLeft" activeCell="N14" sqref="N14"/>
      <selection pane="bottomRight" activeCell="F9" sqref="F9"/>
    </sheetView>
  </sheetViews>
  <sheetFormatPr defaultColWidth="13.36328125" defaultRowHeight="13.5" customHeight="1" x14ac:dyDescent="0.2"/>
  <cols>
    <col min="1" max="1" width="3" style="100" customWidth="1"/>
    <col min="2" max="2" width="48.453125" style="100" customWidth="1"/>
    <col min="3" max="3" width="8.36328125" style="100" customWidth="1"/>
    <col min="4" max="4" width="8.36328125" style="101" customWidth="1"/>
    <col min="5" max="16384" width="13.36328125" style="100"/>
  </cols>
  <sheetData>
    <row r="1" spans="1:8" ht="17.25" customHeight="1" x14ac:dyDescent="0.2">
      <c r="A1" s="350" t="s">
        <v>546</v>
      </c>
      <c r="C1" s="101"/>
    </row>
    <row r="2" spans="1:8" ht="28.4" customHeight="1" thickBot="1" x14ac:dyDescent="0.25">
      <c r="A2" s="351"/>
      <c r="B2" s="101"/>
      <c r="C2" s="352" t="s">
        <v>547</v>
      </c>
      <c r="E2" s="101"/>
    </row>
    <row r="3" spans="1:8" ht="24.75" customHeight="1" thickTop="1" x14ac:dyDescent="0.2">
      <c r="A3" s="353"/>
      <c r="B3" s="354" t="s">
        <v>548</v>
      </c>
      <c r="C3" s="355" t="s">
        <v>549</v>
      </c>
      <c r="E3" s="101"/>
    </row>
    <row r="4" spans="1:8" ht="30" customHeight="1" x14ac:dyDescent="0.2">
      <c r="B4" s="356" t="s">
        <v>550</v>
      </c>
      <c r="C4" s="357">
        <v>7</v>
      </c>
      <c r="E4" s="101"/>
    </row>
    <row r="5" spans="1:8" ht="30" customHeight="1" x14ac:dyDescent="0.2">
      <c r="A5" s="100">
        <v>1</v>
      </c>
      <c r="B5" s="356" t="s">
        <v>551</v>
      </c>
      <c r="C5" s="357">
        <v>6</v>
      </c>
      <c r="E5" s="101"/>
      <c r="F5" s="101"/>
      <c r="G5" s="101"/>
      <c r="H5" s="101"/>
    </row>
    <row r="6" spans="1:8" ht="30" customHeight="1" x14ac:dyDescent="0.2">
      <c r="A6" s="100">
        <v>2</v>
      </c>
      <c r="B6" s="356" t="s">
        <v>552</v>
      </c>
      <c r="C6" s="357" t="s">
        <v>553</v>
      </c>
      <c r="E6" s="101"/>
    </row>
    <row r="7" spans="1:8" ht="30" customHeight="1" x14ac:dyDescent="0.2">
      <c r="A7" s="100">
        <v>3</v>
      </c>
      <c r="B7" s="356" t="s">
        <v>554</v>
      </c>
      <c r="C7" s="357">
        <v>1</v>
      </c>
      <c r="E7" s="101"/>
    </row>
    <row r="8" spans="1:8" ht="30" customHeight="1" x14ac:dyDescent="0.2">
      <c r="A8" s="358">
        <v>4</v>
      </c>
      <c r="B8" s="359" t="s">
        <v>555</v>
      </c>
      <c r="C8" s="360" t="s">
        <v>553</v>
      </c>
      <c r="E8" s="101"/>
    </row>
    <row r="9" spans="1:8" ht="20.25" customHeight="1" x14ac:dyDescent="0.2">
      <c r="B9" s="100" t="s">
        <v>209</v>
      </c>
      <c r="C9" s="137"/>
      <c r="E9" s="101"/>
    </row>
    <row r="10" spans="1:8" ht="13.5" customHeight="1" x14ac:dyDescent="0.2">
      <c r="B10" s="137"/>
      <c r="C10" s="101"/>
    </row>
    <row r="11" spans="1:8" ht="13.5" customHeight="1" x14ac:dyDescent="0.2">
      <c r="B11" s="137"/>
      <c r="C11" s="101"/>
    </row>
    <row r="12" spans="1:8" ht="13.5" customHeight="1" x14ac:dyDescent="0.2">
      <c r="C12" s="101"/>
    </row>
    <row r="13" spans="1:8" ht="13.5" customHeight="1" x14ac:dyDescent="0.2">
      <c r="C13" s="101"/>
    </row>
    <row r="14" spans="1:8" ht="13.5" customHeight="1" x14ac:dyDescent="0.2">
      <c r="C14" s="101"/>
    </row>
    <row r="15" spans="1:8" ht="13.5" customHeight="1" x14ac:dyDescent="0.2">
      <c r="C15" s="101"/>
    </row>
    <row r="16" spans="1:8" ht="13.5" customHeight="1" x14ac:dyDescent="0.2">
      <c r="C16" s="101"/>
    </row>
    <row r="17" spans="3:3" ht="13.5" customHeight="1" x14ac:dyDescent="0.2">
      <c r="C17" s="101"/>
    </row>
    <row r="18" spans="3:3" ht="13.5" customHeight="1" x14ac:dyDescent="0.2">
      <c r="C18" s="101"/>
    </row>
    <row r="19" spans="3:3" ht="13.5" customHeight="1" x14ac:dyDescent="0.2">
      <c r="C19" s="101"/>
    </row>
    <row r="20" spans="3:3" ht="13.5" customHeight="1" x14ac:dyDescent="0.2">
      <c r="C20" s="101"/>
    </row>
    <row r="21" spans="3:3" ht="13.5" customHeight="1" x14ac:dyDescent="0.2">
      <c r="C21" s="101"/>
    </row>
    <row r="22" spans="3:3" ht="13.5" customHeight="1" x14ac:dyDescent="0.2">
      <c r="C22" s="101"/>
    </row>
    <row r="23" spans="3:3" ht="13.5" customHeight="1" x14ac:dyDescent="0.2">
      <c r="C23" s="101"/>
    </row>
    <row r="24" spans="3:3" ht="13.5" customHeight="1" x14ac:dyDescent="0.2">
      <c r="C24" s="101"/>
    </row>
    <row r="25" spans="3:3" ht="13.5" customHeight="1" x14ac:dyDescent="0.2">
      <c r="C25" s="101"/>
    </row>
    <row r="26" spans="3:3" ht="13.5" customHeight="1" x14ac:dyDescent="0.2">
      <c r="C26" s="101"/>
    </row>
    <row r="27" spans="3:3" ht="13.5" customHeight="1" x14ac:dyDescent="0.2">
      <c r="C27" s="101"/>
    </row>
    <row r="28" spans="3:3" ht="13.5" customHeight="1" x14ac:dyDescent="0.2">
      <c r="C28" s="101"/>
    </row>
    <row r="29" spans="3:3" ht="13.5" customHeight="1" x14ac:dyDescent="0.2">
      <c r="C29" s="101"/>
    </row>
    <row r="30" spans="3:3" ht="13.5" customHeight="1" x14ac:dyDescent="0.2">
      <c r="C30" s="101"/>
    </row>
    <row r="31" spans="3:3" ht="13.5" customHeight="1" x14ac:dyDescent="0.2">
      <c r="C31" s="101"/>
    </row>
    <row r="32" spans="3:3" ht="13.5" customHeight="1" x14ac:dyDescent="0.2">
      <c r="C32" s="101"/>
    </row>
    <row r="33" spans="3:3" ht="13.5" customHeight="1" x14ac:dyDescent="0.2">
      <c r="C33" s="101"/>
    </row>
    <row r="34" spans="3:3" ht="13.5" customHeight="1" x14ac:dyDescent="0.2">
      <c r="C34" s="101"/>
    </row>
    <row r="35" spans="3:3" ht="13.5" customHeight="1" x14ac:dyDescent="0.2">
      <c r="C35" s="101"/>
    </row>
    <row r="36" spans="3:3" ht="13.5" customHeight="1" x14ac:dyDescent="0.2">
      <c r="C36" s="101"/>
    </row>
    <row r="37" spans="3:3" ht="13.5" customHeight="1" x14ac:dyDescent="0.2">
      <c r="C37" s="101"/>
    </row>
    <row r="38" spans="3:3" ht="13.5" customHeight="1" x14ac:dyDescent="0.2">
      <c r="C38" s="101"/>
    </row>
    <row r="39" spans="3:3" ht="13.5" customHeight="1" x14ac:dyDescent="0.2">
      <c r="C39" s="101"/>
    </row>
    <row r="40" spans="3:3" ht="13.5" customHeight="1" x14ac:dyDescent="0.2">
      <c r="C40" s="101"/>
    </row>
    <row r="41" spans="3:3" ht="13.5" customHeight="1" x14ac:dyDescent="0.2">
      <c r="C41" s="101"/>
    </row>
    <row r="42" spans="3:3" ht="13.5" customHeight="1" x14ac:dyDescent="0.2">
      <c r="C42" s="101"/>
    </row>
    <row r="43" spans="3:3" ht="13.5" customHeight="1" x14ac:dyDescent="0.2">
      <c r="C43" s="101"/>
    </row>
    <row r="44" spans="3:3" ht="13.5" customHeight="1" x14ac:dyDescent="0.2">
      <c r="C44" s="101"/>
    </row>
    <row r="45" spans="3:3" ht="13.5" customHeight="1" x14ac:dyDescent="0.2">
      <c r="C45" s="101"/>
    </row>
    <row r="46" spans="3:3" ht="13.5" customHeight="1" x14ac:dyDescent="0.2">
      <c r="C46" s="101"/>
    </row>
    <row r="47" spans="3:3" ht="13.5" customHeight="1" x14ac:dyDescent="0.2">
      <c r="C47" s="101"/>
    </row>
    <row r="48" spans="3:3" ht="13.5" customHeight="1" x14ac:dyDescent="0.2">
      <c r="C48" s="101"/>
    </row>
    <row r="49" spans="3:3" ht="13.5" customHeight="1" x14ac:dyDescent="0.2">
      <c r="C49" s="101"/>
    </row>
    <row r="50" spans="3:3" ht="13.5" customHeight="1" x14ac:dyDescent="0.2">
      <c r="C50" s="101"/>
    </row>
    <row r="51" spans="3:3" ht="13.5" customHeight="1" x14ac:dyDescent="0.2">
      <c r="C51" s="101"/>
    </row>
    <row r="52" spans="3:3" ht="13.5" customHeight="1" x14ac:dyDescent="0.2">
      <c r="C52" s="101"/>
    </row>
    <row r="53" spans="3:3" ht="13.5" customHeight="1" x14ac:dyDescent="0.2">
      <c r="C53" s="101"/>
    </row>
    <row r="54" spans="3:3" ht="13.5" customHeight="1" x14ac:dyDescent="0.2">
      <c r="C54" s="101"/>
    </row>
    <row r="55" spans="3:3" ht="13.5" customHeight="1" x14ac:dyDescent="0.2">
      <c r="C55" s="101"/>
    </row>
    <row r="56" spans="3:3" ht="13.5" customHeight="1" x14ac:dyDescent="0.2">
      <c r="C56" s="101"/>
    </row>
    <row r="57" spans="3:3" ht="13.5" customHeight="1" x14ac:dyDescent="0.2">
      <c r="C57" s="101"/>
    </row>
    <row r="58" spans="3:3" ht="13.5" customHeight="1" x14ac:dyDescent="0.2">
      <c r="C58" s="101"/>
    </row>
    <row r="59" spans="3:3" ht="13.5" customHeight="1" x14ac:dyDescent="0.2">
      <c r="C59" s="101"/>
    </row>
    <row r="60" spans="3:3" ht="13.5" customHeight="1" x14ac:dyDescent="0.2">
      <c r="C60" s="101"/>
    </row>
    <row r="61" spans="3:3" ht="13.5" customHeight="1" x14ac:dyDescent="0.2">
      <c r="C61" s="101"/>
    </row>
    <row r="62" spans="3:3" ht="13.5" customHeight="1" x14ac:dyDescent="0.2">
      <c r="C62" s="101"/>
    </row>
    <row r="63" spans="3:3" ht="13.5" customHeight="1" x14ac:dyDescent="0.2">
      <c r="C63" s="101"/>
    </row>
    <row r="64" spans="3:3" ht="13.5" customHeight="1" x14ac:dyDescent="0.2">
      <c r="C64" s="101"/>
    </row>
    <row r="65" spans="3:3" ht="13.5" customHeight="1" x14ac:dyDescent="0.2">
      <c r="C65" s="101"/>
    </row>
    <row r="66" spans="3:3" ht="13.5" customHeight="1" x14ac:dyDescent="0.2">
      <c r="C66" s="101"/>
    </row>
    <row r="67" spans="3:3" ht="13.5" customHeight="1" x14ac:dyDescent="0.2">
      <c r="C67" s="101"/>
    </row>
    <row r="68" spans="3:3" ht="13.5" customHeight="1" x14ac:dyDescent="0.2">
      <c r="C68" s="101"/>
    </row>
    <row r="69" spans="3:3" ht="13.5" customHeight="1" x14ac:dyDescent="0.2">
      <c r="C69" s="101"/>
    </row>
    <row r="70" spans="3:3" ht="13.5" customHeight="1" x14ac:dyDescent="0.2">
      <c r="C70" s="101"/>
    </row>
    <row r="71" spans="3:3" ht="13.5" customHeight="1" x14ac:dyDescent="0.2">
      <c r="C71" s="101"/>
    </row>
    <row r="72" spans="3:3" ht="13.5" customHeight="1" x14ac:dyDescent="0.2">
      <c r="C72" s="101"/>
    </row>
    <row r="73" spans="3:3" ht="13.5" customHeight="1" x14ac:dyDescent="0.2">
      <c r="C73" s="101"/>
    </row>
  </sheetData>
  <phoneticPr fontId="4"/>
  <pageMargins left="0.7" right="0.7" top="0.75" bottom="0.75" header="0.3" footer="0.3"/>
  <pageSetup paperSize="9" orientation="portrait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6870D-077A-415E-9A23-DD3C623374B6}">
  <sheetPr>
    <pageSetUpPr fitToPage="1"/>
  </sheetPr>
  <dimension ref="A1:D21"/>
  <sheetViews>
    <sheetView zoomScaleNormal="100" zoomScaleSheetLayoutView="100" workbookViewId="0">
      <pane xSplit="1" ySplit="3" topLeftCell="B4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13.36328125" defaultRowHeight="13" x14ac:dyDescent="0.2"/>
  <cols>
    <col min="1" max="1" width="2.90625" style="362" customWidth="1"/>
    <col min="2" max="2" width="39.453125" style="362" customWidth="1"/>
    <col min="3" max="3" width="7.1796875" style="362" customWidth="1"/>
    <col min="4" max="5" width="13.36328125" style="362"/>
    <col min="6" max="6" width="16" style="362" customWidth="1"/>
    <col min="7" max="7" width="5.453125" style="362" customWidth="1"/>
    <col min="8" max="16384" width="13.36328125" style="362"/>
  </cols>
  <sheetData>
    <row r="1" spans="1:4" ht="16.5" x14ac:dyDescent="0.2">
      <c r="A1" s="361" t="s">
        <v>556</v>
      </c>
    </row>
    <row r="2" spans="1:4" ht="19.149999999999999" customHeight="1" thickBot="1" x14ac:dyDescent="0.25">
      <c r="A2" s="363"/>
      <c r="B2" s="363"/>
      <c r="C2" s="364" t="s">
        <v>547</v>
      </c>
    </row>
    <row r="3" spans="1:4" ht="19.149999999999999" customHeight="1" thickTop="1" x14ac:dyDescent="0.2">
      <c r="A3" s="365"/>
      <c r="B3" s="366" t="s">
        <v>557</v>
      </c>
      <c r="C3" s="367" t="s">
        <v>558</v>
      </c>
      <c r="D3" s="159"/>
    </row>
    <row r="4" spans="1:4" ht="19.149999999999999" customHeight="1" x14ac:dyDescent="0.2">
      <c r="B4" s="368" t="s">
        <v>559</v>
      </c>
      <c r="C4" s="369">
        <v>1600</v>
      </c>
    </row>
    <row r="5" spans="1:4" ht="19.149999999999999" customHeight="1" x14ac:dyDescent="0.2">
      <c r="A5" s="362">
        <v>1</v>
      </c>
      <c r="B5" s="370" t="s">
        <v>560</v>
      </c>
      <c r="C5" s="371">
        <v>227</v>
      </c>
    </row>
    <row r="6" spans="1:4" ht="19.149999999999999" customHeight="1" x14ac:dyDescent="0.2">
      <c r="A6" s="362">
        <v>2</v>
      </c>
      <c r="B6" s="370" t="s">
        <v>561</v>
      </c>
      <c r="C6" s="371">
        <v>109</v>
      </c>
    </row>
    <row r="7" spans="1:4" ht="19.149999999999999" customHeight="1" x14ac:dyDescent="0.2">
      <c r="A7" s="362">
        <v>3</v>
      </c>
      <c r="B7" s="370" t="s">
        <v>562</v>
      </c>
      <c r="C7" s="371">
        <v>30</v>
      </c>
    </row>
    <row r="8" spans="1:4" ht="19.149999999999999" customHeight="1" x14ac:dyDescent="0.2">
      <c r="A8" s="362">
        <v>4</v>
      </c>
      <c r="B8" s="370" t="s">
        <v>563</v>
      </c>
      <c r="C8" s="371">
        <v>343</v>
      </c>
    </row>
    <row r="9" spans="1:4" ht="19.149999999999999" customHeight="1" x14ac:dyDescent="0.2">
      <c r="A9" s="362">
        <v>5</v>
      </c>
      <c r="B9" s="370" t="s">
        <v>564</v>
      </c>
      <c r="C9" s="371">
        <v>273</v>
      </c>
    </row>
    <row r="10" spans="1:4" ht="19.149999999999999" customHeight="1" x14ac:dyDescent="0.2">
      <c r="A10" s="362">
        <v>6</v>
      </c>
      <c r="B10" s="370" t="s">
        <v>565</v>
      </c>
      <c r="C10" s="371">
        <v>67</v>
      </c>
    </row>
    <row r="11" spans="1:4" ht="19.149999999999999" customHeight="1" x14ac:dyDescent="0.2">
      <c r="A11" s="362">
        <v>7</v>
      </c>
      <c r="B11" s="370" t="s">
        <v>566</v>
      </c>
      <c r="C11" s="371">
        <v>107</v>
      </c>
    </row>
    <row r="12" spans="1:4" ht="19.149999999999999" customHeight="1" x14ac:dyDescent="0.2">
      <c r="A12" s="362">
        <v>8</v>
      </c>
      <c r="B12" s="370" t="s">
        <v>567</v>
      </c>
      <c r="C12" s="371">
        <v>42</v>
      </c>
    </row>
    <row r="13" spans="1:4" ht="19.149999999999999" customHeight="1" x14ac:dyDescent="0.2">
      <c r="A13" s="362">
        <v>9</v>
      </c>
      <c r="B13" s="370" t="s">
        <v>568</v>
      </c>
      <c r="C13" s="371">
        <v>55</v>
      </c>
    </row>
    <row r="14" spans="1:4" ht="19.149999999999999" customHeight="1" x14ac:dyDescent="0.2">
      <c r="A14" s="362">
        <v>10</v>
      </c>
      <c r="B14" s="370" t="s">
        <v>569</v>
      </c>
      <c r="C14" s="371">
        <v>5</v>
      </c>
    </row>
    <row r="15" spans="1:4" ht="19.149999999999999" customHeight="1" x14ac:dyDescent="0.2">
      <c r="A15" s="362">
        <v>11</v>
      </c>
      <c r="B15" s="370" t="s">
        <v>570</v>
      </c>
      <c r="C15" s="371">
        <v>159</v>
      </c>
    </row>
    <row r="16" spans="1:4" ht="19.149999999999999" customHeight="1" x14ac:dyDescent="0.2">
      <c r="A16" s="362">
        <v>12</v>
      </c>
      <c r="B16" s="370" t="s">
        <v>571</v>
      </c>
      <c r="C16" s="371">
        <v>117</v>
      </c>
    </row>
    <row r="17" spans="1:3" ht="19.149999999999999" customHeight="1" x14ac:dyDescent="0.2">
      <c r="A17" s="362">
        <v>13</v>
      </c>
      <c r="B17" s="370" t="s">
        <v>572</v>
      </c>
      <c r="C17" s="371">
        <v>30</v>
      </c>
    </row>
    <row r="18" spans="1:3" ht="19.149999999999999" customHeight="1" x14ac:dyDescent="0.2">
      <c r="A18" s="362">
        <v>14</v>
      </c>
      <c r="B18" s="370" t="s">
        <v>573</v>
      </c>
      <c r="C18" s="371">
        <v>11</v>
      </c>
    </row>
    <row r="19" spans="1:3" ht="19.149999999999999" customHeight="1" x14ac:dyDescent="0.2">
      <c r="A19" s="362">
        <v>15</v>
      </c>
      <c r="B19" s="370" t="s">
        <v>574</v>
      </c>
      <c r="C19" s="372">
        <v>19</v>
      </c>
    </row>
    <row r="20" spans="1:3" ht="19.149999999999999" customHeight="1" x14ac:dyDescent="0.2">
      <c r="A20" s="365">
        <v>16</v>
      </c>
      <c r="B20" s="373" t="s">
        <v>575</v>
      </c>
      <c r="C20" s="374">
        <v>6</v>
      </c>
    </row>
    <row r="21" spans="1:3" ht="19.149999999999999" customHeight="1" x14ac:dyDescent="0.2">
      <c r="B21" s="362" t="s">
        <v>209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2D253-B176-4627-82F2-02BB7D6634D8}">
  <dimension ref="A1:E18"/>
  <sheetViews>
    <sheetView zoomScaleNormal="100" workbookViewId="0">
      <pane xSplit="1" ySplit="4" topLeftCell="B5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9.54296875" defaultRowHeight="13" x14ac:dyDescent="0.2"/>
  <cols>
    <col min="1" max="1" width="15.36328125" style="394" customWidth="1"/>
    <col min="2" max="3" width="26.26953125" style="377" customWidth="1"/>
    <col min="4" max="16384" width="9.54296875" style="377"/>
  </cols>
  <sheetData>
    <row r="1" spans="1:5" ht="21.9" customHeight="1" x14ac:dyDescent="0.2">
      <c r="A1" s="375" t="s">
        <v>576</v>
      </c>
      <c r="B1" s="376"/>
      <c r="C1" s="376"/>
      <c r="D1" s="376"/>
      <c r="E1" s="376"/>
    </row>
    <row r="2" spans="1:5" ht="21.9" customHeight="1" x14ac:dyDescent="0.2">
      <c r="A2" s="375"/>
      <c r="B2" s="375" t="s">
        <v>577</v>
      </c>
      <c r="C2" s="376"/>
      <c r="D2" s="376"/>
      <c r="E2" s="376"/>
    </row>
    <row r="3" spans="1:5" ht="17.25" customHeight="1" thickBot="1" x14ac:dyDescent="0.25">
      <c r="A3" s="378"/>
      <c r="B3" s="379"/>
      <c r="C3" s="380" t="s">
        <v>578</v>
      </c>
    </row>
    <row r="4" spans="1:5" ht="28.25" customHeight="1" thickTop="1" x14ac:dyDescent="0.2">
      <c r="A4" s="381"/>
      <c r="B4" s="382" t="s">
        <v>579</v>
      </c>
      <c r="C4" s="383" t="s">
        <v>580</v>
      </c>
    </row>
    <row r="5" spans="1:5" ht="17.25" customHeight="1" x14ac:dyDescent="0.2">
      <c r="A5" s="384" t="s">
        <v>581</v>
      </c>
      <c r="B5" s="385">
        <f>SUM(B6:B17)</f>
        <v>13470</v>
      </c>
      <c r="C5" s="386">
        <f>SUM(C6:C17)</f>
        <v>1600</v>
      </c>
    </row>
    <row r="6" spans="1:5" ht="17.25" customHeight="1" x14ac:dyDescent="0.2">
      <c r="A6" s="387" t="s">
        <v>13</v>
      </c>
      <c r="B6" s="388">
        <v>2642</v>
      </c>
      <c r="C6" s="389">
        <v>289</v>
      </c>
    </row>
    <row r="7" spans="1:5" ht="17.25" customHeight="1" x14ac:dyDescent="0.2">
      <c r="A7" s="387" t="s">
        <v>22</v>
      </c>
      <c r="B7" s="388">
        <v>2502</v>
      </c>
      <c r="C7" s="389">
        <v>353</v>
      </c>
    </row>
    <row r="8" spans="1:5" ht="17.25" customHeight="1" x14ac:dyDescent="0.2">
      <c r="A8" s="387" t="s">
        <v>582</v>
      </c>
      <c r="B8" s="388">
        <v>827</v>
      </c>
      <c r="C8" s="389">
        <v>119</v>
      </c>
    </row>
    <row r="9" spans="1:5" ht="17.25" customHeight="1" x14ac:dyDescent="0.2">
      <c r="A9" s="387" t="s">
        <v>583</v>
      </c>
      <c r="B9" s="388">
        <v>1529</v>
      </c>
      <c r="C9" s="389">
        <v>207</v>
      </c>
    </row>
    <row r="10" spans="1:5" ht="17.25" customHeight="1" x14ac:dyDescent="0.2">
      <c r="A10" s="387" t="s">
        <v>584</v>
      </c>
      <c r="B10" s="388">
        <v>454</v>
      </c>
      <c r="C10" s="389">
        <v>43</v>
      </c>
    </row>
    <row r="11" spans="1:5" ht="17.25" customHeight="1" x14ac:dyDescent="0.2">
      <c r="A11" s="387" t="s">
        <v>585</v>
      </c>
      <c r="B11" s="388">
        <v>480</v>
      </c>
      <c r="C11" s="389">
        <v>39</v>
      </c>
    </row>
    <row r="12" spans="1:5" ht="17.25" customHeight="1" x14ac:dyDescent="0.2">
      <c r="A12" s="387" t="s">
        <v>586</v>
      </c>
      <c r="B12" s="388">
        <v>426</v>
      </c>
      <c r="C12" s="389">
        <v>43</v>
      </c>
    </row>
    <row r="13" spans="1:5" ht="17.25" customHeight="1" x14ac:dyDescent="0.2">
      <c r="A13" s="387" t="s">
        <v>587</v>
      </c>
      <c r="B13" s="388">
        <v>423</v>
      </c>
      <c r="C13" s="389">
        <v>45</v>
      </c>
    </row>
    <row r="14" spans="1:5" ht="17.25" customHeight="1" x14ac:dyDescent="0.2">
      <c r="A14" s="387" t="s">
        <v>588</v>
      </c>
      <c r="B14" s="388">
        <v>645</v>
      </c>
      <c r="C14" s="389">
        <v>58</v>
      </c>
    </row>
    <row r="15" spans="1:5" ht="17.25" customHeight="1" x14ac:dyDescent="0.2">
      <c r="A15" s="387" t="s">
        <v>589</v>
      </c>
      <c r="B15" s="388">
        <v>1319</v>
      </c>
      <c r="C15" s="389">
        <v>165</v>
      </c>
    </row>
    <row r="16" spans="1:5" ht="17.25" customHeight="1" x14ac:dyDescent="0.2">
      <c r="A16" s="387" t="s">
        <v>590</v>
      </c>
      <c r="B16" s="388">
        <v>1070</v>
      </c>
      <c r="C16" s="389">
        <v>108</v>
      </c>
    </row>
    <row r="17" spans="1:3" ht="17.25" customHeight="1" x14ac:dyDescent="0.2">
      <c r="A17" s="390" t="s">
        <v>591</v>
      </c>
      <c r="B17" s="391">
        <v>1153</v>
      </c>
      <c r="C17" s="392">
        <v>131</v>
      </c>
    </row>
    <row r="18" spans="1:3" ht="17.25" customHeight="1" x14ac:dyDescent="0.2">
      <c r="A18" s="393" t="s">
        <v>209</v>
      </c>
    </row>
  </sheetData>
  <phoneticPr fontId="4"/>
  <pageMargins left="0.7" right="0.7" top="0.75" bottom="0.75" header="0.3" footer="0.3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3EF36-AFF1-4C46-8635-92EC323B59A6}">
  <sheetPr>
    <pageSetUpPr fitToPage="1"/>
  </sheetPr>
  <dimension ref="A1:H6"/>
  <sheetViews>
    <sheetView zoomScaleNormal="100" workbookViewId="0">
      <pane ySplit="4" topLeftCell="A5" activePane="bottomLeft" state="frozen"/>
      <selection activeCell="N14" sqref="N14"/>
      <selection pane="bottomLeft" activeCell="N14" sqref="N14"/>
    </sheetView>
  </sheetViews>
  <sheetFormatPr defaultColWidth="9" defaultRowHeight="13" x14ac:dyDescent="0.2"/>
  <cols>
    <col min="1" max="7" width="13.36328125" style="314" customWidth="1"/>
    <col min="8" max="8" width="4.90625" style="314" customWidth="1"/>
    <col min="9" max="16384" width="9" style="314"/>
  </cols>
  <sheetData>
    <row r="1" spans="1:8" ht="16.5" x14ac:dyDescent="0.25">
      <c r="A1" s="395" t="s">
        <v>592</v>
      </c>
    </row>
    <row r="2" spans="1:8" ht="13.5" thickBot="1" x14ac:dyDescent="0.25">
      <c r="A2" s="396"/>
      <c r="B2" s="396"/>
      <c r="C2" s="396"/>
      <c r="D2" s="396"/>
      <c r="E2" s="396"/>
      <c r="F2" s="396"/>
      <c r="G2" s="397" t="s">
        <v>593</v>
      </c>
    </row>
    <row r="3" spans="1:8" s="400" customFormat="1" ht="27.75" customHeight="1" thickTop="1" x14ac:dyDescent="0.2">
      <c r="A3" s="398" t="s">
        <v>594</v>
      </c>
      <c r="B3" s="399" t="s">
        <v>595</v>
      </c>
      <c r="C3" s="399"/>
      <c r="D3" s="399"/>
      <c r="E3" s="399"/>
      <c r="F3" s="399"/>
      <c r="G3" s="398" t="s">
        <v>596</v>
      </c>
      <c r="H3" s="111"/>
    </row>
    <row r="4" spans="1:8" s="400" customFormat="1" ht="26" x14ac:dyDescent="0.2">
      <c r="A4" s="401"/>
      <c r="B4" s="402" t="s">
        <v>597</v>
      </c>
      <c r="C4" s="402" t="s">
        <v>598</v>
      </c>
      <c r="D4" s="402" t="s">
        <v>599</v>
      </c>
      <c r="E4" s="402" t="s">
        <v>600</v>
      </c>
      <c r="F4" s="402" t="s">
        <v>601</v>
      </c>
      <c r="G4" s="401"/>
      <c r="H4" s="111"/>
    </row>
    <row r="5" spans="1:8" s="100" customFormat="1" ht="39.75" customHeight="1" x14ac:dyDescent="0.2">
      <c r="A5" s="403">
        <v>343</v>
      </c>
      <c r="B5" s="404">
        <v>226</v>
      </c>
      <c r="C5" s="405" t="s">
        <v>193</v>
      </c>
      <c r="D5" s="403">
        <v>191</v>
      </c>
      <c r="E5" s="405" t="s">
        <v>193</v>
      </c>
      <c r="F5" s="406">
        <v>417</v>
      </c>
      <c r="G5" s="403">
        <v>120</v>
      </c>
      <c r="H5" s="101"/>
    </row>
    <row r="6" spans="1:8" x14ac:dyDescent="0.2">
      <c r="A6" s="314" t="s">
        <v>169</v>
      </c>
    </row>
  </sheetData>
  <mergeCells count="3">
    <mergeCell ref="A3:A4"/>
    <mergeCell ref="B3:F3"/>
    <mergeCell ref="G3:G4"/>
  </mergeCells>
  <phoneticPr fontId="4"/>
  <pageMargins left="0.78740157480314965" right="0.78740157480314965" top="0.78740157480314965" bottom="0.98425196850393704" header="0.51181102362204722" footer="0.51181102362204722"/>
  <pageSetup paperSize="9" scale="88" orientation="portrait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1D30-2CEB-439A-BF1A-0F424A3EF522}">
  <sheetPr>
    <pageSetUpPr fitToPage="1"/>
  </sheetPr>
  <dimension ref="A1:N71"/>
  <sheetViews>
    <sheetView zoomScaleNormal="100" workbookViewId="0">
      <pane xSplit="3" ySplit="4" topLeftCell="D5" activePane="bottomRight" state="frozen"/>
      <selection activeCell="N14" sqref="N14"/>
      <selection pane="topRight" activeCell="N14" sqref="N14"/>
      <selection pane="bottomLeft" activeCell="N14" sqref="N14"/>
      <selection pane="bottomRight" activeCell="B5" sqref="B5:B17"/>
    </sheetView>
  </sheetViews>
  <sheetFormatPr defaultColWidth="8.90625" defaultRowHeight="13" x14ac:dyDescent="0.2"/>
  <cols>
    <col min="1" max="1" width="4" style="408" customWidth="1"/>
    <col min="2" max="2" width="6.453125" style="408" customWidth="1"/>
    <col min="3" max="3" width="20.1796875" style="408" bestFit="1" customWidth="1"/>
    <col min="4" max="8" width="7.36328125" style="314" bestFit="1" customWidth="1"/>
    <col min="9" max="9" width="5.6328125" style="314" bestFit="1" customWidth="1"/>
    <col min="10" max="13" width="7.36328125" style="314" bestFit="1" customWidth="1"/>
    <col min="14" max="14" width="10.7265625" style="314" customWidth="1"/>
    <col min="15" max="16384" width="8.90625" style="314"/>
  </cols>
  <sheetData>
    <row r="1" spans="1:14" ht="16.5" x14ac:dyDescent="0.25">
      <c r="A1" s="407" t="s">
        <v>602</v>
      </c>
      <c r="B1" s="407"/>
    </row>
    <row r="2" spans="1:14" ht="13.5" customHeight="1" thickBot="1" x14ac:dyDescent="0.25">
      <c r="N2" s="409" t="s">
        <v>603</v>
      </c>
    </row>
    <row r="3" spans="1:14" ht="61" customHeight="1" thickTop="1" x14ac:dyDescent="0.2">
      <c r="A3" s="410"/>
      <c r="B3" s="410"/>
      <c r="C3" s="411"/>
      <c r="D3" s="412" t="s">
        <v>604</v>
      </c>
      <c r="E3" s="412"/>
      <c r="F3" s="412"/>
      <c r="G3" s="413" t="s">
        <v>605</v>
      </c>
      <c r="H3" s="414"/>
      <c r="I3" s="413" t="s">
        <v>606</v>
      </c>
      <c r="J3" s="413"/>
      <c r="K3" s="413"/>
      <c r="L3" s="415" t="s">
        <v>607</v>
      </c>
      <c r="M3" s="414"/>
      <c r="N3" s="416" t="s">
        <v>608</v>
      </c>
    </row>
    <row r="4" spans="1:14" ht="26" x14ac:dyDescent="0.2">
      <c r="A4" s="417"/>
      <c r="B4" s="417"/>
      <c r="C4" s="418"/>
      <c r="D4" s="129" t="s">
        <v>609</v>
      </c>
      <c r="E4" s="419" t="s">
        <v>610</v>
      </c>
      <c r="F4" s="419" t="s">
        <v>611</v>
      </c>
      <c r="G4" s="402" t="s">
        <v>609</v>
      </c>
      <c r="H4" s="420" t="s">
        <v>610</v>
      </c>
      <c r="I4" s="419" t="s">
        <v>609</v>
      </c>
      <c r="J4" s="419" t="s">
        <v>610</v>
      </c>
      <c r="K4" s="419" t="s">
        <v>611</v>
      </c>
      <c r="L4" s="421" t="s">
        <v>609</v>
      </c>
      <c r="M4" s="422" t="s">
        <v>611</v>
      </c>
      <c r="N4" s="423"/>
    </row>
    <row r="5" spans="1:14" ht="16.25" customHeight="1" x14ac:dyDescent="0.2">
      <c r="A5" s="424" t="s">
        <v>612</v>
      </c>
      <c r="B5" s="425" t="s">
        <v>149</v>
      </c>
      <c r="C5" s="426" t="s">
        <v>613</v>
      </c>
      <c r="D5" s="427">
        <f>+D18+D31+D44</f>
        <v>234</v>
      </c>
      <c r="E5" s="427">
        <f t="shared" ref="E5:N17" si="0">+E18+E31+E44</f>
        <v>166</v>
      </c>
      <c r="F5" s="427">
        <f t="shared" si="0"/>
        <v>115</v>
      </c>
      <c r="G5" s="428">
        <f t="shared" si="0"/>
        <v>112</v>
      </c>
      <c r="H5" s="427">
        <f t="shared" si="0"/>
        <v>121</v>
      </c>
      <c r="I5" s="428">
        <f t="shared" si="0"/>
        <v>24</v>
      </c>
      <c r="J5" s="427">
        <f t="shared" si="0"/>
        <v>45</v>
      </c>
      <c r="K5" s="429">
        <f t="shared" si="0"/>
        <v>42</v>
      </c>
      <c r="L5" s="427">
        <f t="shared" si="0"/>
        <v>65</v>
      </c>
      <c r="M5" s="427">
        <f t="shared" si="0"/>
        <v>73</v>
      </c>
      <c r="N5" s="428">
        <f t="shared" si="0"/>
        <v>33</v>
      </c>
    </row>
    <row r="6" spans="1:14" ht="16.25" customHeight="1" x14ac:dyDescent="0.2">
      <c r="A6" s="430"/>
      <c r="B6" s="431"/>
      <c r="C6" s="426" t="s">
        <v>614</v>
      </c>
      <c r="D6" s="432">
        <f t="shared" ref="D6:F17" si="1">+D19+D32+D45</f>
        <v>109</v>
      </c>
      <c r="E6" s="432">
        <f t="shared" si="1"/>
        <v>494</v>
      </c>
      <c r="F6" s="432">
        <f t="shared" si="1"/>
        <v>263</v>
      </c>
      <c r="G6" s="433">
        <f t="shared" si="0"/>
        <v>26</v>
      </c>
      <c r="H6" s="432">
        <f t="shared" si="0"/>
        <v>109</v>
      </c>
      <c r="I6" s="433">
        <f t="shared" si="0"/>
        <v>83</v>
      </c>
      <c r="J6" s="432">
        <f t="shared" si="0"/>
        <v>385</v>
      </c>
      <c r="K6" s="434">
        <f t="shared" si="0"/>
        <v>263</v>
      </c>
      <c r="L6" s="432">
        <f t="shared" si="0"/>
        <v>0</v>
      </c>
      <c r="M6" s="432">
        <f t="shared" si="0"/>
        <v>0</v>
      </c>
      <c r="N6" s="433">
        <f t="shared" si="0"/>
        <v>0</v>
      </c>
    </row>
    <row r="7" spans="1:14" ht="16.25" customHeight="1" x14ac:dyDescent="0.2">
      <c r="A7" s="430"/>
      <c r="B7" s="431"/>
      <c r="C7" s="426" t="s">
        <v>615</v>
      </c>
      <c r="D7" s="432">
        <f t="shared" si="1"/>
        <v>41</v>
      </c>
      <c r="E7" s="432">
        <f t="shared" si="1"/>
        <v>86</v>
      </c>
      <c r="F7" s="432">
        <f t="shared" si="1"/>
        <v>52</v>
      </c>
      <c r="G7" s="433">
        <f t="shared" si="0"/>
        <v>14</v>
      </c>
      <c r="H7" s="432">
        <f t="shared" si="0"/>
        <v>24</v>
      </c>
      <c r="I7" s="433">
        <f t="shared" si="0"/>
        <v>27</v>
      </c>
      <c r="J7" s="432">
        <f t="shared" si="0"/>
        <v>62</v>
      </c>
      <c r="K7" s="434">
        <f t="shared" si="0"/>
        <v>52</v>
      </c>
      <c r="L7" s="432">
        <f t="shared" si="0"/>
        <v>0</v>
      </c>
      <c r="M7" s="432">
        <f t="shared" si="0"/>
        <v>0</v>
      </c>
      <c r="N7" s="433">
        <f t="shared" si="0"/>
        <v>0</v>
      </c>
    </row>
    <row r="8" spans="1:14" ht="16.25" customHeight="1" x14ac:dyDescent="0.2">
      <c r="A8" s="430"/>
      <c r="B8" s="431"/>
      <c r="C8" s="426" t="s">
        <v>616</v>
      </c>
      <c r="D8" s="432">
        <f t="shared" si="1"/>
        <v>119</v>
      </c>
      <c r="E8" s="432">
        <f t="shared" si="1"/>
        <v>160</v>
      </c>
      <c r="F8" s="432">
        <f t="shared" si="1"/>
        <v>110</v>
      </c>
      <c r="G8" s="433">
        <f t="shared" si="0"/>
        <v>40</v>
      </c>
      <c r="H8" s="432">
        <f t="shared" si="0"/>
        <v>56</v>
      </c>
      <c r="I8" s="433">
        <f t="shared" si="0"/>
        <v>72</v>
      </c>
      <c r="J8" s="432">
        <f t="shared" si="0"/>
        <v>104</v>
      </c>
      <c r="K8" s="434">
        <f t="shared" si="0"/>
        <v>101</v>
      </c>
      <c r="L8" s="432">
        <f t="shared" si="0"/>
        <v>7</v>
      </c>
      <c r="M8" s="432">
        <f t="shared" si="0"/>
        <v>9</v>
      </c>
      <c r="N8" s="433">
        <f t="shared" si="0"/>
        <v>0</v>
      </c>
    </row>
    <row r="9" spans="1:14" ht="16.25" customHeight="1" x14ac:dyDescent="0.2">
      <c r="A9" s="430"/>
      <c r="B9" s="431"/>
      <c r="C9" s="426" t="s">
        <v>617</v>
      </c>
      <c r="D9" s="432">
        <f t="shared" si="1"/>
        <v>317</v>
      </c>
      <c r="E9" s="432">
        <f t="shared" si="1"/>
        <v>68</v>
      </c>
      <c r="F9" s="432">
        <f t="shared" si="1"/>
        <v>307</v>
      </c>
      <c r="G9" s="433">
        <f t="shared" si="0"/>
        <v>31</v>
      </c>
      <c r="H9" s="432">
        <f t="shared" si="0"/>
        <v>34</v>
      </c>
      <c r="I9" s="433">
        <f t="shared" si="0"/>
        <v>31</v>
      </c>
      <c r="J9" s="432">
        <f t="shared" si="0"/>
        <v>34</v>
      </c>
      <c r="K9" s="434">
        <f t="shared" si="0"/>
        <v>42</v>
      </c>
      <c r="L9" s="432">
        <f t="shared" si="0"/>
        <v>176</v>
      </c>
      <c r="M9" s="432">
        <f t="shared" si="0"/>
        <v>265</v>
      </c>
      <c r="N9" s="433">
        <f t="shared" si="0"/>
        <v>79</v>
      </c>
    </row>
    <row r="10" spans="1:14" ht="16.25" customHeight="1" x14ac:dyDescent="0.2">
      <c r="A10" s="430"/>
      <c r="B10" s="431"/>
      <c r="C10" s="426" t="s">
        <v>618</v>
      </c>
      <c r="D10" s="432">
        <f t="shared" si="1"/>
        <v>19</v>
      </c>
      <c r="E10" s="432">
        <f t="shared" si="1"/>
        <v>28</v>
      </c>
      <c r="F10" s="432">
        <f t="shared" si="1"/>
        <v>16</v>
      </c>
      <c r="G10" s="433">
        <f t="shared" si="0"/>
        <v>10</v>
      </c>
      <c r="H10" s="432">
        <f t="shared" si="0"/>
        <v>13</v>
      </c>
      <c r="I10" s="433">
        <f t="shared" si="0"/>
        <v>5</v>
      </c>
      <c r="J10" s="432">
        <f t="shared" si="0"/>
        <v>15</v>
      </c>
      <c r="K10" s="434">
        <f t="shared" si="0"/>
        <v>9</v>
      </c>
      <c r="L10" s="432">
        <f t="shared" si="0"/>
        <v>3</v>
      </c>
      <c r="M10" s="432">
        <f t="shared" si="0"/>
        <v>7</v>
      </c>
      <c r="N10" s="433">
        <f t="shared" si="0"/>
        <v>1</v>
      </c>
    </row>
    <row r="11" spans="1:14" ht="16.25" customHeight="1" x14ac:dyDescent="0.2">
      <c r="A11" s="430"/>
      <c r="B11" s="431"/>
      <c r="C11" s="426" t="s">
        <v>619</v>
      </c>
      <c r="D11" s="432">
        <f t="shared" si="1"/>
        <v>142</v>
      </c>
      <c r="E11" s="432">
        <f t="shared" si="1"/>
        <v>31</v>
      </c>
      <c r="F11" s="432">
        <f t="shared" si="1"/>
        <v>50</v>
      </c>
      <c r="G11" s="433">
        <f t="shared" si="0"/>
        <v>10</v>
      </c>
      <c r="H11" s="432">
        <f t="shared" si="0"/>
        <v>11</v>
      </c>
      <c r="I11" s="433">
        <f t="shared" si="0"/>
        <v>8</v>
      </c>
      <c r="J11" s="432">
        <f t="shared" si="0"/>
        <v>20</v>
      </c>
      <c r="K11" s="434">
        <f t="shared" si="0"/>
        <v>19</v>
      </c>
      <c r="L11" s="432">
        <f t="shared" si="0"/>
        <v>26</v>
      </c>
      <c r="M11" s="432">
        <f t="shared" si="0"/>
        <v>31</v>
      </c>
      <c r="N11" s="433">
        <f t="shared" si="0"/>
        <v>98</v>
      </c>
    </row>
    <row r="12" spans="1:14" ht="16.25" customHeight="1" x14ac:dyDescent="0.2">
      <c r="A12" s="430"/>
      <c r="B12" s="431"/>
      <c r="C12" s="426" t="s">
        <v>620</v>
      </c>
      <c r="D12" s="432">
        <f t="shared" si="1"/>
        <v>4</v>
      </c>
      <c r="E12" s="432">
        <f t="shared" si="1"/>
        <v>0</v>
      </c>
      <c r="F12" s="432">
        <f t="shared" si="1"/>
        <v>1</v>
      </c>
      <c r="G12" s="433">
        <f t="shared" si="0"/>
        <v>0</v>
      </c>
      <c r="H12" s="432">
        <f t="shared" si="0"/>
        <v>0</v>
      </c>
      <c r="I12" s="433">
        <f t="shared" si="0"/>
        <v>0</v>
      </c>
      <c r="J12" s="432">
        <f t="shared" si="0"/>
        <v>0</v>
      </c>
      <c r="K12" s="434">
        <f t="shared" si="0"/>
        <v>0</v>
      </c>
      <c r="L12" s="432">
        <f t="shared" si="0"/>
        <v>1</v>
      </c>
      <c r="M12" s="432">
        <f t="shared" si="0"/>
        <v>1</v>
      </c>
      <c r="N12" s="433">
        <f t="shared" si="0"/>
        <v>3</v>
      </c>
    </row>
    <row r="13" spans="1:14" ht="16.25" customHeight="1" x14ac:dyDescent="0.2">
      <c r="A13" s="430"/>
      <c r="B13" s="431"/>
      <c r="C13" s="426" t="s">
        <v>621</v>
      </c>
      <c r="D13" s="432">
        <f t="shared" si="1"/>
        <v>2</v>
      </c>
      <c r="E13" s="432">
        <f t="shared" si="1"/>
        <v>1</v>
      </c>
      <c r="F13" s="432">
        <f t="shared" si="1"/>
        <v>0</v>
      </c>
      <c r="G13" s="433">
        <f t="shared" si="0"/>
        <v>1</v>
      </c>
      <c r="H13" s="432">
        <f t="shared" si="0"/>
        <v>1</v>
      </c>
      <c r="I13" s="433">
        <f t="shared" si="0"/>
        <v>0</v>
      </c>
      <c r="J13" s="432">
        <f t="shared" si="0"/>
        <v>0</v>
      </c>
      <c r="K13" s="434">
        <f t="shared" si="0"/>
        <v>0</v>
      </c>
      <c r="L13" s="432">
        <f t="shared" si="0"/>
        <v>0</v>
      </c>
      <c r="M13" s="432">
        <f t="shared" si="0"/>
        <v>0</v>
      </c>
      <c r="N13" s="433">
        <f t="shared" si="0"/>
        <v>1</v>
      </c>
    </row>
    <row r="14" spans="1:14" ht="16.25" customHeight="1" x14ac:dyDescent="0.2">
      <c r="A14" s="430"/>
      <c r="B14" s="431"/>
      <c r="C14" s="426" t="s">
        <v>622</v>
      </c>
      <c r="D14" s="432">
        <f t="shared" si="1"/>
        <v>2</v>
      </c>
      <c r="E14" s="432">
        <f t="shared" si="1"/>
        <v>2</v>
      </c>
      <c r="F14" s="432">
        <f t="shared" si="1"/>
        <v>0</v>
      </c>
      <c r="G14" s="433">
        <f t="shared" si="0"/>
        <v>2</v>
      </c>
      <c r="H14" s="432">
        <f t="shared" si="0"/>
        <v>2</v>
      </c>
      <c r="I14" s="433">
        <f t="shared" si="0"/>
        <v>0</v>
      </c>
      <c r="J14" s="432">
        <f t="shared" si="0"/>
        <v>0</v>
      </c>
      <c r="K14" s="434">
        <f t="shared" si="0"/>
        <v>0</v>
      </c>
      <c r="L14" s="432">
        <f t="shared" si="0"/>
        <v>0</v>
      </c>
      <c r="M14" s="432">
        <f t="shared" si="0"/>
        <v>0</v>
      </c>
      <c r="N14" s="433">
        <f t="shared" si="0"/>
        <v>0</v>
      </c>
    </row>
    <row r="15" spans="1:14" ht="16.25" customHeight="1" x14ac:dyDescent="0.2">
      <c r="A15" s="430"/>
      <c r="B15" s="431"/>
      <c r="C15" s="426" t="s">
        <v>623</v>
      </c>
      <c r="D15" s="432">
        <f t="shared" si="1"/>
        <v>11</v>
      </c>
      <c r="E15" s="432">
        <f t="shared" si="1"/>
        <v>14</v>
      </c>
      <c r="F15" s="432">
        <f t="shared" si="1"/>
        <v>14</v>
      </c>
      <c r="G15" s="433">
        <f t="shared" si="0"/>
        <v>4</v>
      </c>
      <c r="H15" s="432">
        <f t="shared" si="0"/>
        <v>5</v>
      </c>
      <c r="I15" s="433">
        <f t="shared" si="0"/>
        <v>5</v>
      </c>
      <c r="J15" s="432">
        <f t="shared" si="0"/>
        <v>9</v>
      </c>
      <c r="K15" s="434">
        <f t="shared" si="0"/>
        <v>13</v>
      </c>
      <c r="L15" s="432">
        <f t="shared" si="0"/>
        <v>1</v>
      </c>
      <c r="M15" s="432">
        <f t="shared" si="0"/>
        <v>1</v>
      </c>
      <c r="N15" s="433">
        <f t="shared" si="0"/>
        <v>1</v>
      </c>
    </row>
    <row r="16" spans="1:14" ht="16.25" customHeight="1" x14ac:dyDescent="0.2">
      <c r="A16" s="430"/>
      <c r="B16" s="431"/>
      <c r="C16" s="426" t="s">
        <v>624</v>
      </c>
      <c r="D16" s="432">
        <f t="shared" si="1"/>
        <v>20</v>
      </c>
      <c r="E16" s="432">
        <f t="shared" si="1"/>
        <v>9</v>
      </c>
      <c r="F16" s="432">
        <f t="shared" si="1"/>
        <v>23</v>
      </c>
      <c r="G16" s="433">
        <f t="shared" si="0"/>
        <v>2</v>
      </c>
      <c r="H16" s="432">
        <f t="shared" si="0"/>
        <v>3</v>
      </c>
      <c r="I16" s="433">
        <f t="shared" si="0"/>
        <v>5</v>
      </c>
      <c r="J16" s="432">
        <f t="shared" si="0"/>
        <v>6</v>
      </c>
      <c r="K16" s="434">
        <f t="shared" si="0"/>
        <v>11</v>
      </c>
      <c r="L16" s="432">
        <f t="shared" si="0"/>
        <v>10</v>
      </c>
      <c r="M16" s="432">
        <f t="shared" si="0"/>
        <v>12</v>
      </c>
      <c r="N16" s="433">
        <f t="shared" si="0"/>
        <v>3</v>
      </c>
    </row>
    <row r="17" spans="1:14" ht="16.25" customHeight="1" x14ac:dyDescent="0.2">
      <c r="A17" s="430"/>
      <c r="B17" s="435"/>
      <c r="C17" s="436" t="s">
        <v>625</v>
      </c>
      <c r="D17" s="437">
        <f t="shared" si="1"/>
        <v>1020</v>
      </c>
      <c r="E17" s="437">
        <f t="shared" si="1"/>
        <v>1059</v>
      </c>
      <c r="F17" s="437">
        <f t="shared" si="1"/>
        <v>951</v>
      </c>
      <c r="G17" s="438">
        <f t="shared" si="0"/>
        <v>252</v>
      </c>
      <c r="H17" s="437">
        <f t="shared" si="0"/>
        <v>379</v>
      </c>
      <c r="I17" s="438">
        <f t="shared" si="0"/>
        <v>260</v>
      </c>
      <c r="J17" s="437">
        <f t="shared" si="0"/>
        <v>680</v>
      </c>
      <c r="K17" s="439">
        <f t="shared" si="0"/>
        <v>552</v>
      </c>
      <c r="L17" s="437">
        <f t="shared" si="0"/>
        <v>289</v>
      </c>
      <c r="M17" s="437">
        <f t="shared" si="0"/>
        <v>399</v>
      </c>
      <c r="N17" s="438">
        <f t="shared" si="0"/>
        <v>219</v>
      </c>
    </row>
    <row r="18" spans="1:14" ht="16.25" customHeight="1" x14ac:dyDescent="0.2">
      <c r="A18" s="430"/>
      <c r="B18" s="440" t="s">
        <v>626</v>
      </c>
      <c r="C18" s="426" t="s">
        <v>613</v>
      </c>
      <c r="D18" s="427">
        <f>+G18+I18+L18+N18</f>
        <v>0</v>
      </c>
      <c r="E18" s="427">
        <f>+H18+J18</f>
        <v>0</v>
      </c>
      <c r="F18" s="427">
        <f>+K18+M18</f>
        <v>0</v>
      </c>
      <c r="G18" s="428">
        <v>0</v>
      </c>
      <c r="H18" s="427">
        <v>0</v>
      </c>
      <c r="I18" s="428">
        <v>0</v>
      </c>
      <c r="J18" s="427">
        <v>0</v>
      </c>
      <c r="K18" s="429">
        <v>0</v>
      </c>
      <c r="L18" s="427">
        <v>0</v>
      </c>
      <c r="M18" s="427">
        <v>0</v>
      </c>
      <c r="N18" s="428">
        <v>0</v>
      </c>
    </row>
    <row r="19" spans="1:14" ht="16.25" customHeight="1" x14ac:dyDescent="0.2">
      <c r="A19" s="430"/>
      <c r="B19" s="440"/>
      <c r="C19" s="426" t="s">
        <v>614</v>
      </c>
      <c r="D19" s="432">
        <f t="shared" ref="D19:D30" si="2">+G19+I19+L19+N19</f>
        <v>31</v>
      </c>
      <c r="E19" s="432">
        <f t="shared" ref="E19:E30" si="3">+H19+J19</f>
        <v>233</v>
      </c>
      <c r="F19" s="432">
        <f t="shared" ref="F19:F30" si="4">+K19+M19</f>
        <v>127</v>
      </c>
      <c r="G19" s="433">
        <v>6</v>
      </c>
      <c r="H19" s="432">
        <v>37</v>
      </c>
      <c r="I19" s="433">
        <v>25</v>
      </c>
      <c r="J19" s="432">
        <v>196</v>
      </c>
      <c r="K19" s="434">
        <v>127</v>
      </c>
      <c r="L19" s="432">
        <v>0</v>
      </c>
      <c r="M19" s="432">
        <v>0</v>
      </c>
      <c r="N19" s="433">
        <v>0</v>
      </c>
    </row>
    <row r="20" spans="1:14" ht="16.25" customHeight="1" x14ac:dyDescent="0.2">
      <c r="A20" s="430"/>
      <c r="B20" s="440"/>
      <c r="C20" s="426" t="s">
        <v>615</v>
      </c>
      <c r="D20" s="432">
        <f t="shared" si="2"/>
        <v>0</v>
      </c>
      <c r="E20" s="432">
        <f t="shared" si="3"/>
        <v>0</v>
      </c>
      <c r="F20" s="432">
        <f t="shared" si="4"/>
        <v>0</v>
      </c>
      <c r="G20" s="433">
        <v>0</v>
      </c>
      <c r="H20" s="432">
        <v>0</v>
      </c>
      <c r="I20" s="433">
        <v>0</v>
      </c>
      <c r="J20" s="432">
        <v>0</v>
      </c>
      <c r="K20" s="434">
        <v>0</v>
      </c>
      <c r="L20" s="432">
        <v>0</v>
      </c>
      <c r="M20" s="432">
        <v>0</v>
      </c>
      <c r="N20" s="433">
        <v>0</v>
      </c>
    </row>
    <row r="21" spans="1:14" ht="16.25" customHeight="1" x14ac:dyDescent="0.2">
      <c r="A21" s="430"/>
      <c r="B21" s="440"/>
      <c r="C21" s="426" t="s">
        <v>616</v>
      </c>
      <c r="D21" s="432">
        <f t="shared" si="2"/>
        <v>0</v>
      </c>
      <c r="E21" s="432">
        <f t="shared" si="3"/>
        <v>0</v>
      </c>
      <c r="F21" s="432">
        <f t="shared" si="4"/>
        <v>0</v>
      </c>
      <c r="G21" s="433">
        <v>0</v>
      </c>
      <c r="H21" s="432">
        <v>0</v>
      </c>
      <c r="I21" s="433">
        <v>0</v>
      </c>
      <c r="J21" s="432">
        <v>0</v>
      </c>
      <c r="K21" s="434">
        <v>0</v>
      </c>
      <c r="L21" s="432">
        <v>0</v>
      </c>
      <c r="M21" s="432">
        <v>0</v>
      </c>
      <c r="N21" s="433">
        <v>0</v>
      </c>
    </row>
    <row r="22" spans="1:14" ht="16.25" customHeight="1" x14ac:dyDescent="0.2">
      <c r="A22" s="430"/>
      <c r="B22" s="440"/>
      <c r="C22" s="426" t="s">
        <v>617</v>
      </c>
      <c r="D22" s="432">
        <f t="shared" si="2"/>
        <v>0</v>
      </c>
      <c r="E22" s="432">
        <f t="shared" si="3"/>
        <v>0</v>
      </c>
      <c r="F22" s="432">
        <f t="shared" si="4"/>
        <v>0</v>
      </c>
      <c r="G22" s="433">
        <v>0</v>
      </c>
      <c r="H22" s="432">
        <v>0</v>
      </c>
      <c r="I22" s="433">
        <v>0</v>
      </c>
      <c r="J22" s="432">
        <v>0</v>
      </c>
      <c r="K22" s="434">
        <v>0</v>
      </c>
      <c r="L22" s="432">
        <v>0</v>
      </c>
      <c r="M22" s="432">
        <v>0</v>
      </c>
      <c r="N22" s="433">
        <v>0</v>
      </c>
    </row>
    <row r="23" spans="1:14" ht="16.25" customHeight="1" x14ac:dyDescent="0.2">
      <c r="A23" s="430"/>
      <c r="B23" s="440"/>
      <c r="C23" s="426" t="s">
        <v>618</v>
      </c>
      <c r="D23" s="432">
        <f t="shared" si="2"/>
        <v>0</v>
      </c>
      <c r="E23" s="432">
        <f t="shared" si="3"/>
        <v>0</v>
      </c>
      <c r="F23" s="432">
        <f t="shared" si="4"/>
        <v>0</v>
      </c>
      <c r="G23" s="433">
        <v>0</v>
      </c>
      <c r="H23" s="432">
        <v>0</v>
      </c>
      <c r="I23" s="433">
        <v>0</v>
      </c>
      <c r="J23" s="432">
        <v>0</v>
      </c>
      <c r="K23" s="434">
        <v>0</v>
      </c>
      <c r="L23" s="432">
        <v>0</v>
      </c>
      <c r="M23" s="432">
        <v>0</v>
      </c>
      <c r="N23" s="433">
        <v>0</v>
      </c>
    </row>
    <row r="24" spans="1:14" ht="16.25" customHeight="1" x14ac:dyDescent="0.2">
      <c r="A24" s="430"/>
      <c r="B24" s="440"/>
      <c r="C24" s="426" t="s">
        <v>619</v>
      </c>
      <c r="D24" s="432">
        <f t="shared" si="2"/>
        <v>3</v>
      </c>
      <c r="E24" s="432">
        <f t="shared" si="3"/>
        <v>5</v>
      </c>
      <c r="F24" s="432">
        <f t="shared" si="4"/>
        <v>9</v>
      </c>
      <c r="G24" s="433">
        <v>0</v>
      </c>
      <c r="H24" s="432">
        <v>0</v>
      </c>
      <c r="I24" s="433">
        <v>3</v>
      </c>
      <c r="J24" s="432">
        <v>5</v>
      </c>
      <c r="K24" s="434">
        <v>9</v>
      </c>
      <c r="L24" s="432">
        <v>0</v>
      </c>
      <c r="M24" s="432">
        <v>0</v>
      </c>
      <c r="N24" s="433">
        <v>0</v>
      </c>
    </row>
    <row r="25" spans="1:14" ht="16.25" customHeight="1" x14ac:dyDescent="0.2">
      <c r="A25" s="430"/>
      <c r="B25" s="440"/>
      <c r="C25" s="426" t="s">
        <v>620</v>
      </c>
      <c r="D25" s="432">
        <f t="shared" si="2"/>
        <v>0</v>
      </c>
      <c r="E25" s="432">
        <f t="shared" si="3"/>
        <v>0</v>
      </c>
      <c r="F25" s="432">
        <f t="shared" si="4"/>
        <v>0</v>
      </c>
      <c r="G25" s="433">
        <v>0</v>
      </c>
      <c r="H25" s="432">
        <v>0</v>
      </c>
      <c r="I25" s="433">
        <v>0</v>
      </c>
      <c r="J25" s="432">
        <v>0</v>
      </c>
      <c r="K25" s="434">
        <v>0</v>
      </c>
      <c r="L25" s="432">
        <v>0</v>
      </c>
      <c r="M25" s="432">
        <v>0</v>
      </c>
      <c r="N25" s="433">
        <v>0</v>
      </c>
    </row>
    <row r="26" spans="1:14" ht="16.25" customHeight="1" x14ac:dyDescent="0.2">
      <c r="A26" s="430"/>
      <c r="B26" s="440"/>
      <c r="C26" s="426" t="s">
        <v>621</v>
      </c>
      <c r="D26" s="432">
        <f t="shared" si="2"/>
        <v>1</v>
      </c>
      <c r="E26" s="432">
        <f t="shared" si="3"/>
        <v>1</v>
      </c>
      <c r="F26" s="432">
        <f t="shared" si="4"/>
        <v>0</v>
      </c>
      <c r="G26" s="433">
        <v>1</v>
      </c>
      <c r="H26" s="432">
        <v>1</v>
      </c>
      <c r="I26" s="433">
        <v>0</v>
      </c>
      <c r="J26" s="432">
        <v>0</v>
      </c>
      <c r="K26" s="434">
        <v>0</v>
      </c>
      <c r="L26" s="432">
        <v>0</v>
      </c>
      <c r="M26" s="432">
        <v>0</v>
      </c>
      <c r="N26" s="433">
        <v>0</v>
      </c>
    </row>
    <row r="27" spans="1:14" ht="16.25" customHeight="1" x14ac:dyDescent="0.2">
      <c r="A27" s="430"/>
      <c r="B27" s="440"/>
      <c r="C27" s="426" t="s">
        <v>622</v>
      </c>
      <c r="D27" s="432">
        <f t="shared" si="2"/>
        <v>0</v>
      </c>
      <c r="E27" s="432">
        <f t="shared" si="3"/>
        <v>0</v>
      </c>
      <c r="F27" s="432">
        <f t="shared" si="4"/>
        <v>0</v>
      </c>
      <c r="G27" s="433">
        <v>0</v>
      </c>
      <c r="H27" s="432">
        <v>0</v>
      </c>
      <c r="I27" s="433">
        <v>0</v>
      </c>
      <c r="J27" s="432">
        <v>0</v>
      </c>
      <c r="K27" s="434">
        <v>0</v>
      </c>
      <c r="L27" s="432">
        <v>0</v>
      </c>
      <c r="M27" s="432">
        <v>0</v>
      </c>
      <c r="N27" s="433">
        <v>0</v>
      </c>
    </row>
    <row r="28" spans="1:14" ht="16.25" customHeight="1" x14ac:dyDescent="0.2">
      <c r="A28" s="430"/>
      <c r="B28" s="440"/>
      <c r="C28" s="426" t="s">
        <v>623</v>
      </c>
      <c r="D28" s="432">
        <f t="shared" si="2"/>
        <v>0</v>
      </c>
      <c r="E28" s="432">
        <f t="shared" si="3"/>
        <v>0</v>
      </c>
      <c r="F28" s="432">
        <f t="shared" si="4"/>
        <v>0</v>
      </c>
      <c r="G28" s="433">
        <v>0</v>
      </c>
      <c r="H28" s="432">
        <v>0</v>
      </c>
      <c r="I28" s="433">
        <v>0</v>
      </c>
      <c r="J28" s="432">
        <v>0</v>
      </c>
      <c r="K28" s="434">
        <v>0</v>
      </c>
      <c r="L28" s="432">
        <v>0</v>
      </c>
      <c r="M28" s="432">
        <v>0</v>
      </c>
      <c r="N28" s="433">
        <v>0</v>
      </c>
    </row>
    <row r="29" spans="1:14" ht="16.25" customHeight="1" x14ac:dyDescent="0.2">
      <c r="A29" s="430"/>
      <c r="B29" s="440"/>
      <c r="C29" s="426" t="s">
        <v>624</v>
      </c>
      <c r="D29" s="432">
        <f t="shared" si="2"/>
        <v>0</v>
      </c>
      <c r="E29" s="432">
        <f t="shared" si="3"/>
        <v>0</v>
      </c>
      <c r="F29" s="432">
        <f t="shared" si="4"/>
        <v>0</v>
      </c>
      <c r="G29" s="433">
        <v>0</v>
      </c>
      <c r="H29" s="432">
        <v>0</v>
      </c>
      <c r="I29" s="433">
        <v>0</v>
      </c>
      <c r="J29" s="432">
        <v>0</v>
      </c>
      <c r="K29" s="434">
        <v>0</v>
      </c>
      <c r="L29" s="432">
        <v>0</v>
      </c>
      <c r="M29" s="432">
        <v>0</v>
      </c>
      <c r="N29" s="433">
        <v>0</v>
      </c>
    </row>
    <row r="30" spans="1:14" ht="16.25" customHeight="1" x14ac:dyDescent="0.2">
      <c r="A30" s="430"/>
      <c r="B30" s="425"/>
      <c r="C30" s="436" t="s">
        <v>625</v>
      </c>
      <c r="D30" s="437">
        <f t="shared" si="2"/>
        <v>35</v>
      </c>
      <c r="E30" s="437">
        <f t="shared" si="3"/>
        <v>239</v>
      </c>
      <c r="F30" s="437">
        <f t="shared" si="4"/>
        <v>136</v>
      </c>
      <c r="G30" s="438">
        <v>7</v>
      </c>
      <c r="H30" s="437">
        <v>38</v>
      </c>
      <c r="I30" s="438">
        <v>28</v>
      </c>
      <c r="J30" s="437">
        <v>201</v>
      </c>
      <c r="K30" s="439">
        <v>136</v>
      </c>
      <c r="L30" s="437">
        <v>0</v>
      </c>
      <c r="M30" s="437">
        <v>0</v>
      </c>
      <c r="N30" s="438">
        <v>0</v>
      </c>
    </row>
    <row r="31" spans="1:14" ht="16.25" customHeight="1" x14ac:dyDescent="0.2">
      <c r="A31" s="430"/>
      <c r="B31" s="441" t="s">
        <v>627</v>
      </c>
      <c r="C31" s="426" t="s">
        <v>613</v>
      </c>
      <c r="D31" s="427">
        <f>+G31+I31+L31+N31</f>
        <v>148</v>
      </c>
      <c r="E31" s="427">
        <f>+H31+J31</f>
        <v>137</v>
      </c>
      <c r="F31" s="427">
        <f>+K31+M31</f>
        <v>72</v>
      </c>
      <c r="G31" s="428">
        <v>85</v>
      </c>
      <c r="H31" s="427">
        <v>93</v>
      </c>
      <c r="I31" s="428">
        <v>23</v>
      </c>
      <c r="J31" s="427">
        <v>44</v>
      </c>
      <c r="K31" s="429">
        <v>40</v>
      </c>
      <c r="L31" s="427">
        <v>31</v>
      </c>
      <c r="M31" s="427">
        <v>32</v>
      </c>
      <c r="N31" s="428">
        <v>9</v>
      </c>
    </row>
    <row r="32" spans="1:14" ht="16.25" customHeight="1" x14ac:dyDescent="0.2">
      <c r="A32" s="430"/>
      <c r="B32" s="442"/>
      <c r="C32" s="426" t="s">
        <v>614</v>
      </c>
      <c r="D32" s="432">
        <f t="shared" ref="D32:D43" si="5">+G32+I32+L32+N32</f>
        <v>8</v>
      </c>
      <c r="E32" s="432">
        <f t="shared" ref="E32:E43" si="6">+H32+J32</f>
        <v>37</v>
      </c>
      <c r="F32" s="432">
        <f t="shared" ref="F32:F43" si="7">+K32+M32</f>
        <v>22</v>
      </c>
      <c r="G32" s="433">
        <v>1</v>
      </c>
      <c r="H32" s="432">
        <v>2</v>
      </c>
      <c r="I32" s="433">
        <v>7</v>
      </c>
      <c r="J32" s="432">
        <v>35</v>
      </c>
      <c r="K32" s="434">
        <v>22</v>
      </c>
      <c r="L32" s="432">
        <v>0</v>
      </c>
      <c r="M32" s="432">
        <v>0</v>
      </c>
      <c r="N32" s="433">
        <v>0</v>
      </c>
    </row>
    <row r="33" spans="1:14" ht="16.25" customHeight="1" x14ac:dyDescent="0.2">
      <c r="A33" s="430"/>
      <c r="B33" s="442"/>
      <c r="C33" s="426" t="s">
        <v>615</v>
      </c>
      <c r="D33" s="432">
        <f t="shared" si="5"/>
        <v>0</v>
      </c>
      <c r="E33" s="432">
        <f t="shared" si="6"/>
        <v>0</v>
      </c>
      <c r="F33" s="432">
        <f t="shared" si="7"/>
        <v>0</v>
      </c>
      <c r="G33" s="433">
        <v>0</v>
      </c>
      <c r="H33" s="432">
        <v>0</v>
      </c>
      <c r="I33" s="433">
        <v>0</v>
      </c>
      <c r="J33" s="432">
        <v>0</v>
      </c>
      <c r="K33" s="434">
        <v>0</v>
      </c>
      <c r="L33" s="432">
        <v>0</v>
      </c>
      <c r="M33" s="432">
        <v>0</v>
      </c>
      <c r="N33" s="433">
        <v>0</v>
      </c>
    </row>
    <row r="34" spans="1:14" ht="16.25" customHeight="1" x14ac:dyDescent="0.2">
      <c r="A34" s="430"/>
      <c r="B34" s="442"/>
      <c r="C34" s="426" t="s">
        <v>616</v>
      </c>
      <c r="D34" s="432">
        <f t="shared" si="5"/>
        <v>0</v>
      </c>
      <c r="E34" s="432">
        <f t="shared" si="6"/>
        <v>0</v>
      </c>
      <c r="F34" s="432">
        <f t="shared" si="7"/>
        <v>0</v>
      </c>
      <c r="G34" s="433">
        <v>0</v>
      </c>
      <c r="H34" s="432">
        <v>0</v>
      </c>
      <c r="I34" s="433">
        <v>0</v>
      </c>
      <c r="J34" s="432">
        <v>0</v>
      </c>
      <c r="K34" s="434">
        <v>0</v>
      </c>
      <c r="L34" s="432">
        <v>0</v>
      </c>
      <c r="M34" s="432">
        <v>0</v>
      </c>
      <c r="N34" s="433">
        <v>0</v>
      </c>
    </row>
    <row r="35" spans="1:14" ht="16.25" customHeight="1" x14ac:dyDescent="0.2">
      <c r="A35" s="430"/>
      <c r="B35" s="442"/>
      <c r="C35" s="426" t="s">
        <v>617</v>
      </c>
      <c r="D35" s="432">
        <f t="shared" si="5"/>
        <v>11</v>
      </c>
      <c r="E35" s="432">
        <f t="shared" si="6"/>
        <v>2</v>
      </c>
      <c r="F35" s="432">
        <f t="shared" si="7"/>
        <v>25</v>
      </c>
      <c r="G35" s="433">
        <v>0</v>
      </c>
      <c r="H35" s="432">
        <v>0</v>
      </c>
      <c r="I35" s="433">
        <v>2</v>
      </c>
      <c r="J35" s="432">
        <v>2</v>
      </c>
      <c r="K35" s="434">
        <v>3</v>
      </c>
      <c r="L35" s="432">
        <v>9</v>
      </c>
      <c r="M35" s="432">
        <v>22</v>
      </c>
      <c r="N35" s="433">
        <v>0</v>
      </c>
    </row>
    <row r="36" spans="1:14" ht="16.25" customHeight="1" x14ac:dyDescent="0.2">
      <c r="A36" s="430"/>
      <c r="B36" s="442"/>
      <c r="C36" s="426" t="s">
        <v>618</v>
      </c>
      <c r="D36" s="432">
        <f t="shared" si="5"/>
        <v>2</v>
      </c>
      <c r="E36" s="432">
        <f t="shared" si="6"/>
        <v>7</v>
      </c>
      <c r="F36" s="432">
        <f t="shared" si="7"/>
        <v>5</v>
      </c>
      <c r="G36" s="433">
        <v>0</v>
      </c>
      <c r="H36" s="432">
        <v>0</v>
      </c>
      <c r="I36" s="433">
        <v>2</v>
      </c>
      <c r="J36" s="432">
        <v>7</v>
      </c>
      <c r="K36" s="434">
        <v>5</v>
      </c>
      <c r="L36" s="432">
        <v>0</v>
      </c>
      <c r="M36" s="432">
        <v>0</v>
      </c>
      <c r="N36" s="433">
        <v>0</v>
      </c>
    </row>
    <row r="37" spans="1:14" ht="16.25" customHeight="1" x14ac:dyDescent="0.2">
      <c r="A37" s="430"/>
      <c r="B37" s="442"/>
      <c r="C37" s="426" t="s">
        <v>619</v>
      </c>
      <c r="D37" s="432">
        <f t="shared" si="5"/>
        <v>38</v>
      </c>
      <c r="E37" s="432">
        <f t="shared" si="6"/>
        <v>23</v>
      </c>
      <c r="F37" s="432">
        <f t="shared" si="7"/>
        <v>19</v>
      </c>
      <c r="G37" s="433">
        <v>7</v>
      </c>
      <c r="H37" s="432">
        <v>8</v>
      </c>
      <c r="I37" s="433">
        <v>5</v>
      </c>
      <c r="J37" s="432">
        <v>15</v>
      </c>
      <c r="K37" s="434">
        <v>10</v>
      </c>
      <c r="L37" s="432">
        <v>8</v>
      </c>
      <c r="M37" s="432">
        <v>9</v>
      </c>
      <c r="N37" s="433">
        <v>18</v>
      </c>
    </row>
    <row r="38" spans="1:14" ht="16.25" customHeight="1" x14ac:dyDescent="0.2">
      <c r="A38" s="430"/>
      <c r="B38" s="442"/>
      <c r="C38" s="426" t="s">
        <v>620</v>
      </c>
      <c r="D38" s="432">
        <f t="shared" si="5"/>
        <v>0</v>
      </c>
      <c r="E38" s="432">
        <f t="shared" si="6"/>
        <v>0</v>
      </c>
      <c r="F38" s="432">
        <f t="shared" si="7"/>
        <v>0</v>
      </c>
      <c r="G38" s="433">
        <v>0</v>
      </c>
      <c r="H38" s="432">
        <v>0</v>
      </c>
      <c r="I38" s="433">
        <v>0</v>
      </c>
      <c r="J38" s="432">
        <v>0</v>
      </c>
      <c r="K38" s="434">
        <v>0</v>
      </c>
      <c r="L38" s="432">
        <v>0</v>
      </c>
      <c r="M38" s="432">
        <v>0</v>
      </c>
      <c r="N38" s="433">
        <v>0</v>
      </c>
    </row>
    <row r="39" spans="1:14" ht="16.25" customHeight="1" x14ac:dyDescent="0.2">
      <c r="A39" s="430"/>
      <c r="B39" s="442"/>
      <c r="C39" s="426" t="s">
        <v>621</v>
      </c>
      <c r="D39" s="432">
        <f t="shared" si="5"/>
        <v>0</v>
      </c>
      <c r="E39" s="432">
        <f t="shared" si="6"/>
        <v>0</v>
      </c>
      <c r="F39" s="432">
        <f t="shared" si="7"/>
        <v>0</v>
      </c>
      <c r="G39" s="433">
        <v>0</v>
      </c>
      <c r="H39" s="432">
        <v>0</v>
      </c>
      <c r="I39" s="433">
        <v>0</v>
      </c>
      <c r="J39" s="432">
        <v>0</v>
      </c>
      <c r="K39" s="434">
        <v>0</v>
      </c>
      <c r="L39" s="432">
        <v>0</v>
      </c>
      <c r="M39" s="432">
        <v>0</v>
      </c>
      <c r="N39" s="433">
        <v>0</v>
      </c>
    </row>
    <row r="40" spans="1:14" ht="16.25" customHeight="1" x14ac:dyDescent="0.2">
      <c r="A40" s="430"/>
      <c r="B40" s="442"/>
      <c r="C40" s="426" t="s">
        <v>622</v>
      </c>
      <c r="D40" s="432">
        <f t="shared" si="5"/>
        <v>1</v>
      </c>
      <c r="E40" s="432">
        <f t="shared" si="6"/>
        <v>1</v>
      </c>
      <c r="F40" s="432">
        <f t="shared" si="7"/>
        <v>0</v>
      </c>
      <c r="G40" s="433">
        <v>1</v>
      </c>
      <c r="H40" s="432">
        <v>1</v>
      </c>
      <c r="I40" s="433">
        <v>0</v>
      </c>
      <c r="J40" s="432">
        <v>0</v>
      </c>
      <c r="K40" s="434">
        <v>0</v>
      </c>
      <c r="L40" s="432">
        <v>0</v>
      </c>
      <c r="M40" s="432">
        <v>0</v>
      </c>
      <c r="N40" s="433">
        <v>0</v>
      </c>
    </row>
    <row r="41" spans="1:14" ht="16.25" customHeight="1" x14ac:dyDescent="0.2">
      <c r="A41" s="430"/>
      <c r="B41" s="442"/>
      <c r="C41" s="426" t="s">
        <v>623</v>
      </c>
      <c r="D41" s="432">
        <f t="shared" si="5"/>
        <v>9</v>
      </c>
      <c r="E41" s="432">
        <f t="shared" si="6"/>
        <v>12</v>
      </c>
      <c r="F41" s="432">
        <f t="shared" si="7"/>
        <v>14</v>
      </c>
      <c r="G41" s="433">
        <v>2</v>
      </c>
      <c r="H41" s="432">
        <v>3</v>
      </c>
      <c r="I41" s="433">
        <v>5</v>
      </c>
      <c r="J41" s="432">
        <v>9</v>
      </c>
      <c r="K41" s="434">
        <v>13</v>
      </c>
      <c r="L41" s="432">
        <v>1</v>
      </c>
      <c r="M41" s="432">
        <v>1</v>
      </c>
      <c r="N41" s="433">
        <v>1</v>
      </c>
    </row>
    <row r="42" spans="1:14" ht="16.25" customHeight="1" x14ac:dyDescent="0.2">
      <c r="A42" s="430"/>
      <c r="B42" s="442"/>
      <c r="C42" s="426" t="s">
        <v>624</v>
      </c>
      <c r="D42" s="432">
        <f t="shared" si="5"/>
        <v>0</v>
      </c>
      <c r="E42" s="432">
        <f t="shared" si="6"/>
        <v>0</v>
      </c>
      <c r="F42" s="432">
        <f t="shared" si="7"/>
        <v>0</v>
      </c>
      <c r="G42" s="433">
        <v>0</v>
      </c>
      <c r="H42" s="432">
        <v>0</v>
      </c>
      <c r="I42" s="433">
        <v>0</v>
      </c>
      <c r="J42" s="432">
        <v>0</v>
      </c>
      <c r="K42" s="434">
        <v>0</v>
      </c>
      <c r="L42" s="432">
        <v>0</v>
      </c>
      <c r="M42" s="432">
        <v>0</v>
      </c>
      <c r="N42" s="433">
        <v>0</v>
      </c>
    </row>
    <row r="43" spans="1:14" ht="16.25" customHeight="1" x14ac:dyDescent="0.2">
      <c r="A43" s="430"/>
      <c r="B43" s="442"/>
      <c r="C43" s="426" t="s">
        <v>625</v>
      </c>
      <c r="D43" s="443">
        <f t="shared" si="5"/>
        <v>217</v>
      </c>
      <c r="E43" s="443">
        <f t="shared" si="6"/>
        <v>219</v>
      </c>
      <c r="F43" s="443">
        <f t="shared" si="7"/>
        <v>157</v>
      </c>
      <c r="G43" s="444">
        <v>96</v>
      </c>
      <c r="H43" s="443">
        <v>107</v>
      </c>
      <c r="I43" s="444">
        <v>44</v>
      </c>
      <c r="J43" s="443">
        <v>112</v>
      </c>
      <c r="K43" s="445">
        <v>93</v>
      </c>
      <c r="L43" s="443">
        <v>49</v>
      </c>
      <c r="M43" s="443">
        <v>64</v>
      </c>
      <c r="N43" s="444">
        <v>28</v>
      </c>
    </row>
    <row r="44" spans="1:14" ht="16.25" customHeight="1" x14ac:dyDescent="0.2">
      <c r="A44" s="430"/>
      <c r="B44" s="441" t="s">
        <v>628</v>
      </c>
      <c r="C44" s="426" t="s">
        <v>613</v>
      </c>
      <c r="D44" s="427">
        <f>+G44+I44+L44+N44</f>
        <v>86</v>
      </c>
      <c r="E44" s="427">
        <f>+H44+J44</f>
        <v>29</v>
      </c>
      <c r="F44" s="427">
        <f>+K44+M44</f>
        <v>43</v>
      </c>
      <c r="G44" s="428">
        <v>27</v>
      </c>
      <c r="H44" s="427">
        <v>28</v>
      </c>
      <c r="I44" s="428">
        <v>1</v>
      </c>
      <c r="J44" s="427">
        <v>1</v>
      </c>
      <c r="K44" s="429">
        <v>2</v>
      </c>
      <c r="L44" s="427">
        <v>34</v>
      </c>
      <c r="M44" s="427">
        <v>41</v>
      </c>
      <c r="N44" s="428">
        <v>24</v>
      </c>
    </row>
    <row r="45" spans="1:14" ht="16.25" customHeight="1" x14ac:dyDescent="0.2">
      <c r="A45" s="430"/>
      <c r="B45" s="442"/>
      <c r="C45" s="426" t="s">
        <v>614</v>
      </c>
      <c r="D45" s="432">
        <f t="shared" ref="D45:D56" si="8">+G45+I45+L45+N45</f>
        <v>70</v>
      </c>
      <c r="E45" s="432">
        <f t="shared" ref="E45:E56" si="9">+H45+J45</f>
        <v>224</v>
      </c>
      <c r="F45" s="432">
        <f t="shared" ref="F45:F56" si="10">+K45+M45</f>
        <v>114</v>
      </c>
      <c r="G45" s="433">
        <v>19</v>
      </c>
      <c r="H45" s="432">
        <v>70</v>
      </c>
      <c r="I45" s="433">
        <v>51</v>
      </c>
      <c r="J45" s="432">
        <v>154</v>
      </c>
      <c r="K45" s="434">
        <v>114</v>
      </c>
      <c r="L45" s="432">
        <v>0</v>
      </c>
      <c r="M45" s="432">
        <v>0</v>
      </c>
      <c r="N45" s="433">
        <v>0</v>
      </c>
    </row>
    <row r="46" spans="1:14" ht="16.25" customHeight="1" x14ac:dyDescent="0.2">
      <c r="A46" s="430"/>
      <c r="B46" s="442"/>
      <c r="C46" s="426" t="s">
        <v>615</v>
      </c>
      <c r="D46" s="432">
        <f t="shared" si="8"/>
        <v>41</v>
      </c>
      <c r="E46" s="432">
        <f t="shared" si="9"/>
        <v>86</v>
      </c>
      <c r="F46" s="432">
        <f t="shared" si="10"/>
        <v>52</v>
      </c>
      <c r="G46" s="433">
        <v>14</v>
      </c>
      <c r="H46" s="432">
        <v>24</v>
      </c>
      <c r="I46" s="433">
        <v>27</v>
      </c>
      <c r="J46" s="432">
        <v>62</v>
      </c>
      <c r="K46" s="434">
        <v>52</v>
      </c>
      <c r="L46" s="432">
        <v>0</v>
      </c>
      <c r="M46" s="432">
        <v>0</v>
      </c>
      <c r="N46" s="433">
        <v>0</v>
      </c>
    </row>
    <row r="47" spans="1:14" ht="16.25" customHeight="1" x14ac:dyDescent="0.2">
      <c r="A47" s="430"/>
      <c r="B47" s="442"/>
      <c r="C47" s="426" t="s">
        <v>616</v>
      </c>
      <c r="D47" s="432">
        <f t="shared" si="8"/>
        <v>119</v>
      </c>
      <c r="E47" s="432">
        <f t="shared" si="9"/>
        <v>160</v>
      </c>
      <c r="F47" s="432">
        <f t="shared" si="10"/>
        <v>110</v>
      </c>
      <c r="G47" s="433">
        <v>40</v>
      </c>
      <c r="H47" s="432">
        <v>56</v>
      </c>
      <c r="I47" s="433">
        <v>72</v>
      </c>
      <c r="J47" s="432">
        <v>104</v>
      </c>
      <c r="K47" s="434">
        <v>101</v>
      </c>
      <c r="L47" s="432">
        <v>7</v>
      </c>
      <c r="M47" s="432">
        <v>9</v>
      </c>
      <c r="N47" s="433">
        <v>0</v>
      </c>
    </row>
    <row r="48" spans="1:14" ht="16.25" customHeight="1" x14ac:dyDescent="0.2">
      <c r="A48" s="430"/>
      <c r="B48" s="442"/>
      <c r="C48" s="426" t="s">
        <v>617</v>
      </c>
      <c r="D48" s="432">
        <f t="shared" si="8"/>
        <v>306</v>
      </c>
      <c r="E48" s="432">
        <f t="shared" si="9"/>
        <v>66</v>
      </c>
      <c r="F48" s="432">
        <f t="shared" si="10"/>
        <v>282</v>
      </c>
      <c r="G48" s="433">
        <v>31</v>
      </c>
      <c r="H48" s="432">
        <v>34</v>
      </c>
      <c r="I48" s="433">
        <v>29</v>
      </c>
      <c r="J48" s="432">
        <v>32</v>
      </c>
      <c r="K48" s="434">
        <v>39</v>
      </c>
      <c r="L48" s="432">
        <v>167</v>
      </c>
      <c r="M48" s="432">
        <v>243</v>
      </c>
      <c r="N48" s="433">
        <v>79</v>
      </c>
    </row>
    <row r="49" spans="1:14" ht="16.25" customHeight="1" x14ac:dyDescent="0.2">
      <c r="A49" s="430"/>
      <c r="B49" s="442"/>
      <c r="C49" s="426" t="s">
        <v>618</v>
      </c>
      <c r="D49" s="432">
        <f t="shared" si="8"/>
        <v>17</v>
      </c>
      <c r="E49" s="432">
        <f t="shared" si="9"/>
        <v>21</v>
      </c>
      <c r="F49" s="432">
        <f t="shared" si="10"/>
        <v>11</v>
      </c>
      <c r="G49" s="433">
        <v>10</v>
      </c>
      <c r="H49" s="432">
        <v>13</v>
      </c>
      <c r="I49" s="433">
        <v>3</v>
      </c>
      <c r="J49" s="432">
        <v>8</v>
      </c>
      <c r="K49" s="434">
        <v>4</v>
      </c>
      <c r="L49" s="432">
        <v>3</v>
      </c>
      <c r="M49" s="432">
        <v>7</v>
      </c>
      <c r="N49" s="433">
        <v>1</v>
      </c>
    </row>
    <row r="50" spans="1:14" ht="16.25" customHeight="1" x14ac:dyDescent="0.2">
      <c r="A50" s="430"/>
      <c r="B50" s="442"/>
      <c r="C50" s="426" t="s">
        <v>619</v>
      </c>
      <c r="D50" s="432">
        <f t="shared" si="8"/>
        <v>101</v>
      </c>
      <c r="E50" s="432">
        <f t="shared" si="9"/>
        <v>3</v>
      </c>
      <c r="F50" s="432">
        <f t="shared" si="10"/>
        <v>22</v>
      </c>
      <c r="G50" s="433">
        <v>3</v>
      </c>
      <c r="H50" s="432">
        <v>3</v>
      </c>
      <c r="I50" s="433">
        <v>0</v>
      </c>
      <c r="J50" s="432">
        <v>0</v>
      </c>
      <c r="K50" s="434">
        <v>0</v>
      </c>
      <c r="L50" s="432">
        <v>18</v>
      </c>
      <c r="M50" s="432">
        <v>22</v>
      </c>
      <c r="N50" s="433">
        <v>80</v>
      </c>
    </row>
    <row r="51" spans="1:14" ht="16.25" customHeight="1" x14ac:dyDescent="0.2">
      <c r="A51" s="430"/>
      <c r="B51" s="442"/>
      <c r="C51" s="426" t="s">
        <v>620</v>
      </c>
      <c r="D51" s="432">
        <f t="shared" si="8"/>
        <v>4</v>
      </c>
      <c r="E51" s="432">
        <f t="shared" si="9"/>
        <v>0</v>
      </c>
      <c r="F51" s="432">
        <f t="shared" si="10"/>
        <v>1</v>
      </c>
      <c r="G51" s="433">
        <v>0</v>
      </c>
      <c r="H51" s="432">
        <v>0</v>
      </c>
      <c r="I51" s="433">
        <v>0</v>
      </c>
      <c r="J51" s="432">
        <v>0</v>
      </c>
      <c r="K51" s="434">
        <v>0</v>
      </c>
      <c r="L51" s="432">
        <v>1</v>
      </c>
      <c r="M51" s="432">
        <v>1</v>
      </c>
      <c r="N51" s="433">
        <v>3</v>
      </c>
    </row>
    <row r="52" spans="1:14" ht="16.25" customHeight="1" x14ac:dyDescent="0.2">
      <c r="A52" s="430"/>
      <c r="B52" s="442"/>
      <c r="C52" s="426" t="s">
        <v>621</v>
      </c>
      <c r="D52" s="432">
        <f t="shared" si="8"/>
        <v>1</v>
      </c>
      <c r="E52" s="432">
        <f t="shared" si="9"/>
        <v>0</v>
      </c>
      <c r="F52" s="432">
        <f t="shared" si="10"/>
        <v>0</v>
      </c>
      <c r="G52" s="433">
        <v>0</v>
      </c>
      <c r="H52" s="432">
        <v>0</v>
      </c>
      <c r="I52" s="433">
        <v>0</v>
      </c>
      <c r="J52" s="432">
        <v>0</v>
      </c>
      <c r="K52" s="434">
        <v>0</v>
      </c>
      <c r="L52" s="432">
        <v>0</v>
      </c>
      <c r="M52" s="432">
        <v>0</v>
      </c>
      <c r="N52" s="433">
        <v>1</v>
      </c>
    </row>
    <row r="53" spans="1:14" ht="16.25" customHeight="1" x14ac:dyDescent="0.2">
      <c r="A53" s="430"/>
      <c r="B53" s="442"/>
      <c r="C53" s="426" t="s">
        <v>622</v>
      </c>
      <c r="D53" s="432">
        <f t="shared" si="8"/>
        <v>1</v>
      </c>
      <c r="E53" s="432">
        <f t="shared" si="9"/>
        <v>1</v>
      </c>
      <c r="F53" s="432">
        <f t="shared" si="10"/>
        <v>0</v>
      </c>
      <c r="G53" s="433">
        <v>1</v>
      </c>
      <c r="H53" s="432">
        <v>1</v>
      </c>
      <c r="I53" s="433">
        <v>0</v>
      </c>
      <c r="J53" s="432">
        <v>0</v>
      </c>
      <c r="K53" s="434">
        <v>0</v>
      </c>
      <c r="L53" s="432">
        <v>0</v>
      </c>
      <c r="M53" s="432">
        <v>0</v>
      </c>
      <c r="N53" s="433">
        <v>0</v>
      </c>
    </row>
    <row r="54" spans="1:14" ht="16.25" customHeight="1" x14ac:dyDescent="0.2">
      <c r="A54" s="430"/>
      <c r="B54" s="442"/>
      <c r="C54" s="426" t="s">
        <v>623</v>
      </c>
      <c r="D54" s="432">
        <f t="shared" si="8"/>
        <v>2</v>
      </c>
      <c r="E54" s="432">
        <f t="shared" si="9"/>
        <v>2</v>
      </c>
      <c r="F54" s="432">
        <f t="shared" si="10"/>
        <v>0</v>
      </c>
      <c r="G54" s="433">
        <v>2</v>
      </c>
      <c r="H54" s="432">
        <v>2</v>
      </c>
      <c r="I54" s="433">
        <v>0</v>
      </c>
      <c r="J54" s="432">
        <v>0</v>
      </c>
      <c r="K54" s="434">
        <v>0</v>
      </c>
      <c r="L54" s="432">
        <v>0</v>
      </c>
      <c r="M54" s="432">
        <v>0</v>
      </c>
      <c r="N54" s="433">
        <v>0</v>
      </c>
    </row>
    <row r="55" spans="1:14" ht="16.25" customHeight="1" x14ac:dyDescent="0.2">
      <c r="A55" s="430"/>
      <c r="B55" s="442"/>
      <c r="C55" s="426" t="s">
        <v>624</v>
      </c>
      <c r="D55" s="432">
        <f t="shared" si="8"/>
        <v>20</v>
      </c>
      <c r="E55" s="432">
        <f t="shared" si="9"/>
        <v>9</v>
      </c>
      <c r="F55" s="432">
        <f t="shared" si="10"/>
        <v>23</v>
      </c>
      <c r="G55" s="433">
        <v>2</v>
      </c>
      <c r="H55" s="432">
        <v>3</v>
      </c>
      <c r="I55" s="433">
        <v>5</v>
      </c>
      <c r="J55" s="432">
        <v>6</v>
      </c>
      <c r="K55" s="434">
        <v>11</v>
      </c>
      <c r="L55" s="432">
        <v>10</v>
      </c>
      <c r="M55" s="432">
        <v>12</v>
      </c>
      <c r="N55" s="433">
        <v>3</v>
      </c>
    </row>
    <row r="56" spans="1:14" ht="16.25" customHeight="1" thickBot="1" x14ac:dyDescent="0.25">
      <c r="A56" s="446"/>
      <c r="B56" s="447"/>
      <c r="C56" s="448" t="s">
        <v>625</v>
      </c>
      <c r="D56" s="449">
        <f t="shared" si="8"/>
        <v>768</v>
      </c>
      <c r="E56" s="449">
        <f t="shared" si="9"/>
        <v>601</v>
      </c>
      <c r="F56" s="449">
        <f t="shared" si="10"/>
        <v>658</v>
      </c>
      <c r="G56" s="450">
        <v>149</v>
      </c>
      <c r="H56" s="449">
        <v>234</v>
      </c>
      <c r="I56" s="450">
        <v>188</v>
      </c>
      <c r="J56" s="449">
        <v>367</v>
      </c>
      <c r="K56" s="451">
        <v>323</v>
      </c>
      <c r="L56" s="449">
        <v>240</v>
      </c>
      <c r="M56" s="449">
        <v>335</v>
      </c>
      <c r="N56" s="450">
        <v>191</v>
      </c>
    </row>
    <row r="57" spans="1:14" ht="16.25" customHeight="1" thickTop="1" x14ac:dyDescent="0.2">
      <c r="A57" s="452" t="s">
        <v>629</v>
      </c>
      <c r="B57" s="453"/>
      <c r="C57" s="454" t="s">
        <v>613</v>
      </c>
      <c r="D57" s="455">
        <f>+G57+I57+L57+N57</f>
        <v>21</v>
      </c>
      <c r="E57" s="455">
        <f>+H57+J57</f>
        <v>6</v>
      </c>
      <c r="F57" s="455">
        <f>+K57+M57</f>
        <v>6</v>
      </c>
      <c r="G57" s="456">
        <v>4</v>
      </c>
      <c r="H57" s="455">
        <v>4</v>
      </c>
      <c r="I57" s="457">
        <v>2</v>
      </c>
      <c r="J57" s="455">
        <v>2</v>
      </c>
      <c r="K57" s="458">
        <v>2</v>
      </c>
      <c r="L57" s="455">
        <v>4</v>
      </c>
      <c r="M57" s="455">
        <v>4</v>
      </c>
      <c r="N57" s="457">
        <v>11</v>
      </c>
    </row>
    <row r="58" spans="1:14" ht="16.25" customHeight="1" x14ac:dyDescent="0.2">
      <c r="A58" s="430"/>
      <c r="B58" s="459"/>
      <c r="C58" s="426" t="s">
        <v>614</v>
      </c>
      <c r="D58" s="455">
        <f t="shared" ref="D58:D69" si="11">+G58+I58+L58+N58</f>
        <v>24</v>
      </c>
      <c r="E58" s="455">
        <f t="shared" ref="E58:E69" si="12">+H58+J58</f>
        <v>38</v>
      </c>
      <c r="F58" s="455">
        <f t="shared" ref="F58:F69" si="13">+K58+M58</f>
        <v>21</v>
      </c>
      <c r="G58" s="457">
        <v>9</v>
      </c>
      <c r="H58" s="455">
        <v>16</v>
      </c>
      <c r="I58" s="457">
        <v>14</v>
      </c>
      <c r="J58" s="455">
        <v>22</v>
      </c>
      <c r="K58" s="458">
        <v>21</v>
      </c>
      <c r="L58" s="455">
        <v>0</v>
      </c>
      <c r="M58" s="455">
        <v>0</v>
      </c>
      <c r="N58" s="457">
        <v>1</v>
      </c>
    </row>
    <row r="59" spans="1:14" ht="16.25" customHeight="1" x14ac:dyDescent="0.2">
      <c r="A59" s="430"/>
      <c r="B59" s="459"/>
      <c r="C59" s="426" t="s">
        <v>615</v>
      </c>
      <c r="D59" s="455">
        <f t="shared" si="11"/>
        <v>18</v>
      </c>
      <c r="E59" s="455">
        <f t="shared" si="12"/>
        <v>25</v>
      </c>
      <c r="F59" s="455">
        <f t="shared" si="13"/>
        <v>12</v>
      </c>
      <c r="G59" s="457">
        <v>9</v>
      </c>
      <c r="H59" s="455">
        <v>12</v>
      </c>
      <c r="I59" s="457">
        <v>8</v>
      </c>
      <c r="J59" s="455">
        <v>13</v>
      </c>
      <c r="K59" s="458">
        <v>11</v>
      </c>
      <c r="L59" s="455">
        <v>1</v>
      </c>
      <c r="M59" s="455">
        <v>1</v>
      </c>
      <c r="N59" s="457">
        <v>0</v>
      </c>
    </row>
    <row r="60" spans="1:14" ht="16.25" customHeight="1" x14ac:dyDescent="0.2">
      <c r="A60" s="430"/>
      <c r="B60" s="459"/>
      <c r="C60" s="426" t="s">
        <v>616</v>
      </c>
      <c r="D60" s="455">
        <f t="shared" si="11"/>
        <v>99</v>
      </c>
      <c r="E60" s="455">
        <f t="shared" si="12"/>
        <v>72</v>
      </c>
      <c r="F60" s="455">
        <f t="shared" si="13"/>
        <v>65</v>
      </c>
      <c r="G60" s="457">
        <v>36</v>
      </c>
      <c r="H60" s="455">
        <v>44</v>
      </c>
      <c r="I60" s="457">
        <v>21</v>
      </c>
      <c r="J60" s="455">
        <v>28</v>
      </c>
      <c r="K60" s="458">
        <v>32</v>
      </c>
      <c r="L60" s="455">
        <v>29</v>
      </c>
      <c r="M60" s="455">
        <v>33</v>
      </c>
      <c r="N60" s="457">
        <v>13</v>
      </c>
    </row>
    <row r="61" spans="1:14" ht="16.25" customHeight="1" x14ac:dyDescent="0.2">
      <c r="A61" s="430"/>
      <c r="B61" s="459"/>
      <c r="C61" s="426" t="s">
        <v>617</v>
      </c>
      <c r="D61" s="455">
        <f t="shared" si="11"/>
        <v>130</v>
      </c>
      <c r="E61" s="455">
        <f t="shared" si="12"/>
        <v>16</v>
      </c>
      <c r="F61" s="455">
        <f t="shared" si="13"/>
        <v>90</v>
      </c>
      <c r="G61" s="457">
        <v>10</v>
      </c>
      <c r="H61" s="455">
        <v>11</v>
      </c>
      <c r="I61" s="457">
        <v>5</v>
      </c>
      <c r="J61" s="455">
        <v>5</v>
      </c>
      <c r="K61" s="458">
        <v>6</v>
      </c>
      <c r="L61" s="455">
        <v>70</v>
      </c>
      <c r="M61" s="455">
        <v>84</v>
      </c>
      <c r="N61" s="457">
        <v>45</v>
      </c>
    </row>
    <row r="62" spans="1:14" ht="16.25" customHeight="1" x14ac:dyDescent="0.2">
      <c r="A62" s="430"/>
      <c r="B62" s="459"/>
      <c r="C62" s="426" t="s">
        <v>618</v>
      </c>
      <c r="D62" s="455">
        <f t="shared" si="11"/>
        <v>30</v>
      </c>
      <c r="E62" s="455">
        <f t="shared" si="12"/>
        <v>16</v>
      </c>
      <c r="F62" s="455">
        <f t="shared" si="13"/>
        <v>23</v>
      </c>
      <c r="G62" s="457">
        <v>7</v>
      </c>
      <c r="H62" s="455">
        <v>8</v>
      </c>
      <c r="I62" s="457">
        <v>7</v>
      </c>
      <c r="J62" s="455">
        <v>8</v>
      </c>
      <c r="K62" s="458">
        <v>9</v>
      </c>
      <c r="L62" s="455">
        <v>10</v>
      </c>
      <c r="M62" s="455">
        <v>14</v>
      </c>
      <c r="N62" s="457">
        <v>6</v>
      </c>
    </row>
    <row r="63" spans="1:14" ht="16.25" customHeight="1" x14ac:dyDescent="0.2">
      <c r="A63" s="430"/>
      <c r="B63" s="459"/>
      <c r="C63" s="426" t="s">
        <v>619</v>
      </c>
      <c r="D63" s="455">
        <f t="shared" si="11"/>
        <v>72</v>
      </c>
      <c r="E63" s="455">
        <f t="shared" si="12"/>
        <v>0</v>
      </c>
      <c r="F63" s="455">
        <f t="shared" si="13"/>
        <v>5</v>
      </c>
      <c r="G63" s="457">
        <v>0</v>
      </c>
      <c r="H63" s="455">
        <v>0</v>
      </c>
      <c r="I63" s="457">
        <v>0</v>
      </c>
      <c r="J63" s="455">
        <v>0</v>
      </c>
      <c r="K63" s="458">
        <v>0</v>
      </c>
      <c r="L63" s="455">
        <v>4</v>
      </c>
      <c r="M63" s="455">
        <v>5</v>
      </c>
      <c r="N63" s="457">
        <v>68</v>
      </c>
    </row>
    <row r="64" spans="1:14" ht="16.25" customHeight="1" x14ac:dyDescent="0.2">
      <c r="A64" s="430"/>
      <c r="B64" s="459"/>
      <c r="C64" s="426" t="s">
        <v>620</v>
      </c>
      <c r="D64" s="455">
        <f t="shared" si="11"/>
        <v>8</v>
      </c>
      <c r="E64" s="455">
        <f t="shared" si="12"/>
        <v>0</v>
      </c>
      <c r="F64" s="455">
        <f t="shared" si="13"/>
        <v>0</v>
      </c>
      <c r="G64" s="457">
        <v>0</v>
      </c>
      <c r="H64" s="455">
        <v>0</v>
      </c>
      <c r="I64" s="457">
        <v>0</v>
      </c>
      <c r="J64" s="455">
        <v>0</v>
      </c>
      <c r="K64" s="458">
        <v>0</v>
      </c>
      <c r="L64" s="455">
        <v>0</v>
      </c>
      <c r="M64" s="455">
        <v>0</v>
      </c>
      <c r="N64" s="457">
        <v>8</v>
      </c>
    </row>
    <row r="65" spans="1:14" ht="16.25" customHeight="1" x14ac:dyDescent="0.2">
      <c r="A65" s="430"/>
      <c r="B65" s="459"/>
      <c r="C65" s="426" t="s">
        <v>621</v>
      </c>
      <c r="D65" s="455">
        <f t="shared" si="11"/>
        <v>2</v>
      </c>
      <c r="E65" s="455">
        <f t="shared" si="12"/>
        <v>0</v>
      </c>
      <c r="F65" s="455">
        <f t="shared" si="13"/>
        <v>0</v>
      </c>
      <c r="G65" s="457">
        <v>0</v>
      </c>
      <c r="H65" s="455">
        <v>0</v>
      </c>
      <c r="I65" s="457">
        <v>0</v>
      </c>
      <c r="J65" s="455">
        <v>0</v>
      </c>
      <c r="K65" s="458">
        <v>0</v>
      </c>
      <c r="L65" s="455">
        <v>0</v>
      </c>
      <c r="M65" s="455">
        <v>0</v>
      </c>
      <c r="N65" s="457">
        <v>2</v>
      </c>
    </row>
    <row r="66" spans="1:14" ht="16.25" customHeight="1" x14ac:dyDescent="0.2">
      <c r="A66" s="430"/>
      <c r="B66" s="459"/>
      <c r="C66" s="426" t="s">
        <v>622</v>
      </c>
      <c r="D66" s="455">
        <f t="shared" si="11"/>
        <v>1</v>
      </c>
      <c r="E66" s="455">
        <f t="shared" si="12"/>
        <v>0</v>
      </c>
      <c r="F66" s="455">
        <f t="shared" si="13"/>
        <v>0</v>
      </c>
      <c r="G66" s="457">
        <v>0</v>
      </c>
      <c r="H66" s="455">
        <v>0</v>
      </c>
      <c r="I66" s="457">
        <v>0</v>
      </c>
      <c r="J66" s="455">
        <v>0</v>
      </c>
      <c r="K66" s="458">
        <v>0</v>
      </c>
      <c r="L66" s="455">
        <v>0</v>
      </c>
      <c r="M66" s="455">
        <v>0</v>
      </c>
      <c r="N66" s="457">
        <v>1</v>
      </c>
    </row>
    <row r="67" spans="1:14" ht="16.25" customHeight="1" x14ac:dyDescent="0.2">
      <c r="A67" s="430"/>
      <c r="B67" s="459"/>
      <c r="C67" s="426" t="s">
        <v>623</v>
      </c>
      <c r="D67" s="455">
        <f t="shared" si="11"/>
        <v>0</v>
      </c>
      <c r="E67" s="455">
        <f t="shared" si="12"/>
        <v>0</v>
      </c>
      <c r="F67" s="455">
        <f t="shared" si="13"/>
        <v>0</v>
      </c>
      <c r="G67" s="457">
        <v>0</v>
      </c>
      <c r="H67" s="455">
        <v>0</v>
      </c>
      <c r="I67" s="457">
        <v>0</v>
      </c>
      <c r="J67" s="455">
        <v>0</v>
      </c>
      <c r="K67" s="458">
        <v>0</v>
      </c>
      <c r="L67" s="455">
        <v>0</v>
      </c>
      <c r="M67" s="455">
        <v>0</v>
      </c>
      <c r="N67" s="457">
        <v>0</v>
      </c>
    </row>
    <row r="68" spans="1:14" ht="16.25" customHeight="1" x14ac:dyDescent="0.2">
      <c r="A68" s="430"/>
      <c r="B68" s="459"/>
      <c r="C68" s="426" t="s">
        <v>624</v>
      </c>
      <c r="D68" s="455">
        <f t="shared" si="11"/>
        <v>83</v>
      </c>
      <c r="E68" s="455">
        <f t="shared" si="12"/>
        <v>10</v>
      </c>
      <c r="F68" s="455">
        <f t="shared" si="13"/>
        <v>24</v>
      </c>
      <c r="G68" s="457">
        <v>9</v>
      </c>
      <c r="H68" s="455">
        <v>9</v>
      </c>
      <c r="I68" s="457">
        <v>1</v>
      </c>
      <c r="J68" s="455">
        <v>1</v>
      </c>
      <c r="K68" s="458">
        <v>1</v>
      </c>
      <c r="L68" s="455">
        <v>20</v>
      </c>
      <c r="M68" s="455">
        <v>23</v>
      </c>
      <c r="N68" s="457">
        <v>53</v>
      </c>
    </row>
    <row r="69" spans="1:14" ht="16.25" customHeight="1" x14ac:dyDescent="0.2">
      <c r="A69" s="460"/>
      <c r="B69" s="461"/>
      <c r="C69" s="426" t="s">
        <v>625</v>
      </c>
      <c r="D69" s="443">
        <f t="shared" si="11"/>
        <v>488</v>
      </c>
      <c r="E69" s="443">
        <f t="shared" si="12"/>
        <v>183</v>
      </c>
      <c r="F69" s="443">
        <f t="shared" si="13"/>
        <v>246</v>
      </c>
      <c r="G69" s="444">
        <v>84</v>
      </c>
      <c r="H69" s="443">
        <v>104</v>
      </c>
      <c r="I69" s="444">
        <v>58</v>
      </c>
      <c r="J69" s="443">
        <v>79</v>
      </c>
      <c r="K69" s="445">
        <v>82</v>
      </c>
      <c r="L69" s="443">
        <v>138</v>
      </c>
      <c r="M69" s="443">
        <v>164</v>
      </c>
      <c r="N69" s="444">
        <v>208</v>
      </c>
    </row>
    <row r="70" spans="1:14" x14ac:dyDescent="0.2">
      <c r="A70" s="408" t="s">
        <v>630</v>
      </c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</row>
    <row r="71" spans="1:14" x14ac:dyDescent="0.2"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</row>
  </sheetData>
  <mergeCells count="12">
    <mergeCell ref="A5:A56"/>
    <mergeCell ref="B5:B17"/>
    <mergeCell ref="B18:B30"/>
    <mergeCell ref="B31:B43"/>
    <mergeCell ref="B44:B56"/>
    <mergeCell ref="A57:B69"/>
    <mergeCell ref="A3:C4"/>
    <mergeCell ref="D3:F3"/>
    <mergeCell ref="G3:H3"/>
    <mergeCell ref="I3:K3"/>
    <mergeCell ref="L3:M3"/>
    <mergeCell ref="N3:N4"/>
  </mergeCells>
  <phoneticPr fontId="4"/>
  <printOptions horizontalCentered="1" gridLinesSet="0"/>
  <pageMargins left="0.78740157480314965" right="0.78740157480314965" top="0.78740157480314965" bottom="0.78740157480314965" header="0.39370078740157483" footer="0.59055118110236227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3C29-D56B-462A-95D0-BC227BF2187B}">
  <dimension ref="A1:V114"/>
  <sheetViews>
    <sheetView zoomScaleNormal="100" zoomScaleSheetLayoutView="100" workbookViewId="0">
      <pane xSplit="3" ySplit="5" topLeftCell="D6" activePane="bottomRight" state="frozen"/>
      <selection activeCell="L38" sqref="L38"/>
      <selection pane="topRight" activeCell="L38" sqref="L38"/>
      <selection pane="bottomLeft" activeCell="L38" sqref="L38"/>
      <selection pane="bottomRight" activeCell="L38" sqref="L38"/>
    </sheetView>
  </sheetViews>
  <sheetFormatPr defaultColWidth="10.81640625" defaultRowHeight="12" x14ac:dyDescent="0.2"/>
  <cols>
    <col min="1" max="1" width="3.36328125" style="2" customWidth="1"/>
    <col min="2" max="2" width="15" style="2" customWidth="1"/>
    <col min="3" max="3" width="4" style="2" customWidth="1"/>
    <col min="4" max="4" width="9.36328125" style="2" customWidth="1"/>
    <col min="5" max="5" width="8.81640625" style="2" customWidth="1"/>
    <col min="6" max="6" width="10.08984375" style="2" customWidth="1"/>
    <col min="7" max="7" width="7.90625" style="2" customWidth="1"/>
    <col min="8" max="8" width="8.26953125" style="2" customWidth="1"/>
    <col min="9" max="9" width="8.36328125" style="2" customWidth="1"/>
    <col min="10" max="10" width="8.7265625" style="2" customWidth="1"/>
    <col min="11" max="11" width="9.1796875" style="2" customWidth="1"/>
    <col min="12" max="12" width="8.1796875" style="2" customWidth="1"/>
    <col min="13" max="16384" width="10.81640625" style="2"/>
  </cols>
  <sheetData>
    <row r="1" spans="1:14" ht="16.5" x14ac:dyDescent="0.2">
      <c r="A1" s="1" t="s">
        <v>60</v>
      </c>
      <c r="M1" s="31"/>
    </row>
    <row r="2" spans="1:14" ht="12.5" thickBot="1" x14ac:dyDescent="0.25">
      <c r="D2" s="3"/>
      <c r="E2" s="3"/>
      <c r="F2" s="41"/>
      <c r="G2" s="42"/>
      <c r="H2" s="3"/>
      <c r="I2" s="3"/>
      <c r="J2" s="3"/>
      <c r="K2" s="3"/>
      <c r="L2" s="5" t="s">
        <v>61</v>
      </c>
      <c r="M2" s="31"/>
    </row>
    <row r="3" spans="1:14" ht="17.25" customHeight="1" thickTop="1" x14ac:dyDescent="0.2">
      <c r="A3" s="43"/>
      <c r="B3" s="43"/>
      <c r="C3" s="43"/>
      <c r="D3" s="44" t="s">
        <v>62</v>
      </c>
      <c r="E3" s="45"/>
      <c r="F3" s="45"/>
      <c r="G3" s="46"/>
      <c r="H3" s="44" t="s">
        <v>63</v>
      </c>
      <c r="I3" s="45"/>
      <c r="J3" s="45"/>
      <c r="K3" s="45"/>
      <c r="L3" s="45"/>
      <c r="M3" s="31"/>
    </row>
    <row r="4" spans="1:14" ht="17.25" customHeight="1" x14ac:dyDescent="0.2">
      <c r="A4" s="31"/>
      <c r="B4" s="31"/>
      <c r="C4" s="31"/>
      <c r="D4" s="47" t="s">
        <v>64</v>
      </c>
      <c r="E4" s="48" t="s">
        <v>65</v>
      </c>
      <c r="F4" s="48" t="s">
        <v>65</v>
      </c>
      <c r="G4" s="49" t="s">
        <v>66</v>
      </c>
      <c r="H4" s="50" t="s">
        <v>64</v>
      </c>
      <c r="I4" s="51" t="s">
        <v>67</v>
      </c>
      <c r="J4" s="51" t="s">
        <v>65</v>
      </c>
      <c r="K4" s="51" t="s">
        <v>68</v>
      </c>
      <c r="L4" s="52" t="s">
        <v>69</v>
      </c>
      <c r="M4" s="31"/>
    </row>
    <row r="5" spans="1:14" ht="17.25" customHeight="1" x14ac:dyDescent="0.2">
      <c r="A5" s="53"/>
      <c r="B5" s="53"/>
      <c r="C5" s="53"/>
      <c r="D5" s="54" t="s">
        <v>70</v>
      </c>
      <c r="E5" s="55" t="s">
        <v>70</v>
      </c>
      <c r="F5" s="55" t="s">
        <v>71</v>
      </c>
      <c r="G5" s="56" t="s">
        <v>71</v>
      </c>
      <c r="H5" s="57"/>
      <c r="I5" s="58"/>
      <c r="J5" s="58"/>
      <c r="K5" s="58"/>
      <c r="L5" s="59"/>
      <c r="M5" s="31"/>
    </row>
    <row r="6" spans="1:14" ht="13.5" customHeight="1" x14ac:dyDescent="0.2">
      <c r="A6" s="14"/>
      <c r="B6" s="15" t="s">
        <v>9</v>
      </c>
      <c r="C6" s="14"/>
      <c r="D6" s="60">
        <f t="shared" ref="D6:L6" si="0">D7+D8</f>
        <v>150482</v>
      </c>
      <c r="E6" s="61">
        <f t="shared" si="0"/>
        <v>11259</v>
      </c>
      <c r="F6" s="61">
        <f t="shared" si="0"/>
        <v>14378</v>
      </c>
      <c r="G6" s="62">
        <f t="shared" si="0"/>
        <v>3041</v>
      </c>
      <c r="H6" s="60">
        <f t="shared" si="0"/>
        <v>14709</v>
      </c>
      <c r="I6" s="61">
        <f t="shared" si="0"/>
        <v>6085</v>
      </c>
      <c r="J6" s="61">
        <f t="shared" si="0"/>
        <v>18357</v>
      </c>
      <c r="K6" s="61">
        <f t="shared" si="0"/>
        <v>14402</v>
      </c>
      <c r="L6" s="61">
        <f t="shared" si="0"/>
        <v>6476</v>
      </c>
      <c r="M6" s="31"/>
    </row>
    <row r="7" spans="1:14" ht="13.5" customHeight="1" x14ac:dyDescent="0.2">
      <c r="A7" s="14"/>
      <c r="B7" s="15" t="s">
        <v>10</v>
      </c>
      <c r="C7" s="14"/>
      <c r="D7" s="63">
        <f>SUM(D11,D23,D26,D14,D29,D34,D48,D19,D55,D56,D59,D62,)</f>
        <v>130835</v>
      </c>
      <c r="E7" s="64">
        <f>SUM(E11,E23,E59)</f>
        <v>11259</v>
      </c>
      <c r="F7" s="64">
        <f t="shared" ref="F7:L7" si="1">SUM(F11,F23,F26,F14,F29,F34,F48,F19,F55,F56,F59,F62)</f>
        <v>10733</v>
      </c>
      <c r="G7" s="65">
        <f t="shared" si="1"/>
        <v>2040</v>
      </c>
      <c r="H7" s="63">
        <f t="shared" si="1"/>
        <v>12754</v>
      </c>
      <c r="I7" s="64">
        <f t="shared" si="1"/>
        <v>4825</v>
      </c>
      <c r="J7" s="64">
        <f t="shared" si="1"/>
        <v>15091</v>
      </c>
      <c r="K7" s="64">
        <f t="shared" si="1"/>
        <v>11644</v>
      </c>
      <c r="L7" s="64">
        <f t="shared" si="1"/>
        <v>5087</v>
      </c>
      <c r="M7" s="31"/>
      <c r="N7" s="19"/>
    </row>
    <row r="8" spans="1:14" ht="13.5" customHeight="1" x14ac:dyDescent="0.2">
      <c r="A8" s="14"/>
      <c r="B8" s="15" t="s">
        <v>11</v>
      </c>
      <c r="C8" s="14"/>
      <c r="D8" s="63">
        <f>SUM(D15,D16,D30,D31,D35,D36,D37,D40,D41,D42,D43,D44,D45,D49,D50,D51,D52,D20,D63,D64,D65,D66,D67)</f>
        <v>19647</v>
      </c>
      <c r="E8" s="64">
        <v>0</v>
      </c>
      <c r="F8" s="64">
        <f t="shared" ref="F8:L8" si="2">SUM(F15,F16,F30,F31,F35,F36,F37,F40,F41,F42,F43,F44,F45,F49,F50,F51,F52,F20,F63,F64,F65,F66,F67)</f>
        <v>3645</v>
      </c>
      <c r="G8" s="65">
        <f t="shared" si="2"/>
        <v>1001</v>
      </c>
      <c r="H8" s="63">
        <f t="shared" si="2"/>
        <v>1955</v>
      </c>
      <c r="I8" s="64">
        <f t="shared" si="2"/>
        <v>1260</v>
      </c>
      <c r="J8" s="64">
        <f t="shared" si="2"/>
        <v>3266</v>
      </c>
      <c r="K8" s="64">
        <f t="shared" si="2"/>
        <v>2758</v>
      </c>
      <c r="L8" s="64">
        <f t="shared" si="2"/>
        <v>1389</v>
      </c>
      <c r="M8" s="31"/>
      <c r="N8" s="19"/>
    </row>
    <row r="9" spans="1:14" ht="13.5" customHeight="1" x14ac:dyDescent="0.2">
      <c r="A9" s="14"/>
      <c r="B9" s="22"/>
      <c r="C9" s="14"/>
      <c r="D9" s="66"/>
      <c r="E9" s="67"/>
      <c r="F9" s="67"/>
      <c r="G9" s="68"/>
      <c r="H9" s="66"/>
      <c r="I9" s="67"/>
      <c r="J9" s="67"/>
      <c r="K9" s="67"/>
      <c r="L9" s="67"/>
      <c r="M9" s="31"/>
    </row>
    <row r="10" spans="1:14" ht="13.5" customHeight="1" x14ac:dyDescent="0.2">
      <c r="A10" s="23" t="s">
        <v>72</v>
      </c>
      <c r="B10" s="23"/>
      <c r="C10" s="23"/>
      <c r="D10" s="63">
        <f t="shared" ref="D10:L10" si="3">D11</f>
        <v>27141</v>
      </c>
      <c r="E10" s="64">
        <f t="shared" si="3"/>
        <v>4435</v>
      </c>
      <c r="F10" s="64">
        <f t="shared" si="3"/>
        <v>0</v>
      </c>
      <c r="G10" s="65">
        <f t="shared" si="3"/>
        <v>0</v>
      </c>
      <c r="H10" s="63">
        <f t="shared" si="3"/>
        <v>2265</v>
      </c>
      <c r="I10" s="64">
        <f t="shared" si="3"/>
        <v>2175</v>
      </c>
      <c r="J10" s="64">
        <f t="shared" si="3"/>
        <v>2222</v>
      </c>
      <c r="K10" s="64">
        <f t="shared" si="3"/>
        <v>1955</v>
      </c>
      <c r="L10" s="64">
        <f t="shared" si="3"/>
        <v>1011</v>
      </c>
      <c r="M10" s="31"/>
    </row>
    <row r="11" spans="1:14" ht="13.5" customHeight="1" x14ac:dyDescent="0.2">
      <c r="A11" s="14"/>
      <c r="B11" s="15" t="s">
        <v>13</v>
      </c>
      <c r="C11" s="14"/>
      <c r="D11" s="63">
        <v>27141</v>
      </c>
      <c r="E11" s="64">
        <v>4435</v>
      </c>
      <c r="F11" s="64">
        <v>0</v>
      </c>
      <c r="G11" s="65">
        <v>0</v>
      </c>
      <c r="H11" s="63">
        <v>2265</v>
      </c>
      <c r="I11" s="64">
        <v>2175</v>
      </c>
      <c r="J11" s="64">
        <v>2222</v>
      </c>
      <c r="K11" s="64">
        <v>1955</v>
      </c>
      <c r="L11" s="64">
        <v>1011</v>
      </c>
      <c r="M11" s="31"/>
    </row>
    <row r="12" spans="1:14" ht="13.5" customHeight="1" x14ac:dyDescent="0.2">
      <c r="A12" s="14"/>
      <c r="B12" s="14"/>
      <c r="C12" s="14"/>
      <c r="D12" s="66"/>
      <c r="E12" s="67"/>
      <c r="F12" s="67"/>
      <c r="G12" s="68"/>
      <c r="H12" s="66"/>
      <c r="I12" s="67"/>
      <c r="J12" s="67"/>
      <c r="K12" s="67"/>
      <c r="L12" s="67"/>
      <c r="M12" s="31"/>
    </row>
    <row r="13" spans="1:14" ht="13.5" customHeight="1" x14ac:dyDescent="0.2">
      <c r="A13" s="23" t="s">
        <v>14</v>
      </c>
      <c r="B13" s="23"/>
      <c r="C13" s="23"/>
      <c r="D13" s="63">
        <f>SUM(D14:D16)</f>
        <v>8672</v>
      </c>
      <c r="E13" s="64">
        <v>0</v>
      </c>
      <c r="F13" s="64">
        <f t="shared" ref="F13:L13" si="4">SUM(F14:F16)</f>
        <v>1348</v>
      </c>
      <c r="G13" s="65">
        <f t="shared" si="4"/>
        <v>317</v>
      </c>
      <c r="H13" s="63">
        <f t="shared" si="4"/>
        <v>658</v>
      </c>
      <c r="I13" s="64">
        <f t="shared" si="4"/>
        <v>105</v>
      </c>
      <c r="J13" s="64">
        <f t="shared" si="4"/>
        <v>1182</v>
      </c>
      <c r="K13" s="64">
        <f t="shared" si="4"/>
        <v>1212</v>
      </c>
      <c r="L13" s="64">
        <f t="shared" si="4"/>
        <v>337</v>
      </c>
      <c r="M13" s="31"/>
    </row>
    <row r="14" spans="1:14" ht="13.5" customHeight="1" x14ac:dyDescent="0.2">
      <c r="A14" s="14"/>
      <c r="B14" s="15" t="s">
        <v>15</v>
      </c>
      <c r="C14" s="14"/>
      <c r="D14" s="63">
        <v>4591</v>
      </c>
      <c r="E14" s="64">
        <v>0</v>
      </c>
      <c r="F14" s="64">
        <v>721</v>
      </c>
      <c r="G14" s="65">
        <v>0</v>
      </c>
      <c r="H14" s="63">
        <v>444</v>
      </c>
      <c r="I14" s="64">
        <v>72</v>
      </c>
      <c r="J14" s="64">
        <v>711</v>
      </c>
      <c r="K14" s="64">
        <v>773</v>
      </c>
      <c r="L14" s="64">
        <v>313</v>
      </c>
      <c r="M14" s="31"/>
    </row>
    <row r="15" spans="1:14" ht="13.5" customHeight="1" x14ac:dyDescent="0.2">
      <c r="A15" s="14"/>
      <c r="B15" s="15" t="s">
        <v>16</v>
      </c>
      <c r="C15" s="14"/>
      <c r="D15" s="63">
        <v>1316</v>
      </c>
      <c r="E15" s="64">
        <v>0</v>
      </c>
      <c r="F15" s="64">
        <v>291</v>
      </c>
      <c r="G15" s="65">
        <v>135</v>
      </c>
      <c r="H15" s="63">
        <v>125</v>
      </c>
      <c r="I15" s="64">
        <v>22</v>
      </c>
      <c r="J15" s="64">
        <v>268</v>
      </c>
      <c r="K15" s="64">
        <v>239</v>
      </c>
      <c r="L15" s="64">
        <v>24</v>
      </c>
      <c r="M15" s="31"/>
    </row>
    <row r="16" spans="1:14" ht="13.5" customHeight="1" x14ac:dyDescent="0.2">
      <c r="A16" s="14"/>
      <c r="B16" s="15" t="s">
        <v>17</v>
      </c>
      <c r="C16" s="14"/>
      <c r="D16" s="63">
        <v>2765</v>
      </c>
      <c r="E16" s="64">
        <v>0</v>
      </c>
      <c r="F16" s="64">
        <v>336</v>
      </c>
      <c r="G16" s="65">
        <v>182</v>
      </c>
      <c r="H16" s="63">
        <v>89</v>
      </c>
      <c r="I16" s="64">
        <v>11</v>
      </c>
      <c r="J16" s="64">
        <v>203</v>
      </c>
      <c r="K16" s="64">
        <v>200</v>
      </c>
      <c r="L16" s="64">
        <v>0</v>
      </c>
      <c r="M16" s="31"/>
    </row>
    <row r="17" spans="1:22" ht="13.5" customHeight="1" x14ac:dyDescent="0.2">
      <c r="A17" s="14"/>
      <c r="B17" s="14"/>
      <c r="C17" s="14"/>
      <c r="D17" s="66"/>
      <c r="E17" s="67"/>
      <c r="F17" s="67"/>
      <c r="G17" s="68"/>
      <c r="H17" s="66"/>
      <c r="I17" s="67"/>
      <c r="J17" s="67"/>
      <c r="K17" s="67"/>
      <c r="L17" s="67"/>
      <c r="M17" s="31"/>
    </row>
    <row r="18" spans="1:22" ht="13.5" customHeight="1" x14ac:dyDescent="0.2">
      <c r="A18" s="23" t="s">
        <v>18</v>
      </c>
      <c r="B18" s="23"/>
      <c r="C18" s="23"/>
      <c r="D18" s="63">
        <f>SUM(D19:D20)</f>
        <v>22639</v>
      </c>
      <c r="E18" s="64">
        <v>0</v>
      </c>
      <c r="F18" s="64">
        <f t="shared" ref="F18:L18" si="5">SUM(F19:F20)</f>
        <v>1930</v>
      </c>
      <c r="G18" s="65">
        <f t="shared" si="5"/>
        <v>1627</v>
      </c>
      <c r="H18" s="63">
        <f t="shared" si="5"/>
        <v>1963</v>
      </c>
      <c r="I18" s="64">
        <f t="shared" si="5"/>
        <v>127</v>
      </c>
      <c r="J18" s="64">
        <f t="shared" si="5"/>
        <v>3921</v>
      </c>
      <c r="K18" s="64">
        <f t="shared" si="5"/>
        <v>1606</v>
      </c>
      <c r="L18" s="64">
        <f t="shared" si="5"/>
        <v>222</v>
      </c>
      <c r="M18" s="31"/>
    </row>
    <row r="19" spans="1:22" ht="13.5" customHeight="1" x14ac:dyDescent="0.2">
      <c r="A19" s="14"/>
      <c r="B19" s="15" t="s">
        <v>19</v>
      </c>
      <c r="C19" s="14"/>
      <c r="D19" s="63">
        <v>19841</v>
      </c>
      <c r="E19" s="64">
        <v>0</v>
      </c>
      <c r="F19" s="64">
        <v>1484</v>
      </c>
      <c r="G19" s="65">
        <v>1627</v>
      </c>
      <c r="H19" s="63">
        <v>1685</v>
      </c>
      <c r="I19" s="64">
        <v>50</v>
      </c>
      <c r="J19" s="64">
        <v>3596</v>
      </c>
      <c r="K19" s="64">
        <v>1274</v>
      </c>
      <c r="L19" s="64">
        <v>2</v>
      </c>
      <c r="M19" s="31"/>
    </row>
    <row r="20" spans="1:22" ht="13.5" customHeight="1" x14ac:dyDescent="0.2">
      <c r="A20" s="14"/>
      <c r="B20" s="15" t="s">
        <v>20</v>
      </c>
      <c r="C20" s="14"/>
      <c r="D20" s="63">
        <v>2798</v>
      </c>
      <c r="E20" s="64">
        <v>0</v>
      </c>
      <c r="F20" s="64">
        <v>446</v>
      </c>
      <c r="G20" s="65">
        <v>0</v>
      </c>
      <c r="H20" s="63">
        <v>278</v>
      </c>
      <c r="I20" s="64">
        <v>77</v>
      </c>
      <c r="J20" s="64">
        <v>325</v>
      </c>
      <c r="K20" s="64">
        <v>332</v>
      </c>
      <c r="L20" s="64">
        <v>220</v>
      </c>
      <c r="M20" s="31"/>
    </row>
    <row r="21" spans="1:22" ht="13.5" customHeight="1" x14ac:dyDescent="0.2">
      <c r="A21" s="14"/>
      <c r="B21" s="15"/>
      <c r="C21" s="14"/>
      <c r="D21" s="66"/>
      <c r="E21" s="67"/>
      <c r="F21" s="67"/>
      <c r="G21" s="68"/>
      <c r="H21" s="66"/>
      <c r="I21" s="67"/>
      <c r="J21" s="67"/>
      <c r="K21" s="67"/>
      <c r="L21" s="67"/>
      <c r="M21" s="31"/>
    </row>
    <row r="22" spans="1:22" ht="13.5" customHeight="1" x14ac:dyDescent="0.2">
      <c r="A22" s="23" t="s">
        <v>73</v>
      </c>
      <c r="B22" s="23"/>
      <c r="C22" s="23"/>
      <c r="D22" s="63">
        <f>D23</f>
        <v>32855</v>
      </c>
      <c r="E22" s="64">
        <f>E23</f>
        <v>5222</v>
      </c>
      <c r="F22" s="64">
        <f>F23</f>
        <v>2346</v>
      </c>
      <c r="G22" s="65">
        <v>0</v>
      </c>
      <c r="H22" s="63">
        <f>H23</f>
        <v>3453</v>
      </c>
      <c r="I22" s="64">
        <f>I23</f>
        <v>159</v>
      </c>
      <c r="J22" s="64">
        <f>J23</f>
        <v>3465</v>
      </c>
      <c r="K22" s="64">
        <f>K23</f>
        <v>671</v>
      </c>
      <c r="L22" s="64">
        <f>L23</f>
        <v>1685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1:22" ht="13.5" customHeight="1" x14ac:dyDescent="0.2">
      <c r="A23" s="14"/>
      <c r="B23" s="15" t="s">
        <v>22</v>
      </c>
      <c r="C23" s="14"/>
      <c r="D23" s="63">
        <v>32855</v>
      </c>
      <c r="E23" s="64">
        <v>5222</v>
      </c>
      <c r="F23" s="64">
        <v>2346</v>
      </c>
      <c r="G23" s="65">
        <v>0</v>
      </c>
      <c r="H23" s="63">
        <v>3453</v>
      </c>
      <c r="I23" s="64">
        <v>159</v>
      </c>
      <c r="J23" s="64">
        <v>3465</v>
      </c>
      <c r="K23" s="64">
        <v>671</v>
      </c>
      <c r="L23" s="64">
        <v>1685</v>
      </c>
      <c r="M23" s="31"/>
    </row>
    <row r="24" spans="1:22" ht="13.5" customHeight="1" x14ac:dyDescent="0.2">
      <c r="A24" s="14"/>
      <c r="B24" s="15"/>
      <c r="C24" s="14"/>
      <c r="D24" s="63"/>
      <c r="E24" s="64"/>
      <c r="F24" s="64"/>
      <c r="G24" s="65"/>
      <c r="H24" s="63"/>
      <c r="I24" s="64"/>
      <c r="J24" s="64"/>
      <c r="K24" s="64"/>
      <c r="L24" s="64"/>
      <c r="M24" s="31"/>
    </row>
    <row r="25" spans="1:22" ht="13.5" customHeight="1" x14ac:dyDescent="0.2">
      <c r="A25" s="28" t="s">
        <v>74</v>
      </c>
      <c r="B25" s="29"/>
      <c r="C25" s="70"/>
      <c r="D25" s="63">
        <f>D26</f>
        <v>2842</v>
      </c>
      <c r="E25" s="64">
        <v>0</v>
      </c>
      <c r="F25" s="64">
        <f>F26</f>
        <v>461</v>
      </c>
      <c r="G25" s="65">
        <v>0</v>
      </c>
      <c r="H25" s="63">
        <f>H26</f>
        <v>345</v>
      </c>
      <c r="I25" s="64">
        <f>I26</f>
        <v>282</v>
      </c>
      <c r="J25" s="64">
        <f>J26</f>
        <v>370</v>
      </c>
      <c r="K25" s="64">
        <f>K26</f>
        <v>1171</v>
      </c>
      <c r="L25" s="64">
        <f>L26</f>
        <v>89</v>
      </c>
      <c r="M25" s="31"/>
    </row>
    <row r="26" spans="1:22" ht="13.5" customHeight="1" x14ac:dyDescent="0.2">
      <c r="A26" s="14"/>
      <c r="B26" s="15" t="s">
        <v>24</v>
      </c>
      <c r="C26" s="14"/>
      <c r="D26" s="63">
        <v>2842</v>
      </c>
      <c r="E26" s="64">
        <v>0</v>
      </c>
      <c r="F26" s="64">
        <v>461</v>
      </c>
      <c r="G26" s="65" t="s">
        <v>75</v>
      </c>
      <c r="H26" s="63">
        <v>345</v>
      </c>
      <c r="I26" s="64">
        <v>282</v>
      </c>
      <c r="J26" s="64">
        <v>370</v>
      </c>
      <c r="K26" s="64">
        <v>1171</v>
      </c>
      <c r="L26" s="64">
        <v>89</v>
      </c>
      <c r="M26" s="31"/>
    </row>
    <row r="27" spans="1:22" ht="13.5" customHeight="1" x14ac:dyDescent="0.2">
      <c r="A27" s="14"/>
      <c r="B27" s="14"/>
      <c r="C27" s="14"/>
      <c r="D27" s="71"/>
      <c r="E27" s="72"/>
      <c r="F27" s="72"/>
      <c r="G27" s="73"/>
      <c r="H27" s="71"/>
      <c r="I27" s="72"/>
      <c r="J27" s="72"/>
      <c r="K27" s="72"/>
      <c r="L27" s="72"/>
      <c r="M27" s="31"/>
    </row>
    <row r="28" spans="1:22" ht="13.5" customHeight="1" x14ac:dyDescent="0.2">
      <c r="A28" s="23" t="s">
        <v>25</v>
      </c>
      <c r="B28" s="23"/>
      <c r="C28" s="23"/>
      <c r="D28" s="63">
        <f>SUM(D29:D31)</f>
        <v>4197</v>
      </c>
      <c r="E28" s="64">
        <v>0</v>
      </c>
      <c r="F28" s="64">
        <f t="shared" ref="F28:L28" si="6">SUM(F29:F31)</f>
        <v>720</v>
      </c>
      <c r="G28" s="65">
        <f t="shared" si="6"/>
        <v>419</v>
      </c>
      <c r="H28" s="63">
        <f t="shared" si="6"/>
        <v>482</v>
      </c>
      <c r="I28" s="64">
        <f t="shared" si="6"/>
        <v>255</v>
      </c>
      <c r="J28" s="64">
        <f t="shared" si="6"/>
        <v>243</v>
      </c>
      <c r="K28" s="64">
        <f t="shared" si="6"/>
        <v>314</v>
      </c>
      <c r="L28" s="64">
        <f t="shared" si="6"/>
        <v>30</v>
      </c>
      <c r="M28" s="31"/>
    </row>
    <row r="29" spans="1:22" ht="13.5" customHeight="1" x14ac:dyDescent="0.2">
      <c r="A29" s="14"/>
      <c r="B29" s="15" t="s">
        <v>26</v>
      </c>
      <c r="C29" s="14"/>
      <c r="D29" s="63">
        <v>4076</v>
      </c>
      <c r="E29" s="64">
        <v>0</v>
      </c>
      <c r="F29" s="64">
        <v>691</v>
      </c>
      <c r="G29" s="65">
        <v>413</v>
      </c>
      <c r="H29" s="63">
        <v>479</v>
      </c>
      <c r="I29" s="64">
        <v>248</v>
      </c>
      <c r="J29" s="64">
        <v>241</v>
      </c>
      <c r="K29" s="64">
        <v>313</v>
      </c>
      <c r="L29" s="64">
        <v>30</v>
      </c>
      <c r="M29" s="31"/>
    </row>
    <row r="30" spans="1:22" ht="13.5" customHeight="1" x14ac:dyDescent="0.2">
      <c r="A30" s="14"/>
      <c r="B30" s="15" t="s">
        <v>27</v>
      </c>
      <c r="C30" s="14"/>
      <c r="D30" s="63">
        <v>90</v>
      </c>
      <c r="E30" s="64">
        <v>0</v>
      </c>
      <c r="F30" s="64">
        <v>23</v>
      </c>
      <c r="G30" s="65">
        <v>5</v>
      </c>
      <c r="H30" s="63">
        <v>1</v>
      </c>
      <c r="I30" s="64">
        <v>6</v>
      </c>
      <c r="J30" s="64">
        <v>1</v>
      </c>
      <c r="K30" s="64">
        <v>0</v>
      </c>
      <c r="L30" s="64">
        <v>0</v>
      </c>
      <c r="M30" s="31"/>
    </row>
    <row r="31" spans="1:22" ht="13.5" customHeight="1" x14ac:dyDescent="0.2">
      <c r="A31" s="14"/>
      <c r="B31" s="15" t="s">
        <v>76</v>
      </c>
      <c r="C31" s="14"/>
      <c r="D31" s="63">
        <v>31</v>
      </c>
      <c r="E31" s="64">
        <v>0</v>
      </c>
      <c r="F31" s="64">
        <v>6</v>
      </c>
      <c r="G31" s="65">
        <v>1</v>
      </c>
      <c r="H31" s="63">
        <v>2</v>
      </c>
      <c r="I31" s="64">
        <v>1</v>
      </c>
      <c r="J31" s="64">
        <v>1</v>
      </c>
      <c r="K31" s="64">
        <v>1</v>
      </c>
      <c r="L31" s="64">
        <v>0</v>
      </c>
      <c r="M31" s="31"/>
    </row>
    <row r="32" spans="1:22" ht="13.5" customHeight="1" x14ac:dyDescent="0.2">
      <c r="A32" s="14"/>
      <c r="B32" s="14"/>
      <c r="C32" s="14"/>
      <c r="D32" s="66"/>
      <c r="E32" s="67"/>
      <c r="F32" s="67"/>
      <c r="G32" s="68"/>
      <c r="H32" s="66"/>
      <c r="I32" s="67"/>
      <c r="J32" s="67"/>
      <c r="K32" s="67"/>
      <c r="L32" s="67"/>
      <c r="M32" s="31"/>
    </row>
    <row r="33" spans="1:13" ht="13.5" customHeight="1" x14ac:dyDescent="0.2">
      <c r="A33" s="23" t="s">
        <v>29</v>
      </c>
      <c r="B33" s="23"/>
      <c r="C33" s="23"/>
      <c r="D33" s="63">
        <f>SUM(D34:D37)</f>
        <v>3442</v>
      </c>
      <c r="E33" s="64">
        <f>E34+E35+E36+E37</f>
        <v>0</v>
      </c>
      <c r="F33" s="64">
        <f t="shared" ref="F33:L33" si="7">SUM(F34:F37)</f>
        <v>831</v>
      </c>
      <c r="G33" s="65">
        <f t="shared" si="7"/>
        <v>80</v>
      </c>
      <c r="H33" s="63">
        <f t="shared" si="7"/>
        <v>343</v>
      </c>
      <c r="I33" s="64">
        <f t="shared" si="7"/>
        <v>480</v>
      </c>
      <c r="J33" s="64">
        <f t="shared" si="7"/>
        <v>670</v>
      </c>
      <c r="K33" s="64">
        <f t="shared" si="7"/>
        <v>649</v>
      </c>
      <c r="L33" s="64">
        <f t="shared" si="7"/>
        <v>193</v>
      </c>
      <c r="M33" s="31"/>
    </row>
    <row r="34" spans="1:13" ht="13.5" customHeight="1" x14ac:dyDescent="0.2">
      <c r="A34" s="14"/>
      <c r="B34" s="15" t="s">
        <v>30</v>
      </c>
      <c r="C34" s="14"/>
      <c r="D34" s="63">
        <v>2568</v>
      </c>
      <c r="E34" s="64">
        <v>0</v>
      </c>
      <c r="F34" s="64">
        <v>610</v>
      </c>
      <c r="G34" s="65">
        <v>0</v>
      </c>
      <c r="H34" s="63">
        <v>240</v>
      </c>
      <c r="I34" s="64">
        <v>451</v>
      </c>
      <c r="J34" s="64">
        <v>451</v>
      </c>
      <c r="K34" s="64">
        <v>434</v>
      </c>
      <c r="L34" s="64">
        <v>156</v>
      </c>
      <c r="M34" s="31"/>
    </row>
    <row r="35" spans="1:13" ht="13.5" customHeight="1" x14ac:dyDescent="0.2">
      <c r="A35" s="14"/>
      <c r="B35" s="15" t="s">
        <v>31</v>
      </c>
      <c r="C35" s="14"/>
      <c r="D35" s="63">
        <v>211</v>
      </c>
      <c r="E35" s="64">
        <v>0</v>
      </c>
      <c r="F35" s="64">
        <v>52</v>
      </c>
      <c r="G35" s="65">
        <v>76</v>
      </c>
      <c r="H35" s="63">
        <v>21</v>
      </c>
      <c r="I35" s="64">
        <v>18</v>
      </c>
      <c r="J35" s="64">
        <v>11</v>
      </c>
      <c r="K35" s="64">
        <v>19</v>
      </c>
      <c r="L35" s="64">
        <v>6</v>
      </c>
      <c r="M35" s="31"/>
    </row>
    <row r="36" spans="1:13" ht="13.5" customHeight="1" x14ac:dyDescent="0.2">
      <c r="A36" s="14"/>
      <c r="B36" s="15" t="s">
        <v>32</v>
      </c>
      <c r="C36" s="14"/>
      <c r="D36" s="63">
        <v>30</v>
      </c>
      <c r="E36" s="64">
        <v>0</v>
      </c>
      <c r="F36" s="64">
        <v>5</v>
      </c>
      <c r="G36" s="65">
        <v>4</v>
      </c>
      <c r="H36" s="63">
        <v>0</v>
      </c>
      <c r="I36" s="64">
        <v>4</v>
      </c>
      <c r="J36" s="64">
        <v>3</v>
      </c>
      <c r="K36" s="64">
        <v>8</v>
      </c>
      <c r="L36" s="64">
        <v>0</v>
      </c>
      <c r="M36" s="31"/>
    </row>
    <row r="37" spans="1:13" ht="13.5" customHeight="1" x14ac:dyDescent="0.2">
      <c r="A37" s="14"/>
      <c r="B37" s="15" t="s">
        <v>33</v>
      </c>
      <c r="C37" s="14"/>
      <c r="D37" s="63">
        <v>633</v>
      </c>
      <c r="E37" s="64">
        <v>0</v>
      </c>
      <c r="F37" s="64">
        <v>164</v>
      </c>
      <c r="G37" s="65">
        <v>0</v>
      </c>
      <c r="H37" s="63">
        <v>82</v>
      </c>
      <c r="I37" s="64">
        <v>7</v>
      </c>
      <c r="J37" s="64">
        <v>205</v>
      </c>
      <c r="K37" s="64">
        <v>188</v>
      </c>
      <c r="L37" s="64">
        <v>31</v>
      </c>
      <c r="M37" s="31"/>
    </row>
    <row r="38" spans="1:13" ht="13.5" customHeight="1" x14ac:dyDescent="0.2">
      <c r="A38" s="31"/>
      <c r="B38" s="31"/>
      <c r="C38" s="31"/>
      <c r="D38" s="66"/>
      <c r="E38" s="67"/>
      <c r="F38" s="67"/>
      <c r="G38" s="68"/>
      <c r="H38" s="66"/>
      <c r="I38" s="67"/>
      <c r="J38" s="67"/>
      <c r="K38" s="67"/>
      <c r="L38" s="67"/>
      <c r="M38" s="31"/>
    </row>
    <row r="39" spans="1:13" ht="13.5" customHeight="1" x14ac:dyDescent="0.2">
      <c r="A39" s="23" t="s">
        <v>77</v>
      </c>
      <c r="B39" s="23"/>
      <c r="C39" s="23"/>
      <c r="D39" s="63">
        <f>SUM(D40:D45)</f>
        <v>2749</v>
      </c>
      <c r="E39" s="64">
        <v>0</v>
      </c>
      <c r="F39" s="64">
        <f t="shared" ref="F39:L39" si="8">SUM(F40:F45)</f>
        <v>556</v>
      </c>
      <c r="G39" s="65">
        <f t="shared" si="8"/>
        <v>43</v>
      </c>
      <c r="H39" s="63">
        <f t="shared" si="8"/>
        <v>319</v>
      </c>
      <c r="I39" s="64">
        <f t="shared" si="8"/>
        <v>114</v>
      </c>
      <c r="J39" s="64">
        <f t="shared" si="8"/>
        <v>429</v>
      </c>
      <c r="K39" s="64">
        <f t="shared" si="8"/>
        <v>445</v>
      </c>
      <c r="L39" s="64">
        <f t="shared" si="8"/>
        <v>375</v>
      </c>
      <c r="M39" s="31"/>
    </row>
    <row r="40" spans="1:13" ht="13.5" customHeight="1" x14ac:dyDescent="0.2">
      <c r="A40" s="14"/>
      <c r="B40" s="15" t="s">
        <v>35</v>
      </c>
      <c r="C40" s="14"/>
      <c r="D40" s="63">
        <v>817</v>
      </c>
      <c r="E40" s="64">
        <v>0</v>
      </c>
      <c r="F40" s="64">
        <v>124</v>
      </c>
      <c r="G40" s="65">
        <v>0</v>
      </c>
      <c r="H40" s="63">
        <v>93</v>
      </c>
      <c r="I40" s="64">
        <v>4</v>
      </c>
      <c r="J40" s="64">
        <v>89</v>
      </c>
      <c r="K40" s="64">
        <v>175</v>
      </c>
      <c r="L40" s="64">
        <v>19</v>
      </c>
      <c r="M40" s="31"/>
    </row>
    <row r="41" spans="1:13" ht="13.5" customHeight="1" x14ac:dyDescent="0.2">
      <c r="A41" s="14"/>
      <c r="B41" s="15" t="s">
        <v>36</v>
      </c>
      <c r="C41" s="14"/>
      <c r="D41" s="63">
        <v>261</v>
      </c>
      <c r="E41" s="64">
        <v>0</v>
      </c>
      <c r="F41" s="64">
        <v>53</v>
      </c>
      <c r="G41" s="65">
        <v>0</v>
      </c>
      <c r="H41" s="63">
        <v>41</v>
      </c>
      <c r="I41" s="64">
        <v>23</v>
      </c>
      <c r="J41" s="64">
        <v>33</v>
      </c>
      <c r="K41" s="64">
        <v>34</v>
      </c>
      <c r="L41" s="64">
        <v>19</v>
      </c>
      <c r="M41" s="31"/>
    </row>
    <row r="42" spans="1:13" s="31" customFormat="1" ht="13.5" customHeight="1" x14ac:dyDescent="0.2">
      <c r="A42" s="14"/>
      <c r="B42" s="15" t="s">
        <v>37</v>
      </c>
      <c r="C42" s="14"/>
      <c r="D42" s="63">
        <v>500</v>
      </c>
      <c r="E42" s="64">
        <v>0</v>
      </c>
      <c r="F42" s="64">
        <v>173</v>
      </c>
      <c r="G42" s="65">
        <v>0</v>
      </c>
      <c r="H42" s="63">
        <v>72</v>
      </c>
      <c r="I42" s="64">
        <v>0</v>
      </c>
      <c r="J42" s="64">
        <v>98</v>
      </c>
      <c r="K42" s="64">
        <v>204</v>
      </c>
      <c r="L42" s="64">
        <v>256</v>
      </c>
    </row>
    <row r="43" spans="1:13" ht="13.5" customHeight="1" x14ac:dyDescent="0.2">
      <c r="A43" s="14"/>
      <c r="B43" s="15" t="s">
        <v>38</v>
      </c>
      <c r="C43" s="14"/>
      <c r="D43" s="63">
        <v>296</v>
      </c>
      <c r="E43" s="64">
        <v>0</v>
      </c>
      <c r="F43" s="64">
        <v>39</v>
      </c>
      <c r="G43" s="65">
        <v>0</v>
      </c>
      <c r="H43" s="63">
        <v>29</v>
      </c>
      <c r="I43" s="64">
        <v>56</v>
      </c>
      <c r="J43" s="64">
        <v>42</v>
      </c>
      <c r="K43" s="64">
        <v>12</v>
      </c>
      <c r="L43" s="64">
        <v>75</v>
      </c>
      <c r="M43" s="31"/>
    </row>
    <row r="44" spans="1:13" ht="13.5" customHeight="1" x14ac:dyDescent="0.2">
      <c r="A44" s="14"/>
      <c r="B44" s="15" t="s">
        <v>39</v>
      </c>
      <c r="C44" s="14"/>
      <c r="D44" s="63">
        <v>259</v>
      </c>
      <c r="E44" s="64">
        <v>0</v>
      </c>
      <c r="F44" s="64">
        <v>72</v>
      </c>
      <c r="G44" s="65">
        <v>0</v>
      </c>
      <c r="H44" s="63">
        <v>22</v>
      </c>
      <c r="I44" s="64">
        <v>26</v>
      </c>
      <c r="J44" s="64">
        <v>141</v>
      </c>
      <c r="K44" s="64">
        <v>6</v>
      </c>
      <c r="L44" s="64">
        <v>0</v>
      </c>
      <c r="M44" s="31"/>
    </row>
    <row r="45" spans="1:13" ht="13.5" customHeight="1" x14ac:dyDescent="0.2">
      <c r="A45" s="14"/>
      <c r="B45" s="15" t="s">
        <v>78</v>
      </c>
      <c r="C45" s="14"/>
      <c r="D45" s="63">
        <v>616</v>
      </c>
      <c r="E45" s="64">
        <v>0</v>
      </c>
      <c r="F45" s="64">
        <v>95</v>
      </c>
      <c r="G45" s="65">
        <v>43</v>
      </c>
      <c r="H45" s="63">
        <v>62</v>
      </c>
      <c r="I45" s="64">
        <v>5</v>
      </c>
      <c r="J45" s="64">
        <v>26</v>
      </c>
      <c r="K45" s="64">
        <v>14</v>
      </c>
      <c r="L45" s="64">
        <v>6</v>
      </c>
      <c r="M45" s="31"/>
    </row>
    <row r="46" spans="1:13" s="31" customFormat="1" ht="13.5" customHeight="1" x14ac:dyDescent="0.2">
      <c r="A46" s="14"/>
      <c r="B46" s="15"/>
      <c r="C46" s="14"/>
      <c r="D46" s="63"/>
      <c r="E46" s="64"/>
      <c r="F46" s="64"/>
      <c r="G46" s="65"/>
      <c r="H46" s="63"/>
      <c r="I46" s="64"/>
      <c r="J46" s="64"/>
      <c r="K46" s="64"/>
      <c r="L46" s="64"/>
    </row>
    <row r="47" spans="1:13" ht="13.5" customHeight="1" x14ac:dyDescent="0.2">
      <c r="A47" s="74" t="s">
        <v>79</v>
      </c>
      <c r="B47" s="74"/>
      <c r="C47" s="74"/>
      <c r="D47" s="63">
        <f>SUM(D48:D52)</f>
        <v>4925</v>
      </c>
      <c r="E47" s="64">
        <v>0</v>
      </c>
      <c r="F47" s="64">
        <f t="shared" ref="F47:L47" si="9">SUM(F48:F52)</f>
        <v>940</v>
      </c>
      <c r="G47" s="65">
        <f t="shared" si="9"/>
        <v>38</v>
      </c>
      <c r="H47" s="63">
        <f t="shared" si="9"/>
        <v>426</v>
      </c>
      <c r="I47" s="64">
        <f t="shared" si="9"/>
        <v>118</v>
      </c>
      <c r="J47" s="64">
        <f t="shared" si="9"/>
        <v>715</v>
      </c>
      <c r="K47" s="64">
        <f t="shared" si="9"/>
        <v>485</v>
      </c>
      <c r="L47" s="64">
        <f t="shared" si="9"/>
        <v>151</v>
      </c>
      <c r="M47" s="31"/>
    </row>
    <row r="48" spans="1:13" ht="13.5" customHeight="1" x14ac:dyDescent="0.2">
      <c r="A48" s="14"/>
      <c r="B48" s="15" t="s">
        <v>42</v>
      </c>
      <c r="C48" s="14"/>
      <c r="D48" s="63">
        <v>2928</v>
      </c>
      <c r="E48" s="64">
        <v>0</v>
      </c>
      <c r="F48" s="64">
        <v>489</v>
      </c>
      <c r="G48" s="65">
        <v>0</v>
      </c>
      <c r="H48" s="63">
        <v>256</v>
      </c>
      <c r="I48" s="64">
        <v>6</v>
      </c>
      <c r="J48" s="64">
        <v>388</v>
      </c>
      <c r="K48" s="64">
        <v>167</v>
      </c>
      <c r="L48" s="64">
        <v>77</v>
      </c>
      <c r="M48" s="31"/>
    </row>
    <row r="49" spans="1:13" ht="13.5" customHeight="1" x14ac:dyDescent="0.2">
      <c r="A49" s="14"/>
      <c r="B49" s="15" t="s">
        <v>43</v>
      </c>
      <c r="C49" s="14"/>
      <c r="D49" s="63">
        <v>247</v>
      </c>
      <c r="E49" s="64">
        <v>0</v>
      </c>
      <c r="F49" s="64">
        <v>44</v>
      </c>
      <c r="G49" s="65">
        <v>0</v>
      </c>
      <c r="H49" s="63">
        <v>23</v>
      </c>
      <c r="I49" s="64">
        <v>52</v>
      </c>
      <c r="J49" s="64">
        <v>35</v>
      </c>
      <c r="K49" s="64">
        <v>28</v>
      </c>
      <c r="L49" s="64">
        <v>18</v>
      </c>
      <c r="M49" s="31"/>
    </row>
    <row r="50" spans="1:13" ht="13.5" customHeight="1" x14ac:dyDescent="0.2">
      <c r="A50" s="14"/>
      <c r="B50" s="15" t="s">
        <v>44</v>
      </c>
      <c r="C50" s="14"/>
      <c r="D50" s="63">
        <v>135</v>
      </c>
      <c r="E50" s="64">
        <v>0</v>
      </c>
      <c r="F50" s="64">
        <v>76</v>
      </c>
      <c r="G50" s="65">
        <v>29</v>
      </c>
      <c r="H50" s="63">
        <v>14</v>
      </c>
      <c r="I50" s="64">
        <v>42</v>
      </c>
      <c r="J50" s="64">
        <v>43</v>
      </c>
      <c r="K50" s="64">
        <v>36</v>
      </c>
      <c r="L50" s="64">
        <v>54</v>
      </c>
      <c r="M50" s="31"/>
    </row>
    <row r="51" spans="1:13" ht="13.5" customHeight="1" x14ac:dyDescent="0.2">
      <c r="A51" s="14"/>
      <c r="B51" s="15" t="s">
        <v>45</v>
      </c>
      <c r="C51" s="14"/>
      <c r="D51" s="63">
        <v>600</v>
      </c>
      <c r="E51" s="64">
        <v>0</v>
      </c>
      <c r="F51" s="64">
        <v>139</v>
      </c>
      <c r="G51" s="65">
        <v>0</v>
      </c>
      <c r="H51" s="63">
        <v>55</v>
      </c>
      <c r="I51" s="64">
        <v>0</v>
      </c>
      <c r="J51" s="64">
        <v>97</v>
      </c>
      <c r="K51" s="64">
        <v>145</v>
      </c>
      <c r="L51" s="64">
        <v>0</v>
      </c>
      <c r="M51" s="31"/>
    </row>
    <row r="52" spans="1:13" ht="13.5" customHeight="1" x14ac:dyDescent="0.2">
      <c r="A52" s="14"/>
      <c r="B52" s="15" t="s">
        <v>80</v>
      </c>
      <c r="C52" s="14"/>
      <c r="D52" s="63">
        <v>1015</v>
      </c>
      <c r="E52" s="64">
        <v>0</v>
      </c>
      <c r="F52" s="64">
        <v>192</v>
      </c>
      <c r="G52" s="65">
        <v>9</v>
      </c>
      <c r="H52" s="63">
        <v>78</v>
      </c>
      <c r="I52" s="64">
        <v>18</v>
      </c>
      <c r="J52" s="64">
        <v>152</v>
      </c>
      <c r="K52" s="64">
        <v>109</v>
      </c>
      <c r="L52" s="64">
        <v>2</v>
      </c>
      <c r="M52" s="31"/>
    </row>
    <row r="53" spans="1:13" ht="13.5" customHeight="1" x14ac:dyDescent="0.2">
      <c r="A53" s="14"/>
      <c r="B53" s="15"/>
      <c r="C53" s="14"/>
      <c r="D53" s="66"/>
      <c r="E53" s="67"/>
      <c r="F53" s="67"/>
      <c r="G53" s="68"/>
      <c r="H53" s="66"/>
      <c r="I53" s="67"/>
      <c r="J53" s="67"/>
      <c r="K53" s="67"/>
      <c r="L53" s="67"/>
      <c r="M53" s="31"/>
    </row>
    <row r="54" spans="1:13" ht="13.5" customHeight="1" x14ac:dyDescent="0.2">
      <c r="A54" s="23" t="s">
        <v>47</v>
      </c>
      <c r="B54" s="23"/>
      <c r="C54" s="23"/>
      <c r="D54" s="63">
        <f>SUM(D55:D56)</f>
        <v>9391</v>
      </c>
      <c r="E54" s="64">
        <v>0</v>
      </c>
      <c r="F54" s="64">
        <f t="shared" ref="F54:L54" si="10">SUM(F55:F56)</f>
        <v>1701</v>
      </c>
      <c r="G54" s="65">
        <f t="shared" si="10"/>
        <v>0</v>
      </c>
      <c r="H54" s="63">
        <f t="shared" si="10"/>
        <v>1061</v>
      </c>
      <c r="I54" s="64">
        <f t="shared" si="10"/>
        <v>412</v>
      </c>
      <c r="J54" s="64">
        <f t="shared" si="10"/>
        <v>947</v>
      </c>
      <c r="K54" s="64">
        <f t="shared" si="10"/>
        <v>728</v>
      </c>
      <c r="L54" s="64">
        <f t="shared" si="10"/>
        <v>602</v>
      </c>
      <c r="M54" s="31"/>
    </row>
    <row r="55" spans="1:13" ht="13.5" customHeight="1" x14ac:dyDescent="0.2">
      <c r="A55" s="14"/>
      <c r="B55" s="15" t="s">
        <v>48</v>
      </c>
      <c r="C55" s="14"/>
      <c r="D55" s="63">
        <v>5681</v>
      </c>
      <c r="E55" s="64">
        <v>0</v>
      </c>
      <c r="F55" s="64">
        <v>903</v>
      </c>
      <c r="G55" s="65">
        <v>0</v>
      </c>
      <c r="H55" s="63">
        <v>612</v>
      </c>
      <c r="I55" s="64">
        <v>5</v>
      </c>
      <c r="J55" s="64">
        <v>525</v>
      </c>
      <c r="K55" s="64">
        <v>480</v>
      </c>
      <c r="L55" s="64">
        <v>482</v>
      </c>
      <c r="M55" s="31"/>
    </row>
    <row r="56" spans="1:13" ht="13.5" customHeight="1" x14ac:dyDescent="0.2">
      <c r="A56" s="14"/>
      <c r="B56" s="15" t="s">
        <v>81</v>
      </c>
      <c r="C56" s="14"/>
      <c r="D56" s="63">
        <v>3710</v>
      </c>
      <c r="E56" s="64">
        <v>0</v>
      </c>
      <c r="F56" s="64">
        <v>798</v>
      </c>
      <c r="G56" s="65">
        <v>0</v>
      </c>
      <c r="H56" s="63">
        <v>449</v>
      </c>
      <c r="I56" s="64">
        <v>407</v>
      </c>
      <c r="J56" s="64">
        <v>422</v>
      </c>
      <c r="K56" s="64">
        <v>248</v>
      </c>
      <c r="L56" s="64">
        <v>120</v>
      </c>
      <c r="M56" s="31"/>
    </row>
    <row r="57" spans="1:13" ht="13.5" customHeight="1" x14ac:dyDescent="0.2">
      <c r="A57" s="14"/>
      <c r="B57" s="31"/>
      <c r="C57" s="14"/>
      <c r="D57" s="66"/>
      <c r="E57" s="67"/>
      <c r="F57" s="67"/>
      <c r="G57" s="68"/>
      <c r="H57" s="66"/>
      <c r="I57" s="67"/>
      <c r="J57" s="67"/>
      <c r="K57" s="67"/>
      <c r="L57" s="67"/>
      <c r="M57" s="31"/>
    </row>
    <row r="58" spans="1:13" ht="13.5" customHeight="1" x14ac:dyDescent="0.2">
      <c r="A58" s="23" t="s">
        <v>82</v>
      </c>
      <c r="B58" s="23"/>
      <c r="C58" s="23"/>
      <c r="D58" s="63">
        <f>D59</f>
        <v>19403</v>
      </c>
      <c r="E58" s="64">
        <f>E59</f>
        <v>1602</v>
      </c>
      <c r="F58" s="64">
        <f>F59</f>
        <v>1448</v>
      </c>
      <c r="G58" s="65">
        <v>0</v>
      </c>
      <c r="H58" s="63">
        <f>H59</f>
        <v>1961</v>
      </c>
      <c r="I58" s="64">
        <f>I59</f>
        <v>512</v>
      </c>
      <c r="J58" s="64">
        <f>J59</f>
        <v>2057</v>
      </c>
      <c r="K58" s="64">
        <f>K59</f>
        <v>3365</v>
      </c>
      <c r="L58" s="64">
        <f>L59</f>
        <v>832</v>
      </c>
      <c r="M58" s="31"/>
    </row>
    <row r="59" spans="1:13" ht="13.5" customHeight="1" x14ac:dyDescent="0.2">
      <c r="A59" s="14"/>
      <c r="B59" s="15" t="s">
        <v>51</v>
      </c>
      <c r="C59" s="14"/>
      <c r="D59" s="63">
        <v>19403</v>
      </c>
      <c r="E59" s="64">
        <v>1602</v>
      </c>
      <c r="F59" s="64">
        <v>1448</v>
      </c>
      <c r="G59" s="65">
        <v>0</v>
      </c>
      <c r="H59" s="63">
        <v>1961</v>
      </c>
      <c r="I59" s="64">
        <v>512</v>
      </c>
      <c r="J59" s="64">
        <v>2057</v>
      </c>
      <c r="K59" s="64">
        <v>3365</v>
      </c>
      <c r="L59" s="64">
        <v>832</v>
      </c>
      <c r="M59" s="31"/>
    </row>
    <row r="60" spans="1:13" ht="13.5" customHeight="1" x14ac:dyDescent="0.2">
      <c r="A60" s="14"/>
      <c r="B60" s="15"/>
      <c r="C60" s="14"/>
      <c r="D60" s="71"/>
      <c r="E60" s="72"/>
      <c r="F60" s="72"/>
      <c r="G60" s="73"/>
      <c r="H60" s="71"/>
      <c r="I60" s="72"/>
      <c r="J60" s="72"/>
      <c r="K60" s="72"/>
      <c r="L60" s="72"/>
      <c r="M60" s="31"/>
    </row>
    <row r="61" spans="1:13" ht="13.5" customHeight="1" x14ac:dyDescent="0.2">
      <c r="A61" s="23" t="s">
        <v>52</v>
      </c>
      <c r="B61" s="23"/>
      <c r="C61" s="23"/>
      <c r="D61" s="63">
        <f>SUM(D62:D67)</f>
        <v>12226</v>
      </c>
      <c r="E61" s="64">
        <v>0</v>
      </c>
      <c r="F61" s="64">
        <f t="shared" ref="F61:L61" si="11">SUM(F62:F67)</f>
        <v>2097</v>
      </c>
      <c r="G61" s="65">
        <f t="shared" si="11"/>
        <v>517</v>
      </c>
      <c r="H61" s="63">
        <f t="shared" si="11"/>
        <v>1433</v>
      </c>
      <c r="I61" s="64">
        <f t="shared" si="11"/>
        <v>1346</v>
      </c>
      <c r="J61" s="64">
        <f t="shared" si="11"/>
        <v>2136</v>
      </c>
      <c r="K61" s="64">
        <f t="shared" si="11"/>
        <v>1801</v>
      </c>
      <c r="L61" s="64">
        <f t="shared" si="11"/>
        <v>949</v>
      </c>
      <c r="M61" s="31"/>
    </row>
    <row r="62" spans="1:13" ht="13.5" customHeight="1" x14ac:dyDescent="0.2">
      <c r="A62" s="14"/>
      <c r="B62" s="15" t="s">
        <v>53</v>
      </c>
      <c r="C62" s="14"/>
      <c r="D62" s="63">
        <v>5199</v>
      </c>
      <c r="E62" s="64">
        <v>0</v>
      </c>
      <c r="F62" s="64">
        <v>782</v>
      </c>
      <c r="G62" s="65">
        <v>0</v>
      </c>
      <c r="H62" s="63">
        <v>565</v>
      </c>
      <c r="I62" s="64">
        <v>458</v>
      </c>
      <c r="J62" s="64">
        <v>643</v>
      </c>
      <c r="K62" s="64">
        <v>793</v>
      </c>
      <c r="L62" s="64">
        <v>290</v>
      </c>
      <c r="M62" s="31"/>
    </row>
    <row r="63" spans="1:13" ht="13.5" customHeight="1" x14ac:dyDescent="0.2">
      <c r="A63" s="14"/>
      <c r="B63" s="15" t="s">
        <v>54</v>
      </c>
      <c r="C63" s="14"/>
      <c r="D63" s="63">
        <v>565</v>
      </c>
      <c r="E63" s="64">
        <v>0</v>
      </c>
      <c r="F63" s="64">
        <v>169</v>
      </c>
      <c r="G63" s="65">
        <v>0</v>
      </c>
      <c r="H63" s="63">
        <v>45</v>
      </c>
      <c r="I63" s="64">
        <v>60</v>
      </c>
      <c r="J63" s="64">
        <v>207</v>
      </c>
      <c r="K63" s="64">
        <v>248</v>
      </c>
      <c r="L63" s="64">
        <v>27</v>
      </c>
      <c r="M63" s="31"/>
    </row>
    <row r="64" spans="1:13" ht="13.5" customHeight="1" x14ac:dyDescent="0.2">
      <c r="A64" s="14"/>
      <c r="B64" s="15" t="s">
        <v>55</v>
      </c>
      <c r="C64" s="14"/>
      <c r="D64" s="63">
        <v>837</v>
      </c>
      <c r="E64" s="64">
        <v>0</v>
      </c>
      <c r="F64" s="64">
        <v>154</v>
      </c>
      <c r="G64" s="65">
        <v>145</v>
      </c>
      <c r="H64" s="63">
        <v>59</v>
      </c>
      <c r="I64" s="64">
        <v>76</v>
      </c>
      <c r="J64" s="64">
        <v>90</v>
      </c>
      <c r="K64" s="64">
        <v>60</v>
      </c>
      <c r="L64" s="64">
        <v>9</v>
      </c>
      <c r="M64" s="31"/>
    </row>
    <row r="65" spans="1:13" ht="13.5" customHeight="1" x14ac:dyDescent="0.2">
      <c r="A65" s="14"/>
      <c r="B65" s="15" t="s">
        <v>56</v>
      </c>
      <c r="C65" s="14"/>
      <c r="D65" s="63">
        <v>601</v>
      </c>
      <c r="E65" s="64">
        <v>0</v>
      </c>
      <c r="F65" s="64">
        <v>114</v>
      </c>
      <c r="G65" s="65">
        <v>59</v>
      </c>
      <c r="H65" s="63">
        <v>93</v>
      </c>
      <c r="I65" s="64">
        <v>11</v>
      </c>
      <c r="J65" s="64">
        <v>128</v>
      </c>
      <c r="K65" s="64">
        <v>130</v>
      </c>
      <c r="L65" s="64">
        <v>20</v>
      </c>
      <c r="M65" s="31"/>
    </row>
    <row r="66" spans="1:13" ht="13.5" customHeight="1" x14ac:dyDescent="0.2">
      <c r="A66" s="14"/>
      <c r="B66" s="15" t="s">
        <v>57</v>
      </c>
      <c r="C66" s="14"/>
      <c r="D66" s="63">
        <v>3416</v>
      </c>
      <c r="E66" s="64">
        <v>0</v>
      </c>
      <c r="F66" s="64">
        <v>611</v>
      </c>
      <c r="G66" s="65">
        <v>313</v>
      </c>
      <c r="H66" s="63">
        <v>355</v>
      </c>
      <c r="I66" s="64">
        <v>675</v>
      </c>
      <c r="J66" s="64">
        <v>675</v>
      </c>
      <c r="K66" s="64">
        <v>304</v>
      </c>
      <c r="L66" s="64">
        <v>3</v>
      </c>
      <c r="M66" s="31"/>
    </row>
    <row r="67" spans="1:13" ht="13.5" customHeight="1" x14ac:dyDescent="0.2">
      <c r="A67" s="34"/>
      <c r="B67" s="35" t="s">
        <v>58</v>
      </c>
      <c r="C67" s="34"/>
      <c r="D67" s="75">
        <v>1608</v>
      </c>
      <c r="E67" s="76">
        <v>0</v>
      </c>
      <c r="F67" s="76">
        <v>267</v>
      </c>
      <c r="G67" s="77">
        <v>0</v>
      </c>
      <c r="H67" s="75">
        <v>316</v>
      </c>
      <c r="I67" s="76">
        <v>66</v>
      </c>
      <c r="J67" s="76">
        <v>393</v>
      </c>
      <c r="K67" s="76">
        <v>266</v>
      </c>
      <c r="L67" s="76">
        <v>600</v>
      </c>
      <c r="M67" s="31"/>
    </row>
    <row r="68" spans="1:13" ht="13.5" customHeight="1" x14ac:dyDescent="0.2">
      <c r="A68" s="38" t="s">
        <v>83</v>
      </c>
      <c r="D68" s="19"/>
      <c r="E68" s="19"/>
      <c r="F68" s="19"/>
      <c r="G68" s="19"/>
      <c r="H68" s="19"/>
      <c r="I68" s="19"/>
      <c r="J68" s="19"/>
      <c r="K68" s="19"/>
      <c r="L68" s="19"/>
      <c r="M68" s="31"/>
    </row>
    <row r="69" spans="1:13" x14ac:dyDescent="0.2">
      <c r="M69" s="31"/>
    </row>
    <row r="70" spans="1:13" x14ac:dyDescent="0.2">
      <c r="D70" s="19"/>
      <c r="E70" s="19"/>
      <c r="F70" s="19"/>
      <c r="G70" s="19"/>
      <c r="H70" s="19"/>
      <c r="I70" s="19"/>
      <c r="J70" s="19"/>
      <c r="K70" s="19"/>
      <c r="L70" s="19"/>
      <c r="M70" s="31"/>
    </row>
    <row r="71" spans="1:13" x14ac:dyDescent="0.2">
      <c r="D71" s="19"/>
      <c r="E71" s="19"/>
      <c r="F71" s="19"/>
      <c r="G71" s="19"/>
      <c r="H71" s="19"/>
      <c r="I71" s="19"/>
      <c r="J71" s="19"/>
      <c r="K71" s="19"/>
      <c r="L71" s="19"/>
      <c r="M71" s="31"/>
    </row>
    <row r="72" spans="1:13" x14ac:dyDescent="0.2">
      <c r="M72" s="31"/>
    </row>
    <row r="73" spans="1:13" x14ac:dyDescent="0.2">
      <c r="M73" s="31"/>
    </row>
    <row r="74" spans="1:13" x14ac:dyDescent="0.2">
      <c r="M74" s="31"/>
    </row>
    <row r="75" spans="1:13" x14ac:dyDescent="0.2">
      <c r="M75" s="31"/>
    </row>
    <row r="76" spans="1:13" x14ac:dyDescent="0.2">
      <c r="M76" s="31"/>
    </row>
    <row r="77" spans="1:13" x14ac:dyDescent="0.2">
      <c r="M77" s="31"/>
    </row>
    <row r="78" spans="1:13" x14ac:dyDescent="0.2">
      <c r="M78" s="31"/>
    </row>
    <row r="79" spans="1:13" x14ac:dyDescent="0.2">
      <c r="M79" s="31"/>
    </row>
    <row r="80" spans="1:13" x14ac:dyDescent="0.2">
      <c r="M80" s="31"/>
    </row>
    <row r="81" spans="13:13" x14ac:dyDescent="0.2">
      <c r="M81" s="31"/>
    </row>
    <row r="82" spans="13:13" x14ac:dyDescent="0.2">
      <c r="M82" s="31"/>
    </row>
    <row r="83" spans="13:13" x14ac:dyDescent="0.2">
      <c r="M83" s="31"/>
    </row>
    <row r="84" spans="13:13" x14ac:dyDescent="0.2">
      <c r="M84" s="31"/>
    </row>
    <row r="85" spans="13:13" x14ac:dyDescent="0.2">
      <c r="M85" s="31"/>
    </row>
    <row r="86" spans="13:13" x14ac:dyDescent="0.2">
      <c r="M86" s="31"/>
    </row>
    <row r="87" spans="13:13" x14ac:dyDescent="0.2">
      <c r="M87" s="31"/>
    </row>
    <row r="88" spans="13:13" x14ac:dyDescent="0.2">
      <c r="M88" s="31"/>
    </row>
    <row r="89" spans="13:13" x14ac:dyDescent="0.2">
      <c r="M89" s="31"/>
    </row>
    <row r="90" spans="13:13" x14ac:dyDescent="0.2">
      <c r="M90" s="31"/>
    </row>
    <row r="91" spans="13:13" x14ac:dyDescent="0.2">
      <c r="M91" s="31"/>
    </row>
    <row r="92" spans="13:13" x14ac:dyDescent="0.2">
      <c r="M92" s="31"/>
    </row>
    <row r="93" spans="13:13" x14ac:dyDescent="0.2">
      <c r="M93" s="31"/>
    </row>
    <row r="94" spans="13:13" x14ac:dyDescent="0.2">
      <c r="M94" s="31"/>
    </row>
    <row r="95" spans="13:13" x14ac:dyDescent="0.2">
      <c r="M95" s="31"/>
    </row>
    <row r="96" spans="13:13" x14ac:dyDescent="0.2">
      <c r="M96" s="31"/>
    </row>
    <row r="97" spans="13:13" x14ac:dyDescent="0.2">
      <c r="M97" s="31"/>
    </row>
    <row r="114" spans="4:7" x14ac:dyDescent="0.2">
      <c r="D114" s="78"/>
      <c r="E114" s="78"/>
      <c r="F114" s="78"/>
      <c r="G114" s="78"/>
    </row>
  </sheetData>
  <mergeCells count="20">
    <mergeCell ref="A33:C33"/>
    <mergeCell ref="A39:C39"/>
    <mergeCell ref="A47:C47"/>
    <mergeCell ref="A54:C54"/>
    <mergeCell ref="A58:C58"/>
    <mergeCell ref="A61:C61"/>
    <mergeCell ref="A10:C10"/>
    <mergeCell ref="A13:C13"/>
    <mergeCell ref="A18:C18"/>
    <mergeCell ref="A22:C22"/>
    <mergeCell ref="A25:C25"/>
    <mergeCell ref="A28:C28"/>
    <mergeCell ref="F2:G2"/>
    <mergeCell ref="D3:G3"/>
    <mergeCell ref="H3:L3"/>
    <mergeCell ref="H4:H5"/>
    <mergeCell ref="I4:I5"/>
    <mergeCell ref="J4:J5"/>
    <mergeCell ref="K4:K5"/>
    <mergeCell ref="L4:L5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82" fitToHeight="2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A8AE-E41E-4FAF-9D3F-F5FF0B21608E}">
  <dimension ref="A1:K69"/>
  <sheetViews>
    <sheetView zoomScaleNormal="100" zoomScaleSheetLayoutView="100" workbookViewId="0">
      <pane xSplit="3" ySplit="4" topLeftCell="D5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10.81640625" defaultRowHeight="12" x14ac:dyDescent="0.2"/>
  <cols>
    <col min="1" max="1" width="3.81640625" style="2" customWidth="1"/>
    <col min="2" max="2" width="13.81640625" style="2" customWidth="1"/>
    <col min="3" max="3" width="3.81640625" style="2" customWidth="1"/>
    <col min="4" max="9" width="11.81640625" style="2" customWidth="1"/>
    <col min="10" max="16384" width="10.81640625" style="2"/>
  </cols>
  <sheetData>
    <row r="1" spans="1:11" ht="16.5" x14ac:dyDescent="0.2">
      <c r="A1" s="1" t="s">
        <v>84</v>
      </c>
    </row>
    <row r="2" spans="1:11" ht="12.5" thickBot="1" x14ac:dyDescent="0.25">
      <c r="D2" s="3"/>
      <c r="E2" s="3"/>
      <c r="F2" s="3"/>
      <c r="G2" s="3"/>
      <c r="H2" s="41" t="s">
        <v>85</v>
      </c>
      <c r="I2" s="42"/>
    </row>
    <row r="3" spans="1:11" ht="18" customHeight="1" thickTop="1" x14ac:dyDescent="0.2">
      <c r="A3" s="6"/>
      <c r="B3" s="6"/>
      <c r="C3" s="7"/>
      <c r="D3" s="13"/>
      <c r="E3" s="8"/>
      <c r="F3" s="79" t="s">
        <v>86</v>
      </c>
      <c r="G3" s="8"/>
      <c r="H3" s="8"/>
      <c r="I3" s="8"/>
    </row>
    <row r="4" spans="1:11" ht="21" customHeight="1" x14ac:dyDescent="0.2">
      <c r="A4" s="80"/>
      <c r="B4" s="80"/>
      <c r="C4" s="81"/>
      <c r="D4" s="48" t="s">
        <v>64</v>
      </c>
      <c r="E4" s="48" t="s">
        <v>67</v>
      </c>
      <c r="F4" s="82" t="s">
        <v>87</v>
      </c>
      <c r="G4" s="82" t="s">
        <v>88</v>
      </c>
      <c r="H4" s="48" t="s">
        <v>66</v>
      </c>
      <c r="I4" s="83" t="s">
        <v>89</v>
      </c>
    </row>
    <row r="5" spans="1:11" ht="13.25" customHeight="1" x14ac:dyDescent="0.2">
      <c r="A5" s="14"/>
      <c r="B5" s="15" t="s">
        <v>9</v>
      </c>
      <c r="C5" s="84"/>
      <c r="D5" s="85">
        <f t="shared" ref="D5:I5" si="0">D6+D7</f>
        <v>900</v>
      </c>
      <c r="E5" s="85">
        <f t="shared" si="0"/>
        <v>11060</v>
      </c>
      <c r="F5" s="86">
        <f t="shared" si="0"/>
        <v>2606</v>
      </c>
      <c r="G5" s="86">
        <f t="shared" si="0"/>
        <v>9614</v>
      </c>
      <c r="H5" s="85">
        <f t="shared" si="0"/>
        <v>4769</v>
      </c>
      <c r="I5" s="86">
        <f t="shared" si="0"/>
        <v>460</v>
      </c>
      <c r="J5" s="31"/>
      <c r="K5" s="31"/>
    </row>
    <row r="6" spans="1:11" ht="13.25" customHeight="1" x14ac:dyDescent="0.2">
      <c r="A6" s="14"/>
      <c r="B6" s="15" t="s">
        <v>10</v>
      </c>
      <c r="C6" s="14"/>
      <c r="D6" s="87">
        <f t="shared" ref="D6:I6" si="1">D10+D13+D18+D22+D25+D28+D33+D47+D54+D55+D58+D61</f>
        <v>743</v>
      </c>
      <c r="E6" s="86">
        <f t="shared" si="1"/>
        <v>9377</v>
      </c>
      <c r="F6" s="86">
        <f t="shared" si="1"/>
        <v>1795</v>
      </c>
      <c r="G6" s="86">
        <f t="shared" si="1"/>
        <v>8619</v>
      </c>
      <c r="H6" s="86">
        <f t="shared" si="1"/>
        <v>4384</v>
      </c>
      <c r="I6" s="86">
        <f t="shared" si="1"/>
        <v>399</v>
      </c>
      <c r="J6" s="31"/>
      <c r="K6" s="69"/>
    </row>
    <row r="7" spans="1:11" ht="13.25" customHeight="1" x14ac:dyDescent="0.2">
      <c r="A7" s="14"/>
      <c r="B7" s="15" t="s">
        <v>11</v>
      </c>
      <c r="C7" s="14"/>
      <c r="D7" s="87">
        <f t="shared" ref="D7:I7" si="2">D14+D15+D19+D29+D30+D34+D35+D36+D39+D40+D41+D42+D43+D44+D48+D49+D50+D51+D62+D63+D64+D65+D66</f>
        <v>157</v>
      </c>
      <c r="E7" s="86">
        <f t="shared" si="2"/>
        <v>1683</v>
      </c>
      <c r="F7" s="86">
        <f t="shared" si="2"/>
        <v>811</v>
      </c>
      <c r="G7" s="86">
        <f t="shared" si="2"/>
        <v>995</v>
      </c>
      <c r="H7" s="86">
        <f t="shared" si="2"/>
        <v>385</v>
      </c>
      <c r="I7" s="86">
        <f t="shared" si="2"/>
        <v>61</v>
      </c>
      <c r="J7" s="31"/>
      <c r="K7" s="19"/>
    </row>
    <row r="8" spans="1:11" ht="13.25" customHeight="1" x14ac:dyDescent="0.2">
      <c r="A8" s="14"/>
      <c r="B8" s="22"/>
      <c r="C8" s="16"/>
      <c r="D8" s="88"/>
      <c r="E8" s="69"/>
      <c r="F8" s="69"/>
      <c r="G8" s="69"/>
      <c r="H8" s="69"/>
      <c r="I8" s="69"/>
    </row>
    <row r="9" spans="1:11" ht="13.25" customHeight="1" x14ac:dyDescent="0.2">
      <c r="A9" s="23" t="s">
        <v>90</v>
      </c>
      <c r="B9" s="23"/>
      <c r="C9" s="24"/>
      <c r="D9" s="89">
        <f t="shared" ref="D9:I9" si="3">D10</f>
        <v>65</v>
      </c>
      <c r="E9" s="86">
        <f t="shared" si="3"/>
        <v>2245</v>
      </c>
      <c r="F9" s="86">
        <f t="shared" si="3"/>
        <v>258</v>
      </c>
      <c r="G9" s="86">
        <f t="shared" si="3"/>
        <v>1966</v>
      </c>
      <c r="H9" s="86">
        <f t="shared" si="3"/>
        <v>815</v>
      </c>
      <c r="I9" s="86">
        <f t="shared" si="3"/>
        <v>91</v>
      </c>
    </row>
    <row r="10" spans="1:11" ht="13.25" customHeight="1" x14ac:dyDescent="0.2">
      <c r="A10" s="14"/>
      <c r="B10" s="15" t="s">
        <v>13</v>
      </c>
      <c r="C10" s="16"/>
      <c r="D10" s="89">
        <v>65</v>
      </c>
      <c r="E10" s="86">
        <v>2245</v>
      </c>
      <c r="F10" s="86">
        <v>258</v>
      </c>
      <c r="G10" s="86">
        <v>1966</v>
      </c>
      <c r="H10" s="86">
        <v>815</v>
      </c>
      <c r="I10" s="86">
        <v>91</v>
      </c>
    </row>
    <row r="11" spans="1:11" ht="13.25" customHeight="1" x14ac:dyDescent="0.2">
      <c r="A11" s="14"/>
      <c r="B11" s="14"/>
      <c r="C11" s="16"/>
      <c r="D11" s="88"/>
      <c r="E11" s="69"/>
      <c r="F11" s="69"/>
      <c r="G11" s="69"/>
      <c r="H11" s="69"/>
      <c r="I11" s="69"/>
    </row>
    <row r="12" spans="1:11" ht="13.25" customHeight="1" x14ac:dyDescent="0.2">
      <c r="A12" s="23" t="s">
        <v>14</v>
      </c>
      <c r="B12" s="23"/>
      <c r="C12" s="24"/>
      <c r="D12" s="89">
        <f t="shared" ref="D12:I12" si="4">D13+D14+D15</f>
        <v>61</v>
      </c>
      <c r="E12" s="86">
        <f t="shared" si="4"/>
        <v>743</v>
      </c>
      <c r="F12" s="86">
        <f t="shared" si="4"/>
        <v>159</v>
      </c>
      <c r="G12" s="86">
        <f t="shared" si="4"/>
        <v>633</v>
      </c>
      <c r="H12" s="86">
        <f t="shared" si="4"/>
        <v>211</v>
      </c>
      <c r="I12" s="86">
        <f t="shared" si="4"/>
        <v>38</v>
      </c>
    </row>
    <row r="13" spans="1:11" ht="13.25" customHeight="1" x14ac:dyDescent="0.2">
      <c r="A13" s="14"/>
      <c r="B13" s="15" t="s">
        <v>15</v>
      </c>
      <c r="C13" s="16"/>
      <c r="D13" s="89">
        <v>56</v>
      </c>
      <c r="E13" s="86">
        <v>464</v>
      </c>
      <c r="F13" s="86">
        <v>120</v>
      </c>
      <c r="G13" s="86">
        <v>406</v>
      </c>
      <c r="H13" s="86">
        <v>140</v>
      </c>
      <c r="I13" s="86">
        <v>13</v>
      </c>
    </row>
    <row r="14" spans="1:11" ht="13.25" customHeight="1" x14ac:dyDescent="0.2">
      <c r="A14" s="14"/>
      <c r="B14" s="15" t="s">
        <v>16</v>
      </c>
      <c r="C14" s="16"/>
      <c r="D14" s="89">
        <v>1</v>
      </c>
      <c r="E14" s="86">
        <v>115</v>
      </c>
      <c r="F14" s="86">
        <v>31</v>
      </c>
      <c r="G14" s="86">
        <v>78</v>
      </c>
      <c r="H14" s="86">
        <v>23</v>
      </c>
      <c r="I14" s="86">
        <v>4</v>
      </c>
    </row>
    <row r="15" spans="1:11" ht="13.25" customHeight="1" x14ac:dyDescent="0.2">
      <c r="A15" s="14"/>
      <c r="B15" s="15" t="s">
        <v>17</v>
      </c>
      <c r="C15" s="90"/>
      <c r="D15" s="86">
        <v>4</v>
      </c>
      <c r="E15" s="86">
        <v>164</v>
      </c>
      <c r="F15" s="86">
        <v>8</v>
      </c>
      <c r="G15" s="86">
        <v>149</v>
      </c>
      <c r="H15" s="86">
        <v>48</v>
      </c>
      <c r="I15" s="86">
        <v>21</v>
      </c>
    </row>
    <row r="16" spans="1:11" ht="13.25" customHeight="1" x14ac:dyDescent="0.2">
      <c r="A16" s="14"/>
      <c r="B16" s="14"/>
      <c r="C16" s="90"/>
      <c r="D16" s="69"/>
      <c r="E16" s="69"/>
      <c r="F16" s="69"/>
      <c r="G16" s="69"/>
      <c r="H16" s="69"/>
      <c r="I16" s="69"/>
    </row>
    <row r="17" spans="1:10" ht="13.25" customHeight="1" x14ac:dyDescent="0.2">
      <c r="A17" s="23" t="s">
        <v>18</v>
      </c>
      <c r="B17" s="23"/>
      <c r="C17" s="23"/>
      <c r="D17" s="87">
        <f t="shared" ref="D17:I17" si="5">D18+D19</f>
        <v>24</v>
      </c>
      <c r="E17" s="86">
        <f t="shared" si="5"/>
        <v>942</v>
      </c>
      <c r="F17" s="86">
        <f t="shared" si="5"/>
        <v>84</v>
      </c>
      <c r="G17" s="86">
        <f t="shared" si="5"/>
        <v>919</v>
      </c>
      <c r="H17" s="86">
        <f t="shared" si="5"/>
        <v>456</v>
      </c>
      <c r="I17" s="86">
        <f t="shared" si="5"/>
        <v>36</v>
      </c>
    </row>
    <row r="18" spans="1:10" ht="13.25" customHeight="1" x14ac:dyDescent="0.2">
      <c r="A18" s="14"/>
      <c r="B18" s="15" t="s">
        <v>19</v>
      </c>
      <c r="C18" s="90"/>
      <c r="D18" s="87">
        <v>24</v>
      </c>
      <c r="E18" s="86">
        <v>717</v>
      </c>
      <c r="F18" s="86">
        <v>84</v>
      </c>
      <c r="G18" s="86">
        <v>699</v>
      </c>
      <c r="H18" s="86">
        <v>411</v>
      </c>
      <c r="I18" s="86">
        <v>31</v>
      </c>
    </row>
    <row r="19" spans="1:10" ht="13.25" customHeight="1" x14ac:dyDescent="0.2">
      <c r="A19" s="14"/>
      <c r="B19" s="15" t="s">
        <v>20</v>
      </c>
      <c r="C19" s="90"/>
      <c r="D19" s="87">
        <v>0</v>
      </c>
      <c r="E19" s="86">
        <v>225</v>
      </c>
      <c r="F19" s="86">
        <v>0</v>
      </c>
      <c r="G19" s="86">
        <v>220</v>
      </c>
      <c r="H19" s="86">
        <v>45</v>
      </c>
      <c r="I19" s="86">
        <v>5</v>
      </c>
    </row>
    <row r="20" spans="1:10" ht="13.25" customHeight="1" x14ac:dyDescent="0.2">
      <c r="A20" s="14"/>
      <c r="B20" s="15"/>
      <c r="C20" s="90"/>
      <c r="D20" s="91"/>
      <c r="E20" s="69"/>
      <c r="F20" s="69"/>
      <c r="G20" s="69"/>
      <c r="H20" s="69"/>
      <c r="I20" s="69"/>
    </row>
    <row r="21" spans="1:10" ht="13.25" customHeight="1" x14ac:dyDescent="0.2">
      <c r="A21" s="23" t="s">
        <v>73</v>
      </c>
      <c r="B21" s="23"/>
      <c r="C21" s="24"/>
      <c r="D21" s="89">
        <f t="shared" ref="D21:I21" si="6">D22</f>
        <v>28</v>
      </c>
      <c r="E21" s="86">
        <f t="shared" si="6"/>
        <v>1988</v>
      </c>
      <c r="F21" s="86">
        <f t="shared" si="6"/>
        <v>255</v>
      </c>
      <c r="G21" s="86">
        <f t="shared" si="6"/>
        <v>1913</v>
      </c>
      <c r="H21" s="86">
        <f t="shared" si="6"/>
        <v>376</v>
      </c>
      <c r="I21" s="86">
        <f t="shared" si="6"/>
        <v>55</v>
      </c>
    </row>
    <row r="22" spans="1:10" ht="13.25" customHeight="1" x14ac:dyDescent="0.2">
      <c r="A22" s="14"/>
      <c r="B22" s="15" t="s">
        <v>22</v>
      </c>
      <c r="C22" s="16"/>
      <c r="D22" s="89">
        <v>28</v>
      </c>
      <c r="E22" s="86">
        <v>1988</v>
      </c>
      <c r="F22" s="86">
        <v>255</v>
      </c>
      <c r="G22" s="86">
        <v>1913</v>
      </c>
      <c r="H22" s="86">
        <v>376</v>
      </c>
      <c r="I22" s="86">
        <v>55</v>
      </c>
    </row>
    <row r="23" spans="1:10" ht="13.25" customHeight="1" x14ac:dyDescent="0.2">
      <c r="A23" s="14"/>
      <c r="B23" s="15"/>
      <c r="C23" s="16"/>
      <c r="D23" s="89"/>
      <c r="E23" s="86"/>
      <c r="F23" s="86"/>
      <c r="G23" s="86"/>
      <c r="H23" s="86"/>
      <c r="I23" s="86"/>
    </row>
    <row r="24" spans="1:10" ht="13.25" customHeight="1" x14ac:dyDescent="0.2">
      <c r="A24" s="28" t="s">
        <v>74</v>
      </c>
      <c r="B24" s="29"/>
      <c r="C24" s="70"/>
      <c r="D24" s="87">
        <f t="shared" ref="D24:I24" si="7">D25</f>
        <v>30</v>
      </c>
      <c r="E24" s="86">
        <f t="shared" si="7"/>
        <v>192</v>
      </c>
      <c r="F24" s="86">
        <f t="shared" si="7"/>
        <v>97</v>
      </c>
      <c r="G24" s="86">
        <f t="shared" si="7"/>
        <v>97</v>
      </c>
      <c r="H24" s="86">
        <f t="shared" si="7"/>
        <v>60</v>
      </c>
      <c r="I24" s="86">
        <f t="shared" si="7"/>
        <v>11</v>
      </c>
    </row>
    <row r="25" spans="1:10" ht="13.25" customHeight="1" x14ac:dyDescent="0.2">
      <c r="A25" s="14"/>
      <c r="B25" s="15" t="s">
        <v>24</v>
      </c>
      <c r="C25" s="16"/>
      <c r="D25" s="89">
        <v>30</v>
      </c>
      <c r="E25" s="86">
        <v>192</v>
      </c>
      <c r="F25" s="86">
        <v>97</v>
      </c>
      <c r="G25" s="86">
        <v>97</v>
      </c>
      <c r="H25" s="86">
        <v>60</v>
      </c>
      <c r="I25" s="86">
        <v>11</v>
      </c>
    </row>
    <row r="26" spans="1:10" ht="13.25" customHeight="1" x14ac:dyDescent="0.2">
      <c r="A26" s="14"/>
      <c r="B26" s="14"/>
      <c r="C26" s="16"/>
      <c r="D26" s="92"/>
      <c r="E26" s="31"/>
      <c r="F26" s="31"/>
      <c r="G26" s="31"/>
      <c r="H26" s="31"/>
      <c r="I26" s="31"/>
    </row>
    <row r="27" spans="1:10" ht="13.25" customHeight="1" x14ac:dyDescent="0.2">
      <c r="A27" s="23" t="s">
        <v>25</v>
      </c>
      <c r="B27" s="23"/>
      <c r="C27" s="23"/>
      <c r="D27" s="87">
        <f t="shared" ref="D27:I27" si="8">D28+D29+D30</f>
        <v>66</v>
      </c>
      <c r="E27" s="86">
        <f t="shared" si="8"/>
        <v>396</v>
      </c>
      <c r="F27" s="86">
        <f t="shared" si="8"/>
        <v>188</v>
      </c>
      <c r="G27" s="86">
        <f t="shared" si="8"/>
        <v>180</v>
      </c>
      <c r="H27" s="86">
        <f t="shared" si="8"/>
        <v>45</v>
      </c>
      <c r="I27" s="86">
        <f t="shared" si="8"/>
        <v>21</v>
      </c>
      <c r="J27" s="31"/>
    </row>
    <row r="28" spans="1:10" ht="13.25" customHeight="1" x14ac:dyDescent="0.2">
      <c r="A28" s="14"/>
      <c r="B28" s="15" t="s">
        <v>26</v>
      </c>
      <c r="C28" s="90"/>
      <c r="D28" s="86">
        <v>61</v>
      </c>
      <c r="E28" s="86">
        <v>386</v>
      </c>
      <c r="F28" s="86">
        <v>181</v>
      </c>
      <c r="G28" s="86">
        <v>179</v>
      </c>
      <c r="H28" s="86">
        <v>43</v>
      </c>
      <c r="I28" s="86">
        <v>21</v>
      </c>
    </row>
    <row r="29" spans="1:10" ht="13.25" customHeight="1" x14ac:dyDescent="0.2">
      <c r="A29" s="14"/>
      <c r="B29" s="15" t="s">
        <v>91</v>
      </c>
      <c r="C29" s="90"/>
      <c r="D29" s="86">
        <v>1</v>
      </c>
      <c r="E29" s="86">
        <v>6</v>
      </c>
      <c r="F29" s="86">
        <v>5</v>
      </c>
      <c r="G29" s="86">
        <v>1</v>
      </c>
      <c r="H29" s="86">
        <v>0</v>
      </c>
      <c r="I29" s="86">
        <v>0</v>
      </c>
    </row>
    <row r="30" spans="1:10" ht="13.25" customHeight="1" x14ac:dyDescent="0.2">
      <c r="A30" s="14"/>
      <c r="B30" s="15" t="s">
        <v>92</v>
      </c>
      <c r="C30" s="90"/>
      <c r="D30" s="86">
        <v>4</v>
      </c>
      <c r="E30" s="86">
        <v>4</v>
      </c>
      <c r="F30" s="86">
        <v>2</v>
      </c>
      <c r="G30" s="86">
        <v>0</v>
      </c>
      <c r="H30" s="86">
        <v>2</v>
      </c>
      <c r="I30" s="86">
        <v>0</v>
      </c>
    </row>
    <row r="31" spans="1:10" ht="13.25" customHeight="1" x14ac:dyDescent="0.2">
      <c r="A31" s="14"/>
      <c r="B31" s="14"/>
      <c r="C31" s="90"/>
      <c r="D31" s="69"/>
      <c r="E31" s="69"/>
      <c r="F31" s="69"/>
      <c r="G31" s="69"/>
      <c r="H31" s="69"/>
      <c r="I31" s="69"/>
    </row>
    <row r="32" spans="1:10" ht="13.25" customHeight="1" x14ac:dyDescent="0.2">
      <c r="A32" s="23" t="s">
        <v>29</v>
      </c>
      <c r="B32" s="23"/>
      <c r="C32" s="93"/>
      <c r="D32" s="86">
        <f t="shared" ref="D32:I32" si="9">D33+D34+D35+D36</f>
        <v>9</v>
      </c>
      <c r="E32" s="86">
        <f t="shared" si="9"/>
        <v>372</v>
      </c>
      <c r="F32" s="86">
        <f t="shared" si="9"/>
        <v>104</v>
      </c>
      <c r="G32" s="86">
        <f t="shared" si="9"/>
        <v>328</v>
      </c>
      <c r="H32" s="86">
        <f t="shared" si="9"/>
        <v>47</v>
      </c>
      <c r="I32" s="86">
        <f t="shared" si="9"/>
        <v>14</v>
      </c>
    </row>
    <row r="33" spans="1:9" ht="13.25" customHeight="1" x14ac:dyDescent="0.2">
      <c r="A33" s="14"/>
      <c r="B33" s="15" t="s">
        <v>30</v>
      </c>
      <c r="C33" s="90"/>
      <c r="D33" s="86">
        <v>1</v>
      </c>
      <c r="E33" s="86">
        <v>245</v>
      </c>
      <c r="F33" s="86">
        <v>43</v>
      </c>
      <c r="G33" s="86">
        <v>200</v>
      </c>
      <c r="H33" s="86">
        <v>14</v>
      </c>
      <c r="I33" s="86">
        <v>12</v>
      </c>
    </row>
    <row r="34" spans="1:9" ht="13.25" customHeight="1" x14ac:dyDescent="0.2">
      <c r="A34" s="14"/>
      <c r="B34" s="15" t="s">
        <v>31</v>
      </c>
      <c r="C34" s="90"/>
      <c r="D34" s="86">
        <v>0</v>
      </c>
      <c r="E34" s="86">
        <v>29</v>
      </c>
      <c r="F34" s="86">
        <v>20</v>
      </c>
      <c r="G34" s="86">
        <v>9</v>
      </c>
      <c r="H34" s="86">
        <v>1</v>
      </c>
      <c r="I34" s="86">
        <v>0</v>
      </c>
    </row>
    <row r="35" spans="1:9" ht="13.25" customHeight="1" x14ac:dyDescent="0.2">
      <c r="A35" s="14"/>
      <c r="B35" s="15" t="s">
        <v>32</v>
      </c>
      <c r="C35" s="90"/>
      <c r="D35" s="86">
        <v>2</v>
      </c>
      <c r="E35" s="86">
        <v>18</v>
      </c>
      <c r="F35" s="86">
        <v>2</v>
      </c>
      <c r="G35" s="86">
        <v>13</v>
      </c>
      <c r="H35" s="86">
        <v>15</v>
      </c>
      <c r="I35" s="86">
        <v>0</v>
      </c>
    </row>
    <row r="36" spans="1:9" ht="13.25" customHeight="1" x14ac:dyDescent="0.2">
      <c r="A36" s="14"/>
      <c r="B36" s="15" t="s">
        <v>33</v>
      </c>
      <c r="C36" s="90"/>
      <c r="D36" s="86">
        <v>6</v>
      </c>
      <c r="E36" s="86">
        <v>80</v>
      </c>
      <c r="F36" s="86">
        <v>39</v>
      </c>
      <c r="G36" s="86">
        <v>106</v>
      </c>
      <c r="H36" s="86">
        <v>17</v>
      </c>
      <c r="I36" s="86">
        <v>2</v>
      </c>
    </row>
    <row r="37" spans="1:9" ht="13.25" customHeight="1" x14ac:dyDescent="0.2">
      <c r="A37" s="31"/>
      <c r="B37" s="31"/>
      <c r="C37" s="94"/>
      <c r="D37" s="69"/>
      <c r="E37" s="69"/>
      <c r="F37" s="69"/>
      <c r="G37" s="69"/>
      <c r="H37" s="69"/>
      <c r="I37" s="69"/>
    </row>
    <row r="38" spans="1:9" ht="13.25" customHeight="1" x14ac:dyDescent="0.2">
      <c r="A38" s="23" t="s">
        <v>77</v>
      </c>
      <c r="B38" s="23"/>
      <c r="C38" s="23"/>
      <c r="D38" s="87">
        <f t="shared" ref="D38:I38" si="10">D39+D40+D41+D42+D43+D44</f>
        <v>102</v>
      </c>
      <c r="E38" s="86">
        <f t="shared" si="10"/>
        <v>270</v>
      </c>
      <c r="F38" s="86">
        <f t="shared" si="10"/>
        <v>175</v>
      </c>
      <c r="G38" s="86">
        <f t="shared" si="10"/>
        <v>146</v>
      </c>
      <c r="H38" s="86">
        <f t="shared" si="10"/>
        <v>78</v>
      </c>
      <c r="I38" s="86">
        <f t="shared" si="10"/>
        <v>6</v>
      </c>
    </row>
    <row r="39" spans="1:9" ht="13.25" customHeight="1" x14ac:dyDescent="0.2">
      <c r="A39" s="14"/>
      <c r="B39" s="15" t="s">
        <v>35</v>
      </c>
      <c r="C39" s="16"/>
      <c r="D39" s="89">
        <v>0</v>
      </c>
      <c r="E39" s="86">
        <v>65</v>
      </c>
      <c r="F39" s="86">
        <v>41</v>
      </c>
      <c r="G39" s="86">
        <v>27</v>
      </c>
      <c r="H39" s="86">
        <v>7</v>
      </c>
      <c r="I39" s="86">
        <v>0</v>
      </c>
    </row>
    <row r="40" spans="1:9" ht="13.25" customHeight="1" x14ac:dyDescent="0.2">
      <c r="A40" s="14"/>
      <c r="B40" s="15" t="s">
        <v>36</v>
      </c>
      <c r="C40" s="16"/>
      <c r="D40" s="89">
        <v>1</v>
      </c>
      <c r="E40" s="86">
        <v>23</v>
      </c>
      <c r="F40" s="86">
        <v>14</v>
      </c>
      <c r="G40" s="86">
        <v>17</v>
      </c>
      <c r="H40" s="86">
        <v>9</v>
      </c>
      <c r="I40" s="86">
        <v>2</v>
      </c>
    </row>
    <row r="41" spans="1:9" ht="13.25" customHeight="1" x14ac:dyDescent="0.2">
      <c r="A41" s="14"/>
      <c r="B41" s="15" t="s">
        <v>37</v>
      </c>
      <c r="C41" s="16"/>
      <c r="D41" s="89">
        <v>52</v>
      </c>
      <c r="E41" s="86">
        <v>62</v>
      </c>
      <c r="F41" s="86">
        <v>31</v>
      </c>
      <c r="G41" s="86">
        <v>42</v>
      </c>
      <c r="H41" s="86">
        <v>36</v>
      </c>
      <c r="I41" s="86">
        <v>0</v>
      </c>
    </row>
    <row r="42" spans="1:9" ht="13.25" customHeight="1" x14ac:dyDescent="0.2">
      <c r="A42" s="14"/>
      <c r="B42" s="15" t="s">
        <v>38</v>
      </c>
      <c r="C42" s="16"/>
      <c r="D42" s="89">
        <v>23</v>
      </c>
      <c r="E42" s="86">
        <v>39</v>
      </c>
      <c r="F42" s="86">
        <v>38</v>
      </c>
      <c r="G42" s="86">
        <v>3</v>
      </c>
      <c r="H42" s="86">
        <v>3</v>
      </c>
      <c r="I42" s="86">
        <v>1</v>
      </c>
    </row>
    <row r="43" spans="1:9" ht="13.25" customHeight="1" x14ac:dyDescent="0.2">
      <c r="A43" s="14"/>
      <c r="B43" s="15" t="s">
        <v>93</v>
      </c>
      <c r="C43" s="16"/>
      <c r="D43" s="89">
        <v>16</v>
      </c>
      <c r="E43" s="86">
        <v>37</v>
      </c>
      <c r="F43" s="86">
        <v>23</v>
      </c>
      <c r="G43" s="86">
        <v>19</v>
      </c>
      <c r="H43" s="86">
        <v>3</v>
      </c>
      <c r="I43" s="86">
        <v>0</v>
      </c>
    </row>
    <row r="44" spans="1:9" ht="13.25" customHeight="1" x14ac:dyDescent="0.2">
      <c r="A44" s="14"/>
      <c r="B44" s="15" t="s">
        <v>94</v>
      </c>
      <c r="C44" s="16"/>
      <c r="D44" s="89">
        <v>10</v>
      </c>
      <c r="E44" s="86">
        <v>44</v>
      </c>
      <c r="F44" s="86">
        <v>28</v>
      </c>
      <c r="G44" s="86">
        <v>38</v>
      </c>
      <c r="H44" s="86">
        <v>20</v>
      </c>
      <c r="I44" s="86">
        <v>3</v>
      </c>
    </row>
    <row r="45" spans="1:9" s="31" customFormat="1" ht="13.25" customHeight="1" x14ac:dyDescent="0.2">
      <c r="A45" s="14"/>
      <c r="B45" s="15"/>
      <c r="C45" s="14"/>
      <c r="D45" s="91"/>
      <c r="E45" s="69"/>
      <c r="F45" s="69"/>
      <c r="G45" s="69"/>
      <c r="H45" s="69"/>
      <c r="I45" s="69"/>
    </row>
    <row r="46" spans="1:9" ht="13.25" customHeight="1" x14ac:dyDescent="0.2">
      <c r="A46" s="23" t="s">
        <v>79</v>
      </c>
      <c r="B46" s="23"/>
      <c r="C46" s="93"/>
      <c r="D46" s="86">
        <f t="shared" ref="D46:I46" si="11">D47+D48+D49+D50+D51</f>
        <v>11</v>
      </c>
      <c r="E46" s="86">
        <f t="shared" si="11"/>
        <v>429</v>
      </c>
      <c r="F46" s="86">
        <f t="shared" si="11"/>
        <v>247</v>
      </c>
      <c r="G46" s="86">
        <f t="shared" si="11"/>
        <v>165</v>
      </c>
      <c r="H46" s="86">
        <f t="shared" si="11"/>
        <v>52</v>
      </c>
      <c r="I46" s="86">
        <f t="shared" si="11"/>
        <v>16</v>
      </c>
    </row>
    <row r="47" spans="1:9" ht="13.25" customHeight="1" x14ac:dyDescent="0.2">
      <c r="A47" s="14"/>
      <c r="B47" s="15" t="s">
        <v>42</v>
      </c>
      <c r="C47" s="90"/>
      <c r="D47" s="87">
        <v>6</v>
      </c>
      <c r="E47" s="86">
        <v>263</v>
      </c>
      <c r="F47" s="86">
        <v>129</v>
      </c>
      <c r="G47" s="86">
        <v>119</v>
      </c>
      <c r="H47" s="86">
        <v>27</v>
      </c>
      <c r="I47" s="86">
        <v>11</v>
      </c>
    </row>
    <row r="48" spans="1:9" ht="13.25" customHeight="1" x14ac:dyDescent="0.2">
      <c r="A48" s="14"/>
      <c r="B48" s="15" t="s">
        <v>43</v>
      </c>
      <c r="C48" s="90"/>
      <c r="D48" s="87">
        <v>0</v>
      </c>
      <c r="E48" s="86">
        <v>19</v>
      </c>
      <c r="F48" s="86">
        <v>9</v>
      </c>
      <c r="G48" s="86">
        <v>10</v>
      </c>
      <c r="H48" s="86">
        <v>17</v>
      </c>
      <c r="I48" s="86">
        <v>0</v>
      </c>
    </row>
    <row r="49" spans="1:11" ht="13.25" customHeight="1" x14ac:dyDescent="0.2">
      <c r="A49" s="14"/>
      <c r="B49" s="15" t="s">
        <v>44</v>
      </c>
      <c r="C49" s="90"/>
      <c r="D49" s="87">
        <v>5</v>
      </c>
      <c r="E49" s="86">
        <v>14</v>
      </c>
      <c r="F49" s="86">
        <v>8</v>
      </c>
      <c r="G49" s="86">
        <v>7</v>
      </c>
      <c r="H49" s="86">
        <v>0</v>
      </c>
      <c r="I49" s="86">
        <v>1</v>
      </c>
    </row>
    <row r="50" spans="1:11" ht="13.25" customHeight="1" x14ac:dyDescent="0.2">
      <c r="A50" s="14"/>
      <c r="B50" s="15" t="s">
        <v>45</v>
      </c>
      <c r="C50" s="90"/>
      <c r="D50" s="87">
        <v>0</v>
      </c>
      <c r="E50" s="86">
        <v>47</v>
      </c>
      <c r="F50" s="86">
        <v>30</v>
      </c>
      <c r="G50" s="86">
        <v>17</v>
      </c>
      <c r="H50" s="86">
        <v>2</v>
      </c>
      <c r="I50" s="86">
        <v>3</v>
      </c>
    </row>
    <row r="51" spans="1:11" ht="13.25" customHeight="1" x14ac:dyDescent="0.2">
      <c r="A51" s="14"/>
      <c r="B51" s="15" t="s">
        <v>80</v>
      </c>
      <c r="C51" s="90"/>
      <c r="D51" s="87">
        <v>0</v>
      </c>
      <c r="E51" s="86">
        <v>86</v>
      </c>
      <c r="F51" s="86">
        <v>71</v>
      </c>
      <c r="G51" s="86">
        <v>12</v>
      </c>
      <c r="H51" s="86">
        <v>6</v>
      </c>
      <c r="I51" s="86">
        <v>1</v>
      </c>
    </row>
    <row r="52" spans="1:11" ht="13.25" customHeight="1" x14ac:dyDescent="0.2">
      <c r="A52" s="14"/>
      <c r="B52" s="15"/>
      <c r="C52" s="14"/>
      <c r="D52" s="91"/>
      <c r="E52" s="69"/>
      <c r="F52" s="69"/>
      <c r="G52" s="69"/>
      <c r="H52" s="69"/>
      <c r="I52" s="69"/>
    </row>
    <row r="53" spans="1:11" ht="13.25" customHeight="1" x14ac:dyDescent="0.2">
      <c r="A53" s="23" t="s">
        <v>47</v>
      </c>
      <c r="B53" s="23"/>
      <c r="C53" s="93"/>
      <c r="D53" s="86">
        <f t="shared" ref="D53:I53" si="12">D54+D55</f>
        <v>16</v>
      </c>
      <c r="E53" s="86">
        <f t="shared" si="12"/>
        <v>855</v>
      </c>
      <c r="F53" s="86">
        <f t="shared" si="12"/>
        <v>108</v>
      </c>
      <c r="G53" s="86">
        <f t="shared" si="12"/>
        <v>802</v>
      </c>
      <c r="H53" s="86">
        <f t="shared" si="12"/>
        <v>125</v>
      </c>
      <c r="I53" s="86">
        <f t="shared" si="12"/>
        <v>58</v>
      </c>
      <c r="K53" s="31"/>
    </row>
    <row r="54" spans="1:11" ht="13.25" customHeight="1" x14ac:dyDescent="0.2">
      <c r="A54" s="14"/>
      <c r="B54" s="15" t="s">
        <v>48</v>
      </c>
      <c r="C54" s="90"/>
      <c r="D54" s="87">
        <v>16</v>
      </c>
      <c r="E54" s="86">
        <v>536</v>
      </c>
      <c r="F54" s="86">
        <v>68</v>
      </c>
      <c r="G54" s="86">
        <v>532</v>
      </c>
      <c r="H54" s="86">
        <v>79</v>
      </c>
      <c r="I54" s="86">
        <v>43</v>
      </c>
    </row>
    <row r="55" spans="1:11" ht="13.25" customHeight="1" x14ac:dyDescent="0.2">
      <c r="A55" s="14"/>
      <c r="B55" s="15" t="s">
        <v>81</v>
      </c>
      <c r="C55" s="90"/>
      <c r="D55" s="87">
        <v>0</v>
      </c>
      <c r="E55" s="86">
        <v>319</v>
      </c>
      <c r="F55" s="86">
        <v>40</v>
      </c>
      <c r="G55" s="86">
        <v>270</v>
      </c>
      <c r="H55" s="86">
        <v>46</v>
      </c>
      <c r="I55" s="86">
        <v>15</v>
      </c>
    </row>
    <row r="56" spans="1:11" ht="13.25" customHeight="1" x14ac:dyDescent="0.2">
      <c r="A56" s="14"/>
      <c r="B56" s="31"/>
      <c r="C56" s="90"/>
      <c r="D56" s="91"/>
      <c r="E56" s="69"/>
      <c r="F56" s="69"/>
      <c r="G56" s="69"/>
      <c r="H56" s="69"/>
      <c r="I56" s="69"/>
    </row>
    <row r="57" spans="1:11" ht="13.25" customHeight="1" x14ac:dyDescent="0.2">
      <c r="A57" s="23" t="s">
        <v>82</v>
      </c>
      <c r="B57" s="23"/>
      <c r="C57" s="23"/>
      <c r="D57" s="87">
        <f t="shared" ref="D57:I57" si="13">D58</f>
        <v>80</v>
      </c>
      <c r="E57" s="86">
        <f t="shared" si="13"/>
        <v>1672</v>
      </c>
      <c r="F57" s="86">
        <f t="shared" si="13"/>
        <v>258</v>
      </c>
      <c r="G57" s="86">
        <f t="shared" si="13"/>
        <v>1626</v>
      </c>
      <c r="H57" s="86">
        <f t="shared" si="13"/>
        <v>2282</v>
      </c>
      <c r="I57" s="86">
        <f t="shared" si="13"/>
        <v>76</v>
      </c>
      <c r="J57" s="31"/>
    </row>
    <row r="58" spans="1:11" ht="13.25" customHeight="1" x14ac:dyDescent="0.2">
      <c r="A58" s="14"/>
      <c r="B58" s="15" t="s">
        <v>51</v>
      </c>
      <c r="C58" s="14"/>
      <c r="D58" s="87">
        <v>80</v>
      </c>
      <c r="E58" s="86">
        <v>1672</v>
      </c>
      <c r="F58" s="86">
        <v>258</v>
      </c>
      <c r="G58" s="86">
        <v>1626</v>
      </c>
      <c r="H58" s="86">
        <v>2282</v>
      </c>
      <c r="I58" s="86">
        <v>76</v>
      </c>
      <c r="J58" s="31"/>
    </row>
    <row r="59" spans="1:11" ht="13.25" customHeight="1" x14ac:dyDescent="0.2">
      <c r="A59" s="14"/>
      <c r="B59" s="15"/>
      <c r="C59" s="90"/>
      <c r="D59" s="95"/>
      <c r="E59" s="31"/>
      <c r="F59" s="31"/>
      <c r="G59" s="31"/>
      <c r="H59" s="31"/>
      <c r="I59" s="31"/>
    </row>
    <row r="60" spans="1:11" ht="13.25" customHeight="1" x14ac:dyDescent="0.2">
      <c r="A60" s="23" t="s">
        <v>52</v>
      </c>
      <c r="B60" s="23"/>
      <c r="C60" s="93"/>
      <c r="D60" s="86">
        <f t="shared" ref="D60:I60" si="14">D61+D62+D63+D64+D65+D66</f>
        <v>408</v>
      </c>
      <c r="E60" s="86">
        <f t="shared" si="14"/>
        <v>956</v>
      </c>
      <c r="F60" s="86">
        <f t="shared" si="14"/>
        <v>673</v>
      </c>
      <c r="G60" s="86">
        <f t="shared" si="14"/>
        <v>839</v>
      </c>
      <c r="H60" s="86">
        <f t="shared" si="14"/>
        <v>222</v>
      </c>
      <c r="I60" s="86">
        <f t="shared" si="14"/>
        <v>38</v>
      </c>
    </row>
    <row r="61" spans="1:11" ht="13.25" customHeight="1" x14ac:dyDescent="0.2">
      <c r="A61" s="14"/>
      <c r="B61" s="15" t="s">
        <v>53</v>
      </c>
      <c r="C61" s="90"/>
      <c r="D61" s="86">
        <v>376</v>
      </c>
      <c r="E61" s="86">
        <v>350</v>
      </c>
      <c r="F61" s="86">
        <v>262</v>
      </c>
      <c r="G61" s="86">
        <v>612</v>
      </c>
      <c r="H61" s="86">
        <v>91</v>
      </c>
      <c r="I61" s="86">
        <v>20</v>
      </c>
    </row>
    <row r="62" spans="1:11" ht="13.25" customHeight="1" x14ac:dyDescent="0.2">
      <c r="A62" s="14"/>
      <c r="B62" s="15" t="s">
        <v>54</v>
      </c>
      <c r="C62" s="90"/>
      <c r="D62" s="87">
        <v>14</v>
      </c>
      <c r="E62" s="86">
        <v>48</v>
      </c>
      <c r="F62" s="86">
        <v>22</v>
      </c>
      <c r="G62" s="86">
        <v>43</v>
      </c>
      <c r="H62" s="86">
        <v>22</v>
      </c>
      <c r="I62" s="86">
        <v>0</v>
      </c>
    </row>
    <row r="63" spans="1:11" ht="13.25" customHeight="1" x14ac:dyDescent="0.2">
      <c r="A63" s="14"/>
      <c r="B63" s="15" t="s">
        <v>55</v>
      </c>
      <c r="C63" s="90"/>
      <c r="D63" s="87">
        <v>0</v>
      </c>
      <c r="E63" s="86">
        <v>65</v>
      </c>
      <c r="F63" s="86">
        <v>64</v>
      </c>
      <c r="G63" s="86">
        <v>3</v>
      </c>
      <c r="H63" s="86">
        <v>10</v>
      </c>
      <c r="I63" s="86">
        <v>1</v>
      </c>
    </row>
    <row r="64" spans="1:11" ht="13.25" customHeight="1" x14ac:dyDescent="0.2">
      <c r="A64" s="14"/>
      <c r="B64" s="15" t="s">
        <v>56</v>
      </c>
      <c r="C64" s="90"/>
      <c r="D64" s="87">
        <v>2</v>
      </c>
      <c r="E64" s="86">
        <v>79</v>
      </c>
      <c r="F64" s="86">
        <v>38</v>
      </c>
      <c r="G64" s="86">
        <v>44</v>
      </c>
      <c r="H64" s="86">
        <v>8</v>
      </c>
      <c r="I64" s="86">
        <v>0</v>
      </c>
    </row>
    <row r="65" spans="1:9" ht="13.25" customHeight="1" x14ac:dyDescent="0.2">
      <c r="A65" s="14"/>
      <c r="B65" s="15" t="s">
        <v>57</v>
      </c>
      <c r="C65" s="90"/>
      <c r="D65" s="87">
        <v>3</v>
      </c>
      <c r="E65" s="86">
        <v>285</v>
      </c>
      <c r="F65" s="86">
        <v>167</v>
      </c>
      <c r="G65" s="86">
        <v>115</v>
      </c>
      <c r="H65" s="86">
        <v>17</v>
      </c>
      <c r="I65" s="86">
        <v>9</v>
      </c>
    </row>
    <row r="66" spans="1:9" ht="13.25" customHeight="1" x14ac:dyDescent="0.2">
      <c r="A66" s="34"/>
      <c r="B66" s="35" t="s">
        <v>58</v>
      </c>
      <c r="C66" s="96"/>
      <c r="D66" s="97">
        <v>13</v>
      </c>
      <c r="E66" s="98">
        <v>129</v>
      </c>
      <c r="F66" s="98">
        <v>120</v>
      </c>
      <c r="G66" s="98">
        <v>22</v>
      </c>
      <c r="H66" s="98">
        <v>74</v>
      </c>
      <c r="I66" s="98">
        <v>8</v>
      </c>
    </row>
    <row r="67" spans="1:9" ht="13.25" customHeight="1" x14ac:dyDescent="0.2">
      <c r="A67" s="38" t="s">
        <v>83</v>
      </c>
      <c r="D67" s="19"/>
      <c r="E67" s="19"/>
      <c r="F67" s="19"/>
      <c r="G67" s="19"/>
      <c r="H67" s="19"/>
      <c r="I67" s="19"/>
    </row>
    <row r="68" spans="1:9" x14ac:dyDescent="0.2">
      <c r="D68" s="19"/>
      <c r="E68" s="19"/>
      <c r="F68" s="19"/>
      <c r="G68" s="19"/>
      <c r="H68" s="19"/>
      <c r="I68" s="19"/>
    </row>
    <row r="69" spans="1:9" x14ac:dyDescent="0.2">
      <c r="D69" s="19"/>
      <c r="E69" s="19"/>
      <c r="F69" s="19"/>
      <c r="G69" s="19"/>
      <c r="H69" s="19"/>
      <c r="I69" s="19"/>
    </row>
  </sheetData>
  <mergeCells count="13">
    <mergeCell ref="A60:C60"/>
    <mergeCell ref="A27:C27"/>
    <mergeCell ref="A32:C32"/>
    <mergeCell ref="A38:C38"/>
    <mergeCell ref="A46:C46"/>
    <mergeCell ref="A53:C53"/>
    <mergeCell ref="A57:C57"/>
    <mergeCell ref="H2:I2"/>
    <mergeCell ref="A9:C9"/>
    <mergeCell ref="A12:C12"/>
    <mergeCell ref="A17:C17"/>
    <mergeCell ref="A21:C21"/>
    <mergeCell ref="A24:C24"/>
  </mergeCells>
  <phoneticPr fontId="4"/>
  <printOptions horizontalCentered="1"/>
  <pageMargins left="0.98425196850393704" right="0.98425196850393704" top="0.98425196850393704" bottom="0.98425196850393704" header="0.51181102362204722" footer="0.51181102362204722"/>
  <pageSetup paperSize="9" scale="80" fitToHeight="0" orientation="portrait" blackAndWhite="1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B015-84C1-45DD-9820-5E44A39E10AC}">
  <sheetPr>
    <pageSetUpPr fitToPage="1"/>
  </sheetPr>
  <dimension ref="A1:AH69"/>
  <sheetViews>
    <sheetView zoomScale="80" zoomScaleNormal="80" zoomScaleSheetLayoutView="70" workbookViewId="0">
      <pane xSplit="3" ySplit="5" topLeftCell="D27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13.26953125" defaultRowHeight="15" customHeight="1" x14ac:dyDescent="0.2"/>
  <cols>
    <col min="1" max="1" width="4.1796875" style="100" customWidth="1"/>
    <col min="2" max="2" width="14" style="100" customWidth="1"/>
    <col min="3" max="3" width="4.26953125" style="100" customWidth="1"/>
    <col min="4" max="4" width="11" style="100" customWidth="1"/>
    <col min="5" max="5" width="8.08984375" style="100" bestFit="1" customWidth="1"/>
    <col min="6" max="6" width="9.36328125" style="100" bestFit="1" customWidth="1"/>
    <col min="7" max="10" width="7.36328125" style="100" bestFit="1" customWidth="1"/>
    <col min="11" max="11" width="8.08984375" style="100" bestFit="1" customWidth="1"/>
    <col min="12" max="12" width="7.08984375" style="100" bestFit="1" customWidth="1"/>
    <col min="13" max="15" width="5.36328125" style="100" bestFit="1" customWidth="1"/>
    <col min="16" max="16" width="9.08984375" style="100" bestFit="1" customWidth="1"/>
    <col min="17" max="17" width="7.36328125" style="100" bestFit="1" customWidth="1"/>
    <col min="18" max="18" width="7.08984375" style="100" bestFit="1" customWidth="1"/>
    <col min="19" max="22" width="7.36328125" style="100" bestFit="1" customWidth="1"/>
    <col min="23" max="23" width="5.81640625" style="100" bestFit="1" customWidth="1"/>
    <col min="24" max="24" width="7.36328125" style="100" customWidth="1"/>
    <col min="25" max="26" width="10.90625" style="100" customWidth="1"/>
    <col min="27" max="34" width="10.90625" style="102" customWidth="1"/>
    <col min="35" max="16384" width="13.26953125" style="100"/>
  </cols>
  <sheetData>
    <row r="1" spans="1:31" ht="17.25" customHeight="1" x14ac:dyDescent="0.2">
      <c r="A1" s="99" t="s">
        <v>95</v>
      </c>
      <c r="J1" s="101"/>
    </row>
    <row r="2" spans="1:31" ht="13.5" thickBot="1" x14ac:dyDescent="0.25"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104"/>
      <c r="X2" s="105" t="s">
        <v>96</v>
      </c>
    </row>
    <row r="3" spans="1:31" ht="16.75" customHeight="1" thickTop="1" x14ac:dyDescent="0.2">
      <c r="A3" s="106"/>
      <c r="B3" s="106"/>
      <c r="C3" s="106"/>
      <c r="D3" s="107" t="s">
        <v>97</v>
      </c>
      <c r="E3" s="108" t="s">
        <v>98</v>
      </c>
      <c r="F3" s="109"/>
      <c r="G3" s="109"/>
      <c r="H3" s="109"/>
      <c r="I3" s="109"/>
      <c r="J3" s="110"/>
      <c r="K3" s="109" t="s">
        <v>99</v>
      </c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31" ht="16.75" customHeight="1" x14ac:dyDescent="0.2">
      <c r="A4" s="111"/>
      <c r="B4" s="111"/>
      <c r="C4" s="111"/>
      <c r="D4" s="112"/>
      <c r="E4" s="113" t="s">
        <v>2</v>
      </c>
      <c r="F4" s="113" t="s">
        <v>100</v>
      </c>
      <c r="G4" s="113" t="s">
        <v>101</v>
      </c>
      <c r="H4" s="113" t="s">
        <v>102</v>
      </c>
      <c r="I4" s="113" t="s">
        <v>103</v>
      </c>
      <c r="J4" s="113" t="s">
        <v>104</v>
      </c>
      <c r="K4" s="114" t="s">
        <v>2</v>
      </c>
      <c r="L4" s="115" t="s">
        <v>105</v>
      </c>
      <c r="M4" s="116"/>
      <c r="N4" s="116"/>
      <c r="O4" s="117"/>
      <c r="P4" s="118" t="s">
        <v>106</v>
      </c>
      <c r="Q4" s="116"/>
      <c r="R4" s="117"/>
      <c r="S4" s="119" t="s">
        <v>107</v>
      </c>
      <c r="T4" s="118" t="s">
        <v>108</v>
      </c>
      <c r="U4" s="120"/>
      <c r="V4" s="120"/>
      <c r="W4" s="121"/>
      <c r="X4" s="122" t="s">
        <v>69</v>
      </c>
    </row>
    <row r="5" spans="1:31" ht="16.75" customHeight="1" x14ac:dyDescent="0.2">
      <c r="A5" s="123"/>
      <c r="B5" s="123"/>
      <c r="C5" s="123"/>
      <c r="D5" s="124"/>
      <c r="E5" s="125"/>
      <c r="F5" s="125"/>
      <c r="G5" s="125"/>
      <c r="H5" s="125"/>
      <c r="I5" s="125"/>
      <c r="J5" s="125"/>
      <c r="K5" s="126"/>
      <c r="L5" s="127" t="s">
        <v>109</v>
      </c>
      <c r="M5" s="127" t="s">
        <v>110</v>
      </c>
      <c r="N5" s="127" t="s">
        <v>111</v>
      </c>
      <c r="O5" s="128" t="s">
        <v>112</v>
      </c>
      <c r="P5" s="127" t="s">
        <v>113</v>
      </c>
      <c r="Q5" s="127" t="s">
        <v>114</v>
      </c>
      <c r="R5" s="129" t="s">
        <v>112</v>
      </c>
      <c r="S5" s="130" t="s">
        <v>115</v>
      </c>
      <c r="T5" s="127" t="s">
        <v>2</v>
      </c>
      <c r="U5" s="127" t="s">
        <v>116</v>
      </c>
      <c r="V5" s="127" t="s">
        <v>117</v>
      </c>
      <c r="W5" s="128" t="s">
        <v>112</v>
      </c>
      <c r="X5" s="130" t="s">
        <v>118</v>
      </c>
    </row>
    <row r="6" spans="1:31" ht="16.75" customHeight="1" x14ac:dyDescent="0.2">
      <c r="A6" s="131"/>
      <c r="B6" s="132" t="s">
        <v>9</v>
      </c>
      <c r="C6" s="131"/>
      <c r="D6" s="133">
        <f t="shared" ref="D6:X6" si="0">D7+D8</f>
        <v>12711</v>
      </c>
      <c r="E6" s="134">
        <f t="shared" si="0"/>
        <v>12347</v>
      </c>
      <c r="F6" s="135">
        <f t="shared" si="0"/>
        <v>7876</v>
      </c>
      <c r="G6" s="135">
        <f t="shared" si="0"/>
        <v>473</v>
      </c>
      <c r="H6" s="135">
        <f t="shared" si="0"/>
        <v>3467</v>
      </c>
      <c r="I6" s="135">
        <f t="shared" si="0"/>
        <v>35</v>
      </c>
      <c r="J6" s="136">
        <f t="shared" si="0"/>
        <v>496</v>
      </c>
      <c r="K6" s="135">
        <f t="shared" si="0"/>
        <v>12350</v>
      </c>
      <c r="L6" s="134">
        <f t="shared" si="0"/>
        <v>128</v>
      </c>
      <c r="M6" s="135">
        <f t="shared" si="0"/>
        <v>15</v>
      </c>
      <c r="N6" s="135">
        <f t="shared" si="0"/>
        <v>9</v>
      </c>
      <c r="O6" s="136">
        <f t="shared" si="0"/>
        <v>0</v>
      </c>
      <c r="P6" s="134">
        <f t="shared" si="0"/>
        <v>11418</v>
      </c>
      <c r="Q6" s="135">
        <f t="shared" si="0"/>
        <v>738</v>
      </c>
      <c r="R6" s="136">
        <f t="shared" si="0"/>
        <v>42</v>
      </c>
      <c r="S6" s="135">
        <f t="shared" si="0"/>
        <v>429</v>
      </c>
      <c r="T6" s="134">
        <f t="shared" si="0"/>
        <v>611</v>
      </c>
      <c r="U6" s="135">
        <f t="shared" si="0"/>
        <v>20</v>
      </c>
      <c r="V6" s="135">
        <f t="shared" si="0"/>
        <v>583</v>
      </c>
      <c r="W6" s="136">
        <f t="shared" si="0"/>
        <v>8</v>
      </c>
      <c r="X6" s="135">
        <f t="shared" si="0"/>
        <v>2730</v>
      </c>
      <c r="Y6" s="137"/>
      <c r="Z6" s="137"/>
    </row>
    <row r="7" spans="1:31" ht="16.75" customHeight="1" x14ac:dyDescent="0.2">
      <c r="A7" s="131"/>
      <c r="B7" s="132" t="s">
        <v>10</v>
      </c>
      <c r="C7" s="131"/>
      <c r="D7" s="138">
        <f t="shared" ref="D7:X7" si="1">D11+D14+D19+D23+D26+D29+D34+D49+D56+D57+D60+D63</f>
        <v>11022</v>
      </c>
      <c r="E7" s="139">
        <f t="shared" si="1"/>
        <v>10728</v>
      </c>
      <c r="F7" s="140">
        <f t="shared" si="1"/>
        <v>6719</v>
      </c>
      <c r="G7" s="140">
        <f t="shared" si="1"/>
        <v>370</v>
      </c>
      <c r="H7" s="140">
        <f t="shared" si="1"/>
        <v>3124</v>
      </c>
      <c r="I7" s="140">
        <f t="shared" si="1"/>
        <v>30</v>
      </c>
      <c r="J7" s="141">
        <f t="shared" si="1"/>
        <v>485</v>
      </c>
      <c r="K7" s="140">
        <f t="shared" si="1"/>
        <v>10728</v>
      </c>
      <c r="L7" s="139">
        <f t="shared" si="1"/>
        <v>115</v>
      </c>
      <c r="M7" s="140">
        <f t="shared" si="1"/>
        <v>14</v>
      </c>
      <c r="N7" s="140">
        <f t="shared" si="1"/>
        <v>7</v>
      </c>
      <c r="O7" s="141">
        <f t="shared" si="1"/>
        <v>0</v>
      </c>
      <c r="P7" s="139">
        <f t="shared" si="1"/>
        <v>9923</v>
      </c>
      <c r="Q7" s="140">
        <f t="shared" si="1"/>
        <v>643</v>
      </c>
      <c r="R7" s="141">
        <f t="shared" si="1"/>
        <v>26</v>
      </c>
      <c r="S7" s="140">
        <f t="shared" si="1"/>
        <v>383</v>
      </c>
      <c r="T7" s="139">
        <f t="shared" si="1"/>
        <v>572</v>
      </c>
      <c r="U7" s="140">
        <f t="shared" si="1"/>
        <v>19</v>
      </c>
      <c r="V7" s="140">
        <f t="shared" si="1"/>
        <v>550</v>
      </c>
      <c r="W7" s="141">
        <f t="shared" si="1"/>
        <v>3</v>
      </c>
      <c r="X7" s="140">
        <f t="shared" si="1"/>
        <v>2348</v>
      </c>
      <c r="Y7" s="101"/>
      <c r="Z7" s="137"/>
    </row>
    <row r="8" spans="1:31" ht="16.75" customHeight="1" x14ac:dyDescent="0.2">
      <c r="A8" s="131"/>
      <c r="B8" s="132" t="s">
        <v>11</v>
      </c>
      <c r="C8" s="131"/>
      <c r="D8" s="138">
        <f t="shared" ref="D8:X8" si="2">D15+D16+D20+D31+D30+D35+D36+D37+D41+D42+D43+D44+D45+D46+D50+D51+D52+D53+D64+D65+D66+D67+D68</f>
        <v>1689</v>
      </c>
      <c r="E8" s="139">
        <f t="shared" si="2"/>
        <v>1619</v>
      </c>
      <c r="F8" s="140">
        <f t="shared" si="2"/>
        <v>1157</v>
      </c>
      <c r="G8" s="140">
        <f t="shared" si="2"/>
        <v>103</v>
      </c>
      <c r="H8" s="140">
        <f t="shared" si="2"/>
        <v>343</v>
      </c>
      <c r="I8" s="140">
        <f t="shared" si="2"/>
        <v>5</v>
      </c>
      <c r="J8" s="141">
        <f t="shared" si="2"/>
        <v>11</v>
      </c>
      <c r="K8" s="140">
        <f t="shared" si="2"/>
        <v>1622</v>
      </c>
      <c r="L8" s="139">
        <f t="shared" si="2"/>
        <v>13</v>
      </c>
      <c r="M8" s="140">
        <f t="shared" si="2"/>
        <v>1</v>
      </c>
      <c r="N8" s="140">
        <f t="shared" si="2"/>
        <v>2</v>
      </c>
      <c r="O8" s="141">
        <f t="shared" si="2"/>
        <v>0</v>
      </c>
      <c r="P8" s="139">
        <f t="shared" si="2"/>
        <v>1495</v>
      </c>
      <c r="Q8" s="140">
        <f t="shared" si="2"/>
        <v>95</v>
      </c>
      <c r="R8" s="141">
        <f t="shared" si="2"/>
        <v>16</v>
      </c>
      <c r="S8" s="140">
        <f t="shared" si="2"/>
        <v>46</v>
      </c>
      <c r="T8" s="139">
        <f t="shared" si="2"/>
        <v>39</v>
      </c>
      <c r="U8" s="140">
        <f t="shared" si="2"/>
        <v>1</v>
      </c>
      <c r="V8" s="140">
        <f t="shared" si="2"/>
        <v>33</v>
      </c>
      <c r="W8" s="141">
        <f t="shared" si="2"/>
        <v>5</v>
      </c>
      <c r="X8" s="140">
        <f t="shared" si="2"/>
        <v>382</v>
      </c>
      <c r="Y8" s="101"/>
      <c r="Z8" s="137"/>
    </row>
    <row r="9" spans="1:31" ht="16.75" customHeight="1" x14ac:dyDescent="0.2">
      <c r="A9" s="131"/>
      <c r="B9" s="142"/>
      <c r="C9" s="131"/>
      <c r="D9" s="143"/>
      <c r="E9" s="144"/>
      <c r="F9" s="145"/>
      <c r="G9" s="145"/>
      <c r="H9" s="145"/>
      <c r="I9" s="145"/>
      <c r="J9" s="146"/>
      <c r="K9" s="145"/>
      <c r="L9" s="144"/>
      <c r="M9" s="145"/>
      <c r="N9" s="145"/>
      <c r="O9" s="146"/>
      <c r="P9" s="144"/>
      <c r="Q9" s="145"/>
      <c r="R9" s="146"/>
      <c r="S9" s="145"/>
      <c r="T9" s="144"/>
      <c r="U9" s="145"/>
      <c r="V9" s="145"/>
      <c r="W9" s="146"/>
      <c r="X9" s="145"/>
      <c r="Y9" s="101"/>
    </row>
    <row r="10" spans="1:31" ht="16.75" customHeight="1" x14ac:dyDescent="0.2">
      <c r="A10" s="147" t="s">
        <v>119</v>
      </c>
      <c r="B10" s="147"/>
      <c r="C10" s="147"/>
      <c r="D10" s="138">
        <f t="shared" ref="D10:X10" si="3">D11</f>
        <v>2236</v>
      </c>
      <c r="E10" s="139">
        <f t="shared" si="3"/>
        <v>2171</v>
      </c>
      <c r="F10" s="140">
        <f t="shared" si="3"/>
        <v>1515</v>
      </c>
      <c r="G10" s="140">
        <f t="shared" si="3"/>
        <v>23</v>
      </c>
      <c r="H10" s="140">
        <f t="shared" si="3"/>
        <v>288</v>
      </c>
      <c r="I10" s="140">
        <f t="shared" si="3"/>
        <v>0</v>
      </c>
      <c r="J10" s="141">
        <f t="shared" si="3"/>
        <v>345</v>
      </c>
      <c r="K10" s="140">
        <f t="shared" si="3"/>
        <v>2171</v>
      </c>
      <c r="L10" s="139">
        <f t="shared" si="3"/>
        <v>21</v>
      </c>
      <c r="M10" s="140">
        <f t="shared" si="3"/>
        <v>3</v>
      </c>
      <c r="N10" s="140">
        <f t="shared" si="3"/>
        <v>0</v>
      </c>
      <c r="O10" s="141">
        <f t="shared" si="3"/>
        <v>0</v>
      </c>
      <c r="P10" s="139">
        <f t="shared" si="3"/>
        <v>2116</v>
      </c>
      <c r="Q10" s="140">
        <f t="shared" si="3"/>
        <v>31</v>
      </c>
      <c r="R10" s="141">
        <f t="shared" si="3"/>
        <v>0</v>
      </c>
      <c r="S10" s="140">
        <f t="shared" si="3"/>
        <v>57</v>
      </c>
      <c r="T10" s="139">
        <f t="shared" si="3"/>
        <v>140</v>
      </c>
      <c r="U10" s="140">
        <f t="shared" si="3"/>
        <v>1</v>
      </c>
      <c r="V10" s="140">
        <f t="shared" si="3"/>
        <v>139</v>
      </c>
      <c r="W10" s="141">
        <f t="shared" si="3"/>
        <v>0</v>
      </c>
      <c r="X10" s="140">
        <f t="shared" si="3"/>
        <v>678</v>
      </c>
      <c r="Y10" s="101"/>
      <c r="Z10" s="101"/>
      <c r="AA10" s="148"/>
      <c r="AB10" s="148"/>
      <c r="AC10" s="148"/>
    </row>
    <row r="11" spans="1:31" ht="16.75" customHeight="1" x14ac:dyDescent="0.2">
      <c r="A11" s="131"/>
      <c r="B11" s="132" t="s">
        <v>13</v>
      </c>
      <c r="C11" s="131"/>
      <c r="D11" s="138">
        <v>2236</v>
      </c>
      <c r="E11" s="139">
        <v>2171</v>
      </c>
      <c r="F11" s="140">
        <v>1515</v>
      </c>
      <c r="G11" s="140">
        <v>23</v>
      </c>
      <c r="H11" s="140">
        <v>288</v>
      </c>
      <c r="I11" s="140">
        <v>0</v>
      </c>
      <c r="J11" s="141">
        <v>345</v>
      </c>
      <c r="K11" s="140">
        <v>2171</v>
      </c>
      <c r="L11" s="139">
        <v>21</v>
      </c>
      <c r="M11" s="140">
        <v>3</v>
      </c>
      <c r="N11" s="140">
        <v>0</v>
      </c>
      <c r="O11" s="141">
        <v>0</v>
      </c>
      <c r="P11" s="139">
        <v>2116</v>
      </c>
      <c r="Q11" s="140">
        <v>31</v>
      </c>
      <c r="R11" s="141">
        <v>0</v>
      </c>
      <c r="S11" s="140">
        <v>57</v>
      </c>
      <c r="T11" s="139">
        <v>140</v>
      </c>
      <c r="U11" s="140">
        <v>1</v>
      </c>
      <c r="V11" s="140">
        <v>139</v>
      </c>
      <c r="W11" s="141">
        <v>0</v>
      </c>
      <c r="X11" s="140">
        <v>678</v>
      </c>
      <c r="Y11" s="101"/>
      <c r="Z11" s="101"/>
      <c r="AA11" s="148"/>
      <c r="AB11" s="148"/>
      <c r="AC11" s="148"/>
    </row>
    <row r="12" spans="1:31" ht="16.75" customHeight="1" x14ac:dyDescent="0.2">
      <c r="A12" s="131"/>
      <c r="B12" s="131"/>
      <c r="C12" s="131"/>
      <c r="D12" s="138"/>
      <c r="E12" s="149"/>
      <c r="F12" s="150"/>
      <c r="G12" s="150"/>
      <c r="H12" s="150"/>
      <c r="I12" s="150"/>
      <c r="J12" s="151"/>
      <c r="K12" s="150"/>
      <c r="L12" s="149"/>
      <c r="M12" s="150"/>
      <c r="N12" s="150"/>
      <c r="O12" s="151"/>
      <c r="P12" s="149"/>
      <c r="Q12" s="150"/>
      <c r="R12" s="151"/>
      <c r="S12" s="140"/>
      <c r="T12" s="149"/>
      <c r="U12" s="150"/>
      <c r="V12" s="150"/>
      <c r="W12" s="151"/>
      <c r="X12" s="150"/>
      <c r="Y12" s="101"/>
    </row>
    <row r="13" spans="1:31" ht="16.75" customHeight="1" x14ac:dyDescent="0.2">
      <c r="A13" s="147" t="s">
        <v>14</v>
      </c>
      <c r="B13" s="147"/>
      <c r="C13" s="147"/>
      <c r="D13" s="138">
        <f t="shared" ref="D13:X13" si="4">D14+D15+D16</f>
        <v>722</v>
      </c>
      <c r="E13" s="139">
        <f t="shared" si="4"/>
        <v>698</v>
      </c>
      <c r="F13" s="140">
        <f t="shared" si="4"/>
        <v>401</v>
      </c>
      <c r="G13" s="140">
        <f t="shared" si="4"/>
        <v>46</v>
      </c>
      <c r="H13" s="140">
        <f t="shared" si="4"/>
        <v>244</v>
      </c>
      <c r="I13" s="140">
        <f t="shared" si="4"/>
        <v>1</v>
      </c>
      <c r="J13" s="141">
        <f t="shared" si="4"/>
        <v>6</v>
      </c>
      <c r="K13" s="140">
        <f t="shared" si="4"/>
        <v>698</v>
      </c>
      <c r="L13" s="139">
        <f t="shared" si="4"/>
        <v>9</v>
      </c>
      <c r="M13" s="140">
        <f t="shared" si="4"/>
        <v>1</v>
      </c>
      <c r="N13" s="140">
        <f t="shared" si="4"/>
        <v>0</v>
      </c>
      <c r="O13" s="141">
        <f t="shared" si="4"/>
        <v>0</v>
      </c>
      <c r="P13" s="139">
        <f t="shared" si="4"/>
        <v>671</v>
      </c>
      <c r="Q13" s="140">
        <f t="shared" si="4"/>
        <v>17</v>
      </c>
      <c r="R13" s="141">
        <f t="shared" si="4"/>
        <v>0</v>
      </c>
      <c r="S13" s="140">
        <f t="shared" si="4"/>
        <v>23</v>
      </c>
      <c r="T13" s="139">
        <f t="shared" si="4"/>
        <v>19</v>
      </c>
      <c r="U13" s="140">
        <f t="shared" si="4"/>
        <v>0</v>
      </c>
      <c r="V13" s="140">
        <f t="shared" si="4"/>
        <v>19</v>
      </c>
      <c r="W13" s="141">
        <f t="shared" si="4"/>
        <v>0</v>
      </c>
      <c r="X13" s="140">
        <f t="shared" si="4"/>
        <v>124</v>
      </c>
      <c r="Y13" s="101"/>
      <c r="Z13" s="101"/>
      <c r="AA13" s="148"/>
      <c r="AB13" s="148"/>
      <c r="AC13" s="148"/>
      <c r="AD13" s="148"/>
      <c r="AE13" s="148"/>
    </row>
    <row r="14" spans="1:31" ht="16.75" customHeight="1" x14ac:dyDescent="0.2">
      <c r="A14" s="131"/>
      <c r="B14" s="132" t="s">
        <v>15</v>
      </c>
      <c r="C14" s="131"/>
      <c r="D14" s="138">
        <v>386</v>
      </c>
      <c r="E14" s="139">
        <v>373</v>
      </c>
      <c r="F14" s="140">
        <v>191</v>
      </c>
      <c r="G14" s="140">
        <v>24</v>
      </c>
      <c r="H14" s="140">
        <v>154</v>
      </c>
      <c r="I14" s="140">
        <v>0</v>
      </c>
      <c r="J14" s="141">
        <v>4</v>
      </c>
      <c r="K14" s="140">
        <v>373</v>
      </c>
      <c r="L14" s="139">
        <v>7</v>
      </c>
      <c r="M14" s="140">
        <v>1</v>
      </c>
      <c r="N14" s="140">
        <v>0</v>
      </c>
      <c r="O14" s="141">
        <v>0</v>
      </c>
      <c r="P14" s="139">
        <v>356</v>
      </c>
      <c r="Q14" s="140">
        <v>9</v>
      </c>
      <c r="R14" s="141">
        <v>0</v>
      </c>
      <c r="S14" s="140">
        <v>18</v>
      </c>
      <c r="T14" s="139">
        <v>0</v>
      </c>
      <c r="U14" s="140">
        <v>0</v>
      </c>
      <c r="V14" s="140">
        <v>0</v>
      </c>
      <c r="W14" s="141">
        <v>0</v>
      </c>
      <c r="X14" s="140">
        <v>46</v>
      </c>
      <c r="Y14" s="101"/>
    </row>
    <row r="15" spans="1:31" ht="16.75" customHeight="1" x14ac:dyDescent="0.2">
      <c r="A15" s="131"/>
      <c r="B15" s="132" t="s">
        <v>16</v>
      </c>
      <c r="C15" s="131"/>
      <c r="D15" s="138">
        <v>127</v>
      </c>
      <c r="E15" s="139">
        <v>122</v>
      </c>
      <c r="F15" s="140">
        <v>91</v>
      </c>
      <c r="G15" s="140">
        <v>6</v>
      </c>
      <c r="H15" s="140">
        <v>24</v>
      </c>
      <c r="I15" s="140">
        <v>1</v>
      </c>
      <c r="J15" s="141">
        <v>0</v>
      </c>
      <c r="K15" s="140">
        <v>122</v>
      </c>
      <c r="L15" s="139">
        <v>1</v>
      </c>
      <c r="M15" s="140">
        <v>0</v>
      </c>
      <c r="N15" s="140">
        <v>0</v>
      </c>
      <c r="O15" s="141">
        <v>0</v>
      </c>
      <c r="P15" s="139">
        <v>120</v>
      </c>
      <c r="Q15" s="140">
        <v>1</v>
      </c>
      <c r="R15" s="141">
        <v>0</v>
      </c>
      <c r="S15" s="140">
        <v>1</v>
      </c>
      <c r="T15" s="139">
        <v>11</v>
      </c>
      <c r="U15" s="140">
        <v>0</v>
      </c>
      <c r="V15" s="140">
        <v>11</v>
      </c>
      <c r="W15" s="141">
        <v>0</v>
      </c>
      <c r="X15" s="140">
        <v>18</v>
      </c>
      <c r="Y15" s="101"/>
    </row>
    <row r="16" spans="1:31" ht="16.75" customHeight="1" x14ac:dyDescent="0.2">
      <c r="A16" s="131"/>
      <c r="B16" s="132" t="s">
        <v>17</v>
      </c>
      <c r="C16" s="131"/>
      <c r="D16" s="138">
        <v>209</v>
      </c>
      <c r="E16" s="139">
        <v>203</v>
      </c>
      <c r="F16" s="140">
        <v>119</v>
      </c>
      <c r="G16" s="140">
        <v>16</v>
      </c>
      <c r="H16" s="140">
        <v>66</v>
      </c>
      <c r="I16" s="140">
        <v>0</v>
      </c>
      <c r="J16" s="141">
        <v>2</v>
      </c>
      <c r="K16" s="140">
        <v>203</v>
      </c>
      <c r="L16" s="139">
        <v>1</v>
      </c>
      <c r="M16" s="140">
        <v>0</v>
      </c>
      <c r="N16" s="140">
        <v>0</v>
      </c>
      <c r="O16" s="141">
        <v>0</v>
      </c>
      <c r="P16" s="139">
        <v>195</v>
      </c>
      <c r="Q16" s="140">
        <v>7</v>
      </c>
      <c r="R16" s="141">
        <v>0</v>
      </c>
      <c r="S16" s="140">
        <v>4</v>
      </c>
      <c r="T16" s="139">
        <v>8</v>
      </c>
      <c r="U16" s="140">
        <v>0</v>
      </c>
      <c r="V16" s="140">
        <v>8</v>
      </c>
      <c r="W16" s="141">
        <v>0</v>
      </c>
      <c r="X16" s="140">
        <v>60</v>
      </c>
      <c r="Y16" s="101"/>
    </row>
    <row r="17" spans="1:34" ht="16.75" customHeight="1" x14ac:dyDescent="0.2">
      <c r="A17" s="131"/>
      <c r="B17" s="131"/>
      <c r="C17" s="131"/>
      <c r="D17" s="152"/>
      <c r="E17" s="149"/>
      <c r="F17" s="150"/>
      <c r="G17" s="150"/>
      <c r="H17" s="150"/>
      <c r="I17" s="150"/>
      <c r="J17" s="151"/>
      <c r="K17" s="150"/>
      <c r="L17" s="149"/>
      <c r="M17" s="150"/>
      <c r="N17" s="150"/>
      <c r="O17" s="151"/>
      <c r="P17" s="149"/>
      <c r="Q17" s="150"/>
      <c r="R17" s="151"/>
      <c r="S17" s="150"/>
      <c r="T17" s="149"/>
      <c r="U17" s="150"/>
      <c r="V17" s="150"/>
      <c r="W17" s="151"/>
      <c r="X17" s="150"/>
      <c r="Y17" s="101"/>
    </row>
    <row r="18" spans="1:34" ht="16.75" customHeight="1" x14ac:dyDescent="0.2">
      <c r="A18" s="147" t="s">
        <v>18</v>
      </c>
      <c r="B18" s="147"/>
      <c r="C18" s="147"/>
      <c r="D18" s="138">
        <f t="shared" ref="D18:X18" si="5">D19+D20</f>
        <v>1772</v>
      </c>
      <c r="E18" s="139">
        <f t="shared" si="5"/>
        <v>1666</v>
      </c>
      <c r="F18" s="140">
        <f t="shared" si="5"/>
        <v>1180</v>
      </c>
      <c r="G18" s="140">
        <f t="shared" si="5"/>
        <v>2</v>
      </c>
      <c r="H18" s="140">
        <f t="shared" si="5"/>
        <v>482</v>
      </c>
      <c r="I18" s="140">
        <f t="shared" si="5"/>
        <v>0</v>
      </c>
      <c r="J18" s="141">
        <f t="shared" si="5"/>
        <v>2</v>
      </c>
      <c r="K18" s="140">
        <f t="shared" si="5"/>
        <v>1666</v>
      </c>
      <c r="L18" s="139">
        <f t="shared" si="5"/>
        <v>17</v>
      </c>
      <c r="M18" s="140">
        <f t="shared" si="5"/>
        <v>0</v>
      </c>
      <c r="N18" s="140">
        <f t="shared" si="5"/>
        <v>1</v>
      </c>
      <c r="O18" s="141">
        <f t="shared" si="5"/>
        <v>0</v>
      </c>
      <c r="P18" s="139">
        <f t="shared" si="5"/>
        <v>1587</v>
      </c>
      <c r="Q18" s="140">
        <f t="shared" si="5"/>
        <v>61</v>
      </c>
      <c r="R18" s="141">
        <f t="shared" si="5"/>
        <v>0</v>
      </c>
      <c r="S18" s="140">
        <f t="shared" si="5"/>
        <v>52</v>
      </c>
      <c r="T18" s="139">
        <f t="shared" si="5"/>
        <v>8</v>
      </c>
      <c r="U18" s="140">
        <f t="shared" si="5"/>
        <v>0</v>
      </c>
      <c r="V18" s="140">
        <f t="shared" si="5"/>
        <v>8</v>
      </c>
      <c r="W18" s="141">
        <f t="shared" si="5"/>
        <v>0</v>
      </c>
      <c r="X18" s="140">
        <f t="shared" si="5"/>
        <v>134</v>
      </c>
    </row>
    <row r="19" spans="1:34" ht="16.75" customHeight="1" x14ac:dyDescent="0.2">
      <c r="A19" s="131"/>
      <c r="B19" s="132" t="s">
        <v>19</v>
      </c>
      <c r="C19" s="131"/>
      <c r="D19" s="138">
        <v>1545</v>
      </c>
      <c r="E19" s="139">
        <v>1449</v>
      </c>
      <c r="F19" s="140">
        <v>1010</v>
      </c>
      <c r="G19" s="140">
        <v>2</v>
      </c>
      <c r="H19" s="140">
        <v>435</v>
      </c>
      <c r="I19" s="140">
        <v>0</v>
      </c>
      <c r="J19" s="141">
        <v>2</v>
      </c>
      <c r="K19" s="140">
        <v>1449</v>
      </c>
      <c r="L19" s="139">
        <v>17</v>
      </c>
      <c r="M19" s="140">
        <v>0</v>
      </c>
      <c r="N19" s="140">
        <v>1</v>
      </c>
      <c r="O19" s="141">
        <v>0</v>
      </c>
      <c r="P19" s="139">
        <v>1399</v>
      </c>
      <c r="Q19" s="140">
        <v>32</v>
      </c>
      <c r="R19" s="141">
        <v>0</v>
      </c>
      <c r="S19" s="140">
        <v>52</v>
      </c>
      <c r="T19" s="139">
        <v>8</v>
      </c>
      <c r="U19" s="140">
        <v>0</v>
      </c>
      <c r="V19" s="140">
        <v>8</v>
      </c>
      <c r="W19" s="141">
        <v>0</v>
      </c>
      <c r="X19" s="153">
        <v>83</v>
      </c>
    </row>
    <row r="20" spans="1:34" ht="16.75" customHeight="1" x14ac:dyDescent="0.2">
      <c r="A20" s="131"/>
      <c r="B20" s="132" t="s">
        <v>20</v>
      </c>
      <c r="C20" s="131"/>
      <c r="D20" s="138">
        <v>227</v>
      </c>
      <c r="E20" s="139">
        <v>217</v>
      </c>
      <c r="F20" s="140">
        <v>170</v>
      </c>
      <c r="G20" s="140">
        <v>0</v>
      </c>
      <c r="H20" s="140">
        <v>47</v>
      </c>
      <c r="I20" s="140">
        <v>0</v>
      </c>
      <c r="J20" s="141">
        <v>0</v>
      </c>
      <c r="K20" s="140">
        <v>217</v>
      </c>
      <c r="L20" s="139">
        <v>0</v>
      </c>
      <c r="M20" s="140">
        <v>0</v>
      </c>
      <c r="N20" s="140">
        <v>0</v>
      </c>
      <c r="O20" s="141">
        <v>0</v>
      </c>
      <c r="P20" s="139">
        <v>188</v>
      </c>
      <c r="Q20" s="140">
        <v>29</v>
      </c>
      <c r="R20" s="141">
        <v>0</v>
      </c>
      <c r="S20" s="140">
        <v>0</v>
      </c>
      <c r="T20" s="139">
        <v>0</v>
      </c>
      <c r="U20" s="140">
        <v>0</v>
      </c>
      <c r="V20" s="140">
        <v>0</v>
      </c>
      <c r="W20" s="141">
        <v>0</v>
      </c>
      <c r="X20" s="140">
        <v>51</v>
      </c>
    </row>
    <row r="21" spans="1:34" ht="16.75" customHeight="1" x14ac:dyDescent="0.2">
      <c r="A21" s="131"/>
      <c r="B21" s="132"/>
      <c r="C21" s="131"/>
      <c r="D21" s="152"/>
      <c r="E21" s="149"/>
      <c r="F21" s="150"/>
      <c r="G21" s="150"/>
      <c r="H21" s="150"/>
      <c r="I21" s="150"/>
      <c r="J21" s="151"/>
      <c r="K21" s="150"/>
      <c r="L21" s="149"/>
      <c r="M21" s="150"/>
      <c r="N21" s="150"/>
      <c r="O21" s="151"/>
      <c r="P21" s="149"/>
      <c r="Q21" s="150"/>
      <c r="R21" s="151"/>
      <c r="S21" s="150"/>
      <c r="T21" s="149"/>
      <c r="U21" s="150"/>
      <c r="V21" s="150"/>
      <c r="W21" s="151"/>
      <c r="X21" s="150"/>
    </row>
    <row r="22" spans="1:34" ht="16.75" customHeight="1" x14ac:dyDescent="0.2">
      <c r="A22" s="147" t="s">
        <v>73</v>
      </c>
      <c r="B22" s="147"/>
      <c r="C22" s="147"/>
      <c r="D22" s="138">
        <f t="shared" ref="D22:X22" si="6">D23</f>
        <v>2643</v>
      </c>
      <c r="E22" s="139">
        <f t="shared" si="6"/>
        <v>2635</v>
      </c>
      <c r="F22" s="140">
        <f t="shared" si="6"/>
        <v>1829</v>
      </c>
      <c r="G22" s="140">
        <f t="shared" si="6"/>
        <v>183</v>
      </c>
      <c r="H22" s="140">
        <f t="shared" si="6"/>
        <v>575</v>
      </c>
      <c r="I22" s="140">
        <f t="shared" si="6"/>
        <v>10</v>
      </c>
      <c r="J22" s="141">
        <f t="shared" si="6"/>
        <v>38</v>
      </c>
      <c r="K22" s="140">
        <f t="shared" si="6"/>
        <v>2635</v>
      </c>
      <c r="L22" s="139">
        <f t="shared" si="6"/>
        <v>17</v>
      </c>
      <c r="M22" s="140">
        <f t="shared" si="6"/>
        <v>3</v>
      </c>
      <c r="N22" s="140">
        <f t="shared" si="6"/>
        <v>4</v>
      </c>
      <c r="O22" s="141">
        <f t="shared" si="6"/>
        <v>0</v>
      </c>
      <c r="P22" s="139">
        <f t="shared" si="6"/>
        <v>2566</v>
      </c>
      <c r="Q22" s="140">
        <f t="shared" si="6"/>
        <v>45</v>
      </c>
      <c r="R22" s="141">
        <f t="shared" si="6"/>
        <v>0</v>
      </c>
      <c r="S22" s="140">
        <f t="shared" si="6"/>
        <v>59</v>
      </c>
      <c r="T22" s="139">
        <f t="shared" si="6"/>
        <v>187</v>
      </c>
      <c r="U22" s="140">
        <f t="shared" si="6"/>
        <v>1</v>
      </c>
      <c r="V22" s="140">
        <f t="shared" si="6"/>
        <v>186</v>
      </c>
      <c r="W22" s="141">
        <f t="shared" si="6"/>
        <v>0</v>
      </c>
      <c r="X22" s="140">
        <f t="shared" si="6"/>
        <v>927</v>
      </c>
      <c r="Y22" s="140"/>
      <c r="Z22" s="101"/>
      <c r="AA22" s="148"/>
    </row>
    <row r="23" spans="1:34" ht="16.75" customHeight="1" x14ac:dyDescent="0.2">
      <c r="A23" s="131"/>
      <c r="B23" s="132" t="s">
        <v>22</v>
      </c>
      <c r="C23" s="131"/>
      <c r="D23" s="138">
        <v>2643</v>
      </c>
      <c r="E23" s="139">
        <v>2635</v>
      </c>
      <c r="F23" s="140">
        <v>1829</v>
      </c>
      <c r="G23" s="140">
        <v>183</v>
      </c>
      <c r="H23" s="140">
        <v>575</v>
      </c>
      <c r="I23" s="140">
        <v>10</v>
      </c>
      <c r="J23" s="141">
        <v>38</v>
      </c>
      <c r="K23" s="140">
        <v>2635</v>
      </c>
      <c r="L23" s="139">
        <v>17</v>
      </c>
      <c r="M23" s="140">
        <v>3</v>
      </c>
      <c r="N23" s="140">
        <v>4</v>
      </c>
      <c r="O23" s="141">
        <v>0</v>
      </c>
      <c r="P23" s="139">
        <v>2566</v>
      </c>
      <c r="Q23" s="140">
        <v>45</v>
      </c>
      <c r="R23" s="141">
        <v>0</v>
      </c>
      <c r="S23" s="140">
        <v>59</v>
      </c>
      <c r="T23" s="139">
        <v>187</v>
      </c>
      <c r="U23" s="140">
        <v>1</v>
      </c>
      <c r="V23" s="140">
        <v>186</v>
      </c>
      <c r="W23" s="141">
        <v>0</v>
      </c>
      <c r="X23" s="140">
        <v>927</v>
      </c>
      <c r="Y23" s="101"/>
    </row>
    <row r="24" spans="1:34" ht="16.75" customHeight="1" x14ac:dyDescent="0.2">
      <c r="A24" s="131"/>
      <c r="B24" s="132"/>
      <c r="C24" s="131"/>
      <c r="D24" s="138"/>
      <c r="E24" s="139"/>
      <c r="F24" s="140"/>
      <c r="G24" s="140"/>
      <c r="H24" s="140"/>
      <c r="I24" s="140"/>
      <c r="J24" s="141"/>
      <c r="K24" s="140"/>
      <c r="L24" s="139"/>
      <c r="M24" s="140"/>
      <c r="N24" s="140"/>
      <c r="O24" s="141"/>
      <c r="P24" s="139"/>
      <c r="Q24" s="140"/>
      <c r="R24" s="141"/>
      <c r="S24" s="140"/>
      <c r="T24" s="139"/>
      <c r="U24" s="140"/>
      <c r="V24" s="154"/>
      <c r="W24" s="141"/>
      <c r="X24" s="140"/>
      <c r="Y24" s="101"/>
      <c r="Z24" s="101"/>
      <c r="AA24" s="148"/>
      <c r="AB24" s="148"/>
      <c r="AC24" s="148"/>
      <c r="AD24" s="148"/>
      <c r="AE24" s="148"/>
      <c r="AF24" s="148"/>
      <c r="AG24" s="148"/>
      <c r="AH24" s="148"/>
    </row>
    <row r="25" spans="1:34" ht="16.75" customHeight="1" x14ac:dyDescent="0.2">
      <c r="A25" s="155" t="s">
        <v>74</v>
      </c>
      <c r="B25" s="156"/>
      <c r="C25" s="157"/>
      <c r="D25" s="138">
        <f t="shared" ref="D25:X25" si="7">D26</f>
        <v>271</v>
      </c>
      <c r="E25" s="139">
        <f t="shared" si="7"/>
        <v>260</v>
      </c>
      <c r="F25" s="140">
        <f t="shared" si="7"/>
        <v>138</v>
      </c>
      <c r="G25" s="140">
        <f t="shared" si="7"/>
        <v>18</v>
      </c>
      <c r="H25" s="140">
        <f t="shared" si="7"/>
        <v>102</v>
      </c>
      <c r="I25" s="140">
        <f t="shared" si="7"/>
        <v>0</v>
      </c>
      <c r="J25" s="141">
        <f t="shared" si="7"/>
        <v>2</v>
      </c>
      <c r="K25" s="140">
        <f t="shared" si="7"/>
        <v>260</v>
      </c>
      <c r="L25" s="139">
        <f t="shared" si="7"/>
        <v>1</v>
      </c>
      <c r="M25" s="140">
        <f t="shared" si="7"/>
        <v>0</v>
      </c>
      <c r="N25" s="140">
        <f t="shared" si="7"/>
        <v>0</v>
      </c>
      <c r="O25" s="141">
        <f t="shared" si="7"/>
        <v>0</v>
      </c>
      <c r="P25" s="139">
        <f t="shared" si="7"/>
        <v>257</v>
      </c>
      <c r="Q25" s="140">
        <f t="shared" si="7"/>
        <v>2</v>
      </c>
      <c r="R25" s="141">
        <f t="shared" si="7"/>
        <v>0</v>
      </c>
      <c r="S25" s="140">
        <f t="shared" si="7"/>
        <v>1</v>
      </c>
      <c r="T25" s="139">
        <f t="shared" si="7"/>
        <v>14</v>
      </c>
      <c r="U25" s="140">
        <f t="shared" si="7"/>
        <v>0</v>
      </c>
      <c r="V25" s="140">
        <f t="shared" si="7"/>
        <v>14</v>
      </c>
      <c r="W25" s="141">
        <f t="shared" si="7"/>
        <v>0</v>
      </c>
      <c r="X25" s="140">
        <f t="shared" si="7"/>
        <v>39</v>
      </c>
      <c r="Y25" s="140"/>
      <c r="Z25" s="101"/>
      <c r="AA25" s="148"/>
      <c r="AB25" s="148"/>
      <c r="AC25" s="148"/>
      <c r="AD25" s="148"/>
      <c r="AE25" s="148"/>
      <c r="AF25" s="148"/>
      <c r="AG25" s="148"/>
      <c r="AH25" s="148"/>
    </row>
    <row r="26" spans="1:34" ht="16.75" customHeight="1" x14ac:dyDescent="0.2">
      <c r="A26" s="131"/>
      <c r="B26" s="132" t="s">
        <v>24</v>
      </c>
      <c r="C26" s="131"/>
      <c r="D26" s="138">
        <v>271</v>
      </c>
      <c r="E26" s="139">
        <v>260</v>
      </c>
      <c r="F26" s="140">
        <v>138</v>
      </c>
      <c r="G26" s="140">
        <v>18</v>
      </c>
      <c r="H26" s="140">
        <v>102</v>
      </c>
      <c r="I26" s="140">
        <v>0</v>
      </c>
      <c r="J26" s="141">
        <v>2</v>
      </c>
      <c r="K26" s="140">
        <v>260</v>
      </c>
      <c r="L26" s="139">
        <v>1</v>
      </c>
      <c r="M26" s="140">
        <v>0</v>
      </c>
      <c r="N26" s="140">
        <v>0</v>
      </c>
      <c r="O26" s="141">
        <v>0</v>
      </c>
      <c r="P26" s="139">
        <v>257</v>
      </c>
      <c r="Q26" s="140">
        <v>2</v>
      </c>
      <c r="R26" s="141">
        <v>0</v>
      </c>
      <c r="S26" s="140">
        <v>1</v>
      </c>
      <c r="T26" s="139">
        <v>14</v>
      </c>
      <c r="U26" s="140">
        <v>0</v>
      </c>
      <c r="V26" s="140">
        <v>14</v>
      </c>
      <c r="W26" s="141">
        <v>0</v>
      </c>
      <c r="X26" s="140">
        <v>39</v>
      </c>
      <c r="Y26" s="101"/>
    </row>
    <row r="27" spans="1:34" ht="16.75" customHeight="1" x14ac:dyDescent="0.2">
      <c r="A27" s="131"/>
      <c r="B27" s="131"/>
      <c r="C27" s="131"/>
      <c r="D27" s="138"/>
      <c r="E27" s="158"/>
      <c r="F27" s="159"/>
      <c r="G27" s="159"/>
      <c r="H27" s="159"/>
      <c r="I27" s="159"/>
      <c r="J27" s="160"/>
      <c r="K27" s="159"/>
      <c r="L27" s="158"/>
      <c r="M27" s="159"/>
      <c r="N27" s="159"/>
      <c r="O27" s="160"/>
      <c r="P27" s="158"/>
      <c r="Q27" s="159"/>
      <c r="R27" s="160"/>
      <c r="S27" s="140"/>
      <c r="T27" s="158"/>
      <c r="U27" s="159"/>
      <c r="V27" s="159"/>
      <c r="W27" s="160"/>
      <c r="X27" s="159"/>
      <c r="Y27" s="101"/>
    </row>
    <row r="28" spans="1:34" ht="16.75" customHeight="1" x14ac:dyDescent="0.2">
      <c r="A28" s="147" t="s">
        <v>25</v>
      </c>
      <c r="B28" s="147"/>
      <c r="C28" s="147"/>
      <c r="D28" s="138">
        <f t="shared" ref="D28:X28" si="8">D29+D30+D31</f>
        <v>400</v>
      </c>
      <c r="E28" s="139">
        <f t="shared" si="8"/>
        <v>394</v>
      </c>
      <c r="F28" s="140">
        <f t="shared" si="8"/>
        <v>136</v>
      </c>
      <c r="G28" s="140">
        <f t="shared" si="8"/>
        <v>4</v>
      </c>
      <c r="H28" s="140">
        <f t="shared" si="8"/>
        <v>243</v>
      </c>
      <c r="I28" s="140">
        <f t="shared" si="8"/>
        <v>2</v>
      </c>
      <c r="J28" s="141">
        <f t="shared" si="8"/>
        <v>9</v>
      </c>
      <c r="K28" s="140">
        <f t="shared" si="8"/>
        <v>395</v>
      </c>
      <c r="L28" s="139">
        <f t="shared" si="8"/>
        <v>2</v>
      </c>
      <c r="M28" s="140">
        <f t="shared" si="8"/>
        <v>0</v>
      </c>
      <c r="N28" s="140">
        <f t="shared" si="8"/>
        <v>1</v>
      </c>
      <c r="O28" s="141">
        <f t="shared" si="8"/>
        <v>0</v>
      </c>
      <c r="P28" s="139">
        <f t="shared" si="8"/>
        <v>118</v>
      </c>
      <c r="Q28" s="140">
        <f t="shared" si="8"/>
        <v>262</v>
      </c>
      <c r="R28" s="141">
        <f t="shared" si="8"/>
        <v>12</v>
      </c>
      <c r="S28" s="140">
        <f t="shared" si="8"/>
        <v>11</v>
      </c>
      <c r="T28" s="139">
        <f t="shared" si="8"/>
        <v>13</v>
      </c>
      <c r="U28" s="140">
        <f t="shared" si="8"/>
        <v>1</v>
      </c>
      <c r="V28" s="140">
        <f t="shared" si="8"/>
        <v>11</v>
      </c>
      <c r="W28" s="141">
        <f t="shared" si="8"/>
        <v>1</v>
      </c>
      <c r="X28" s="140">
        <f t="shared" si="8"/>
        <v>66</v>
      </c>
      <c r="Y28" s="101"/>
      <c r="Z28" s="101"/>
      <c r="AA28" s="148"/>
      <c r="AB28" s="148"/>
      <c r="AC28" s="148"/>
      <c r="AD28" s="148"/>
      <c r="AE28" s="148"/>
      <c r="AF28" s="148"/>
      <c r="AG28" s="148"/>
      <c r="AH28" s="148"/>
    </row>
    <row r="29" spans="1:34" ht="16.75" customHeight="1" x14ac:dyDescent="0.2">
      <c r="A29" s="131"/>
      <c r="B29" s="132" t="s">
        <v>26</v>
      </c>
      <c r="C29" s="131"/>
      <c r="D29" s="138">
        <v>391</v>
      </c>
      <c r="E29" s="139">
        <v>386</v>
      </c>
      <c r="F29" s="140">
        <v>130</v>
      </c>
      <c r="G29" s="140">
        <v>4</v>
      </c>
      <c r="H29" s="140">
        <v>241</v>
      </c>
      <c r="I29" s="140">
        <v>2</v>
      </c>
      <c r="J29" s="141">
        <v>9</v>
      </c>
      <c r="K29" s="140">
        <v>386</v>
      </c>
      <c r="L29" s="139">
        <v>2</v>
      </c>
      <c r="M29" s="140">
        <v>0</v>
      </c>
      <c r="N29" s="140">
        <v>1</v>
      </c>
      <c r="O29" s="141">
        <v>0</v>
      </c>
      <c r="P29" s="139">
        <v>114</v>
      </c>
      <c r="Q29" s="140">
        <v>262</v>
      </c>
      <c r="R29" s="141">
        <v>7</v>
      </c>
      <c r="S29" s="140">
        <v>11</v>
      </c>
      <c r="T29" s="139">
        <v>13</v>
      </c>
      <c r="U29" s="140">
        <v>1</v>
      </c>
      <c r="V29" s="140">
        <v>11</v>
      </c>
      <c r="W29" s="141">
        <v>1</v>
      </c>
      <c r="X29" s="140">
        <v>65</v>
      </c>
      <c r="Y29" s="101"/>
    </row>
    <row r="30" spans="1:34" ht="16.75" customHeight="1" x14ac:dyDescent="0.2">
      <c r="A30" s="131"/>
      <c r="B30" s="132" t="s">
        <v>120</v>
      </c>
      <c r="C30" s="131"/>
      <c r="D30" s="138">
        <v>7</v>
      </c>
      <c r="E30" s="139">
        <v>6</v>
      </c>
      <c r="F30" s="140">
        <v>5</v>
      </c>
      <c r="G30" s="140">
        <v>0</v>
      </c>
      <c r="H30" s="140">
        <v>1</v>
      </c>
      <c r="I30" s="140">
        <v>0</v>
      </c>
      <c r="J30" s="141">
        <v>0</v>
      </c>
      <c r="K30" s="140">
        <v>7</v>
      </c>
      <c r="L30" s="139">
        <v>0</v>
      </c>
      <c r="M30" s="140">
        <v>0</v>
      </c>
      <c r="N30" s="140">
        <v>0</v>
      </c>
      <c r="O30" s="141">
        <v>0</v>
      </c>
      <c r="P30" s="139">
        <v>2</v>
      </c>
      <c r="Q30" s="140">
        <v>0</v>
      </c>
      <c r="R30" s="141">
        <v>5</v>
      </c>
      <c r="S30" s="140">
        <v>0</v>
      </c>
      <c r="T30" s="139">
        <v>0</v>
      </c>
      <c r="U30" s="140">
        <v>0</v>
      </c>
      <c r="V30" s="140">
        <v>0</v>
      </c>
      <c r="W30" s="141">
        <v>0</v>
      </c>
      <c r="X30" s="140">
        <v>1</v>
      </c>
      <c r="Y30" s="101"/>
    </row>
    <row r="31" spans="1:34" ht="16.75" customHeight="1" x14ac:dyDescent="0.2">
      <c r="A31" s="131"/>
      <c r="B31" s="132" t="s">
        <v>121</v>
      </c>
      <c r="C31" s="131"/>
      <c r="D31" s="138">
        <v>2</v>
      </c>
      <c r="E31" s="139">
        <v>2</v>
      </c>
      <c r="F31" s="140">
        <v>1</v>
      </c>
      <c r="G31" s="140">
        <v>0</v>
      </c>
      <c r="H31" s="140">
        <v>1</v>
      </c>
      <c r="I31" s="140">
        <v>0</v>
      </c>
      <c r="J31" s="141">
        <v>0</v>
      </c>
      <c r="K31" s="140">
        <v>2</v>
      </c>
      <c r="L31" s="139">
        <v>0</v>
      </c>
      <c r="M31" s="140">
        <v>0</v>
      </c>
      <c r="N31" s="140">
        <v>0</v>
      </c>
      <c r="O31" s="141">
        <v>0</v>
      </c>
      <c r="P31" s="139">
        <v>2</v>
      </c>
      <c r="Q31" s="140">
        <v>0</v>
      </c>
      <c r="R31" s="141">
        <v>0</v>
      </c>
      <c r="S31" s="140">
        <v>0</v>
      </c>
      <c r="T31" s="139">
        <v>0</v>
      </c>
      <c r="U31" s="140">
        <v>0</v>
      </c>
      <c r="V31" s="140">
        <v>0</v>
      </c>
      <c r="W31" s="141">
        <v>0</v>
      </c>
      <c r="X31" s="140">
        <v>0</v>
      </c>
      <c r="Y31" s="101"/>
    </row>
    <row r="32" spans="1:34" ht="16.75" customHeight="1" x14ac:dyDescent="0.2">
      <c r="A32" s="131"/>
      <c r="B32" s="132"/>
      <c r="C32" s="131"/>
      <c r="D32" s="138"/>
      <c r="E32" s="139"/>
      <c r="F32" s="140"/>
      <c r="G32" s="140"/>
      <c r="H32" s="140"/>
      <c r="I32" s="140"/>
      <c r="J32" s="141"/>
      <c r="K32" s="140"/>
      <c r="L32" s="139"/>
      <c r="M32" s="140"/>
      <c r="N32" s="140"/>
      <c r="O32" s="141"/>
      <c r="P32" s="139"/>
      <c r="Q32" s="140"/>
      <c r="R32" s="141"/>
      <c r="S32" s="140"/>
      <c r="T32" s="139"/>
      <c r="U32" s="140"/>
      <c r="V32" s="140"/>
      <c r="W32" s="141"/>
      <c r="X32" s="140"/>
      <c r="Y32" s="101"/>
    </row>
    <row r="33" spans="1:34" ht="16.75" customHeight="1" x14ac:dyDescent="0.2">
      <c r="A33" s="147" t="s">
        <v>29</v>
      </c>
      <c r="B33" s="147"/>
      <c r="C33" s="147"/>
      <c r="D33" s="138">
        <f t="shared" ref="D33:X33" si="9">D34+D35+D36+D37</f>
        <v>348</v>
      </c>
      <c r="E33" s="139">
        <f t="shared" si="9"/>
        <v>345</v>
      </c>
      <c r="F33" s="140">
        <f t="shared" si="9"/>
        <v>217</v>
      </c>
      <c r="G33" s="140">
        <f t="shared" si="9"/>
        <v>51</v>
      </c>
      <c r="H33" s="140">
        <f t="shared" si="9"/>
        <v>74</v>
      </c>
      <c r="I33" s="140">
        <f t="shared" si="9"/>
        <v>1</v>
      </c>
      <c r="J33" s="141">
        <f t="shared" si="9"/>
        <v>2</v>
      </c>
      <c r="K33" s="140">
        <f t="shared" si="9"/>
        <v>345</v>
      </c>
      <c r="L33" s="139">
        <f t="shared" si="9"/>
        <v>2</v>
      </c>
      <c r="M33" s="140">
        <f t="shared" si="9"/>
        <v>0</v>
      </c>
      <c r="N33" s="140">
        <f t="shared" si="9"/>
        <v>0</v>
      </c>
      <c r="O33" s="141">
        <f t="shared" si="9"/>
        <v>0</v>
      </c>
      <c r="P33" s="139">
        <f t="shared" si="9"/>
        <v>299</v>
      </c>
      <c r="Q33" s="140">
        <f t="shared" si="9"/>
        <v>26</v>
      </c>
      <c r="R33" s="141">
        <f t="shared" si="9"/>
        <v>18</v>
      </c>
      <c r="S33" s="140">
        <f t="shared" si="9"/>
        <v>7</v>
      </c>
      <c r="T33" s="139">
        <f t="shared" si="9"/>
        <v>13</v>
      </c>
      <c r="U33" s="140">
        <f t="shared" si="9"/>
        <v>0</v>
      </c>
      <c r="V33" s="140">
        <f t="shared" si="9"/>
        <v>11</v>
      </c>
      <c r="W33" s="141">
        <f t="shared" si="9"/>
        <v>2</v>
      </c>
      <c r="X33" s="140">
        <f t="shared" si="9"/>
        <v>29</v>
      </c>
      <c r="Y33" s="101"/>
      <c r="Z33" s="101"/>
      <c r="AA33" s="148"/>
      <c r="AB33" s="148"/>
      <c r="AC33" s="148"/>
      <c r="AD33" s="148"/>
      <c r="AE33" s="148"/>
      <c r="AF33" s="148"/>
      <c r="AG33" s="148"/>
      <c r="AH33" s="148"/>
    </row>
    <row r="34" spans="1:34" ht="16.75" customHeight="1" x14ac:dyDescent="0.2">
      <c r="A34" s="131"/>
      <c r="B34" s="132" t="s">
        <v>30</v>
      </c>
      <c r="C34" s="161"/>
      <c r="D34" s="138">
        <v>260</v>
      </c>
      <c r="E34" s="139">
        <v>260</v>
      </c>
      <c r="F34" s="140">
        <v>148</v>
      </c>
      <c r="G34" s="140">
        <v>46</v>
      </c>
      <c r="H34" s="140">
        <v>64</v>
      </c>
      <c r="I34" s="140">
        <v>0</v>
      </c>
      <c r="J34" s="141">
        <v>2</v>
      </c>
      <c r="K34" s="140">
        <v>260</v>
      </c>
      <c r="L34" s="139">
        <v>2</v>
      </c>
      <c r="M34" s="140">
        <v>0</v>
      </c>
      <c r="N34" s="140">
        <v>0</v>
      </c>
      <c r="O34" s="141">
        <v>0</v>
      </c>
      <c r="P34" s="139">
        <v>215</v>
      </c>
      <c r="Q34" s="140">
        <v>25</v>
      </c>
      <c r="R34" s="141">
        <v>18</v>
      </c>
      <c r="S34" s="140">
        <v>7</v>
      </c>
      <c r="T34" s="139">
        <v>5</v>
      </c>
      <c r="U34" s="140">
        <v>0</v>
      </c>
      <c r="V34" s="154">
        <v>3</v>
      </c>
      <c r="W34" s="141">
        <v>2</v>
      </c>
      <c r="X34" s="140">
        <v>15</v>
      </c>
      <c r="Y34" s="101"/>
    </row>
    <row r="35" spans="1:34" ht="16.75" customHeight="1" x14ac:dyDescent="0.2">
      <c r="A35" s="131"/>
      <c r="B35" s="132" t="s">
        <v>31</v>
      </c>
      <c r="C35" s="131"/>
      <c r="D35" s="138">
        <v>14</v>
      </c>
      <c r="E35" s="139">
        <v>14</v>
      </c>
      <c r="F35" s="140">
        <v>7</v>
      </c>
      <c r="G35" s="140">
        <v>3</v>
      </c>
      <c r="H35" s="140">
        <v>3</v>
      </c>
      <c r="I35" s="140">
        <v>1</v>
      </c>
      <c r="J35" s="141">
        <v>0</v>
      </c>
      <c r="K35" s="140">
        <v>14</v>
      </c>
      <c r="L35" s="139">
        <v>0</v>
      </c>
      <c r="M35" s="140">
        <v>0</v>
      </c>
      <c r="N35" s="140">
        <v>0</v>
      </c>
      <c r="O35" s="141">
        <v>0</v>
      </c>
      <c r="P35" s="139">
        <v>13</v>
      </c>
      <c r="Q35" s="140">
        <v>1</v>
      </c>
      <c r="R35" s="141">
        <v>0</v>
      </c>
      <c r="S35" s="140">
        <v>0</v>
      </c>
      <c r="T35" s="139">
        <v>8</v>
      </c>
      <c r="U35" s="140">
        <v>0</v>
      </c>
      <c r="V35" s="140">
        <v>8</v>
      </c>
      <c r="W35" s="141">
        <v>0</v>
      </c>
      <c r="X35" s="140">
        <v>3</v>
      </c>
      <c r="Y35" s="101"/>
    </row>
    <row r="36" spans="1:34" ht="16.75" customHeight="1" x14ac:dyDescent="0.2">
      <c r="A36" s="131"/>
      <c r="B36" s="132" t="s">
        <v>32</v>
      </c>
      <c r="C36" s="131"/>
      <c r="D36" s="138">
        <v>0</v>
      </c>
      <c r="E36" s="139">
        <v>0</v>
      </c>
      <c r="F36" s="140">
        <v>0</v>
      </c>
      <c r="G36" s="140">
        <v>0</v>
      </c>
      <c r="H36" s="140">
        <v>0</v>
      </c>
      <c r="I36" s="140">
        <v>0</v>
      </c>
      <c r="J36" s="141">
        <v>0</v>
      </c>
      <c r="K36" s="140">
        <v>0</v>
      </c>
      <c r="L36" s="139">
        <v>0</v>
      </c>
      <c r="M36" s="140">
        <v>0</v>
      </c>
      <c r="N36" s="140">
        <v>0</v>
      </c>
      <c r="O36" s="141">
        <v>0</v>
      </c>
      <c r="P36" s="139">
        <v>0</v>
      </c>
      <c r="Q36" s="140">
        <v>0</v>
      </c>
      <c r="R36" s="141">
        <v>0</v>
      </c>
      <c r="S36" s="140">
        <v>0</v>
      </c>
      <c r="T36" s="139">
        <v>0</v>
      </c>
      <c r="U36" s="140">
        <v>0</v>
      </c>
      <c r="V36" s="140">
        <v>0</v>
      </c>
      <c r="W36" s="141">
        <v>0</v>
      </c>
      <c r="X36" s="140">
        <v>0</v>
      </c>
      <c r="Y36" s="101"/>
    </row>
    <row r="37" spans="1:34" ht="16.75" customHeight="1" x14ac:dyDescent="0.2">
      <c r="A37" s="131"/>
      <c r="B37" s="132" t="s">
        <v>33</v>
      </c>
      <c r="C37" s="131"/>
      <c r="D37" s="138">
        <v>74</v>
      </c>
      <c r="E37" s="139">
        <v>71</v>
      </c>
      <c r="F37" s="140">
        <v>62</v>
      </c>
      <c r="G37" s="140">
        <v>2</v>
      </c>
      <c r="H37" s="140">
        <v>7</v>
      </c>
      <c r="I37" s="140">
        <v>0</v>
      </c>
      <c r="J37" s="141">
        <v>0</v>
      </c>
      <c r="K37" s="140">
        <v>71</v>
      </c>
      <c r="L37" s="139">
        <v>0</v>
      </c>
      <c r="M37" s="140">
        <v>0</v>
      </c>
      <c r="N37" s="140">
        <v>0</v>
      </c>
      <c r="O37" s="141">
        <v>0</v>
      </c>
      <c r="P37" s="139">
        <v>71</v>
      </c>
      <c r="Q37" s="140">
        <v>0</v>
      </c>
      <c r="R37" s="141">
        <v>0</v>
      </c>
      <c r="S37" s="140">
        <v>0</v>
      </c>
      <c r="T37" s="139">
        <v>0</v>
      </c>
      <c r="U37" s="140">
        <v>0</v>
      </c>
      <c r="V37" s="140">
        <v>0</v>
      </c>
      <c r="W37" s="141">
        <v>0</v>
      </c>
      <c r="X37" s="140">
        <v>11</v>
      </c>
      <c r="Y37" s="101"/>
    </row>
    <row r="38" spans="1:34" s="101" customFormat="1" ht="16.75" customHeight="1" x14ac:dyDescent="0.2">
      <c r="A38" s="162"/>
      <c r="B38" s="163"/>
      <c r="C38" s="162"/>
      <c r="D38" s="164"/>
      <c r="E38" s="165"/>
      <c r="F38" s="166"/>
      <c r="G38" s="166"/>
      <c r="H38" s="166"/>
      <c r="I38" s="166"/>
      <c r="J38" s="167"/>
      <c r="K38" s="166"/>
      <c r="L38" s="165"/>
      <c r="M38" s="166"/>
      <c r="N38" s="166"/>
      <c r="O38" s="167"/>
      <c r="P38" s="165"/>
      <c r="Q38" s="166"/>
      <c r="R38" s="167"/>
      <c r="S38" s="166"/>
      <c r="T38" s="165"/>
      <c r="U38" s="166"/>
      <c r="V38" s="166"/>
      <c r="W38" s="167"/>
      <c r="X38" s="166"/>
      <c r="AA38" s="148"/>
      <c r="AB38" s="148"/>
      <c r="AC38" s="148"/>
      <c r="AD38" s="148"/>
      <c r="AE38" s="148"/>
      <c r="AF38" s="148"/>
      <c r="AG38" s="148"/>
      <c r="AH38" s="148"/>
    </row>
    <row r="39" spans="1:34" ht="16.75" customHeight="1" x14ac:dyDescent="0.2">
      <c r="A39" s="168"/>
      <c r="B39" s="168"/>
      <c r="C39" s="168"/>
      <c r="D39" s="152"/>
      <c r="E39" s="149"/>
      <c r="F39" s="150"/>
      <c r="G39" s="150"/>
      <c r="H39" s="150"/>
      <c r="I39" s="150"/>
      <c r="J39" s="151"/>
      <c r="K39" s="150"/>
      <c r="L39" s="149"/>
      <c r="M39" s="150"/>
      <c r="N39" s="150"/>
      <c r="O39" s="151"/>
      <c r="P39" s="149"/>
      <c r="Q39" s="150"/>
      <c r="R39" s="151"/>
      <c r="S39" s="150"/>
      <c r="T39" s="149"/>
      <c r="U39" s="150"/>
      <c r="V39" s="150"/>
      <c r="W39" s="151"/>
      <c r="X39" s="150"/>
      <c r="Y39" s="101"/>
    </row>
    <row r="40" spans="1:34" ht="16.75" customHeight="1" x14ac:dyDescent="0.2">
      <c r="A40" s="147" t="s">
        <v>77</v>
      </c>
      <c r="B40" s="147"/>
      <c r="C40" s="147"/>
      <c r="D40" s="138">
        <f t="shared" ref="D40:X40" si="10">D41+D42+D43+D44+D45+D46</f>
        <v>220</v>
      </c>
      <c r="E40" s="139">
        <f t="shared" si="10"/>
        <v>213</v>
      </c>
      <c r="F40" s="140">
        <f t="shared" si="10"/>
        <v>151</v>
      </c>
      <c r="G40" s="140">
        <f t="shared" si="10"/>
        <v>7</v>
      </c>
      <c r="H40" s="140">
        <f t="shared" si="10"/>
        <v>55</v>
      </c>
      <c r="I40" s="140">
        <f t="shared" si="10"/>
        <v>0</v>
      </c>
      <c r="J40" s="141">
        <f t="shared" si="10"/>
        <v>0</v>
      </c>
      <c r="K40" s="140">
        <f t="shared" si="10"/>
        <v>213</v>
      </c>
      <c r="L40" s="139">
        <f t="shared" si="10"/>
        <v>2</v>
      </c>
      <c r="M40" s="140">
        <f t="shared" si="10"/>
        <v>1</v>
      </c>
      <c r="N40" s="140">
        <f t="shared" si="10"/>
        <v>0</v>
      </c>
      <c r="O40" s="141">
        <f t="shared" si="10"/>
        <v>0</v>
      </c>
      <c r="P40" s="139">
        <f t="shared" si="10"/>
        <v>201</v>
      </c>
      <c r="Q40" s="140">
        <f t="shared" si="10"/>
        <v>9</v>
      </c>
      <c r="R40" s="141">
        <f t="shared" si="10"/>
        <v>0</v>
      </c>
      <c r="S40" s="140">
        <f t="shared" si="10"/>
        <v>13</v>
      </c>
      <c r="T40" s="139">
        <f t="shared" si="10"/>
        <v>0</v>
      </c>
      <c r="U40" s="140">
        <f t="shared" si="10"/>
        <v>0</v>
      </c>
      <c r="V40" s="140">
        <f t="shared" si="10"/>
        <v>0</v>
      </c>
      <c r="W40" s="141">
        <f t="shared" si="10"/>
        <v>0</v>
      </c>
      <c r="X40" s="140">
        <f t="shared" si="10"/>
        <v>63</v>
      </c>
      <c r="Y40" s="101"/>
    </row>
    <row r="41" spans="1:34" ht="16.75" customHeight="1" x14ac:dyDescent="0.2">
      <c r="A41" s="131"/>
      <c r="B41" s="132" t="s">
        <v>35</v>
      </c>
      <c r="C41" s="131"/>
      <c r="D41" s="138">
        <v>66</v>
      </c>
      <c r="E41" s="139">
        <v>63</v>
      </c>
      <c r="F41" s="140">
        <v>49</v>
      </c>
      <c r="G41" s="140">
        <v>1</v>
      </c>
      <c r="H41" s="140">
        <v>13</v>
      </c>
      <c r="I41" s="140">
        <v>0</v>
      </c>
      <c r="J41" s="141">
        <v>0</v>
      </c>
      <c r="K41" s="140">
        <v>63</v>
      </c>
      <c r="L41" s="139">
        <v>1</v>
      </c>
      <c r="M41" s="140">
        <v>0</v>
      </c>
      <c r="N41" s="140">
        <v>0</v>
      </c>
      <c r="O41" s="141">
        <v>0</v>
      </c>
      <c r="P41" s="139">
        <v>62</v>
      </c>
      <c r="Q41" s="140">
        <v>0</v>
      </c>
      <c r="R41" s="141">
        <v>0</v>
      </c>
      <c r="S41" s="140">
        <v>1</v>
      </c>
      <c r="T41" s="139">
        <v>0</v>
      </c>
      <c r="U41" s="140">
        <v>0</v>
      </c>
      <c r="V41" s="140">
        <v>0</v>
      </c>
      <c r="W41" s="141">
        <v>0</v>
      </c>
      <c r="X41" s="140">
        <v>32</v>
      </c>
      <c r="Y41" s="101"/>
    </row>
    <row r="42" spans="1:34" ht="16.75" customHeight="1" x14ac:dyDescent="0.2">
      <c r="A42" s="131"/>
      <c r="B42" s="132" t="s">
        <v>36</v>
      </c>
      <c r="C42" s="131"/>
      <c r="D42" s="138">
        <v>21</v>
      </c>
      <c r="E42" s="139">
        <v>21</v>
      </c>
      <c r="F42" s="140">
        <v>18</v>
      </c>
      <c r="G42" s="140">
        <v>1</v>
      </c>
      <c r="H42" s="140">
        <v>2</v>
      </c>
      <c r="I42" s="140">
        <v>0</v>
      </c>
      <c r="J42" s="141">
        <v>0</v>
      </c>
      <c r="K42" s="140">
        <v>21</v>
      </c>
      <c r="L42" s="139">
        <v>0</v>
      </c>
      <c r="M42" s="140">
        <v>0</v>
      </c>
      <c r="N42" s="140">
        <v>0</v>
      </c>
      <c r="O42" s="141">
        <v>0</v>
      </c>
      <c r="P42" s="139">
        <v>21</v>
      </c>
      <c r="Q42" s="140">
        <v>0</v>
      </c>
      <c r="R42" s="141">
        <v>0</v>
      </c>
      <c r="S42" s="140">
        <v>0</v>
      </c>
      <c r="T42" s="139">
        <v>0</v>
      </c>
      <c r="U42" s="140">
        <v>0</v>
      </c>
      <c r="V42" s="140">
        <v>0</v>
      </c>
      <c r="W42" s="141">
        <v>0</v>
      </c>
      <c r="X42" s="140">
        <v>6</v>
      </c>
      <c r="Y42" s="101"/>
    </row>
    <row r="43" spans="1:34" ht="16.75" customHeight="1" x14ac:dyDescent="0.2">
      <c r="A43" s="131"/>
      <c r="B43" s="132" t="s">
        <v>37</v>
      </c>
      <c r="C43" s="131"/>
      <c r="D43" s="138">
        <v>52</v>
      </c>
      <c r="E43" s="139">
        <v>48</v>
      </c>
      <c r="F43" s="140">
        <v>30</v>
      </c>
      <c r="G43" s="140">
        <v>1</v>
      </c>
      <c r="H43" s="140">
        <v>17</v>
      </c>
      <c r="I43" s="140">
        <v>0</v>
      </c>
      <c r="J43" s="141">
        <v>0</v>
      </c>
      <c r="K43" s="140">
        <v>48</v>
      </c>
      <c r="L43" s="139">
        <v>1</v>
      </c>
      <c r="M43" s="140">
        <v>1</v>
      </c>
      <c r="N43" s="140">
        <v>0</v>
      </c>
      <c r="O43" s="141">
        <v>0</v>
      </c>
      <c r="P43" s="139">
        <v>42</v>
      </c>
      <c r="Q43" s="140">
        <v>4</v>
      </c>
      <c r="R43" s="141">
        <v>0</v>
      </c>
      <c r="S43" s="140">
        <v>12</v>
      </c>
      <c r="T43" s="139">
        <v>0</v>
      </c>
      <c r="U43" s="140">
        <v>0</v>
      </c>
      <c r="V43" s="140">
        <v>0</v>
      </c>
      <c r="W43" s="141">
        <v>0</v>
      </c>
      <c r="X43" s="140">
        <v>12</v>
      </c>
    </row>
    <row r="44" spans="1:34" ht="16.75" customHeight="1" x14ac:dyDescent="0.2">
      <c r="A44" s="131"/>
      <c r="B44" s="132" t="s">
        <v>38</v>
      </c>
      <c r="C44" s="131"/>
      <c r="D44" s="138">
        <v>33</v>
      </c>
      <c r="E44" s="139">
        <v>33</v>
      </c>
      <c r="F44" s="140">
        <v>22</v>
      </c>
      <c r="G44" s="140">
        <v>2</v>
      </c>
      <c r="H44" s="140">
        <v>9</v>
      </c>
      <c r="I44" s="140">
        <v>0</v>
      </c>
      <c r="J44" s="141">
        <v>0</v>
      </c>
      <c r="K44" s="140">
        <v>33</v>
      </c>
      <c r="L44" s="139">
        <v>0</v>
      </c>
      <c r="M44" s="140">
        <v>0</v>
      </c>
      <c r="N44" s="140">
        <v>0</v>
      </c>
      <c r="O44" s="141">
        <v>0</v>
      </c>
      <c r="P44" s="139">
        <v>30</v>
      </c>
      <c r="Q44" s="140">
        <v>3</v>
      </c>
      <c r="R44" s="141">
        <v>0</v>
      </c>
      <c r="S44" s="140">
        <v>0</v>
      </c>
      <c r="T44" s="139">
        <v>0</v>
      </c>
      <c r="U44" s="140">
        <v>0</v>
      </c>
      <c r="V44" s="140">
        <v>0</v>
      </c>
      <c r="W44" s="141">
        <v>0</v>
      </c>
      <c r="X44" s="140">
        <v>0</v>
      </c>
    </row>
    <row r="45" spans="1:34" ht="16.75" customHeight="1" x14ac:dyDescent="0.2">
      <c r="A45" s="131"/>
      <c r="B45" s="132" t="s">
        <v>93</v>
      </c>
      <c r="C45" s="131"/>
      <c r="D45" s="138">
        <v>11</v>
      </c>
      <c r="E45" s="139">
        <v>11</v>
      </c>
      <c r="F45" s="140">
        <v>10</v>
      </c>
      <c r="G45" s="140">
        <v>1</v>
      </c>
      <c r="H45" s="140">
        <v>0</v>
      </c>
      <c r="I45" s="140">
        <v>0</v>
      </c>
      <c r="J45" s="141">
        <v>0</v>
      </c>
      <c r="K45" s="140">
        <v>11</v>
      </c>
      <c r="L45" s="139">
        <v>0</v>
      </c>
      <c r="M45" s="140">
        <v>0</v>
      </c>
      <c r="N45" s="140">
        <v>0</v>
      </c>
      <c r="O45" s="141">
        <v>0</v>
      </c>
      <c r="P45" s="139">
        <v>11</v>
      </c>
      <c r="Q45" s="140">
        <v>0</v>
      </c>
      <c r="R45" s="141">
        <v>0</v>
      </c>
      <c r="S45" s="140">
        <v>0</v>
      </c>
      <c r="T45" s="139">
        <v>0</v>
      </c>
      <c r="U45" s="140">
        <v>0</v>
      </c>
      <c r="V45" s="140">
        <v>0</v>
      </c>
      <c r="W45" s="141">
        <v>0</v>
      </c>
      <c r="X45" s="140">
        <v>0</v>
      </c>
    </row>
    <row r="46" spans="1:34" s="101" customFormat="1" ht="16.75" customHeight="1" x14ac:dyDescent="0.2">
      <c r="A46" s="131"/>
      <c r="B46" s="132" t="s">
        <v>78</v>
      </c>
      <c r="C46" s="131"/>
      <c r="D46" s="138">
        <v>37</v>
      </c>
      <c r="E46" s="139">
        <v>37</v>
      </c>
      <c r="F46" s="140">
        <v>22</v>
      </c>
      <c r="G46" s="140">
        <v>1</v>
      </c>
      <c r="H46" s="140">
        <v>14</v>
      </c>
      <c r="I46" s="140">
        <v>0</v>
      </c>
      <c r="J46" s="141">
        <v>0</v>
      </c>
      <c r="K46" s="140">
        <v>37</v>
      </c>
      <c r="L46" s="139">
        <v>0</v>
      </c>
      <c r="M46" s="140">
        <v>0</v>
      </c>
      <c r="N46" s="140">
        <v>0</v>
      </c>
      <c r="O46" s="141">
        <v>0</v>
      </c>
      <c r="P46" s="139">
        <v>35</v>
      </c>
      <c r="Q46" s="140">
        <v>2</v>
      </c>
      <c r="R46" s="141">
        <v>0</v>
      </c>
      <c r="S46" s="140">
        <v>0</v>
      </c>
      <c r="T46" s="139">
        <v>0</v>
      </c>
      <c r="U46" s="140">
        <v>0</v>
      </c>
      <c r="V46" s="140">
        <v>0</v>
      </c>
      <c r="W46" s="141">
        <v>0</v>
      </c>
      <c r="X46" s="140">
        <v>13</v>
      </c>
      <c r="AA46" s="148"/>
      <c r="AB46" s="148"/>
      <c r="AC46" s="148"/>
      <c r="AD46" s="148"/>
      <c r="AE46" s="148"/>
      <c r="AF46" s="148"/>
      <c r="AG46" s="148"/>
      <c r="AH46" s="148"/>
    </row>
    <row r="47" spans="1:34" s="101" customFormat="1" ht="16.75" customHeight="1" x14ac:dyDescent="0.2">
      <c r="A47" s="131"/>
      <c r="B47" s="132"/>
      <c r="C47" s="131"/>
      <c r="D47" s="139"/>
      <c r="E47" s="139"/>
      <c r="F47" s="140"/>
      <c r="G47" s="140"/>
      <c r="H47" s="140"/>
      <c r="I47" s="140"/>
      <c r="J47" s="141"/>
      <c r="K47" s="140"/>
      <c r="L47" s="139"/>
      <c r="M47" s="140"/>
      <c r="N47" s="140"/>
      <c r="O47" s="141"/>
      <c r="P47" s="139"/>
      <c r="Q47" s="140"/>
      <c r="R47" s="141"/>
      <c r="S47" s="140"/>
      <c r="T47" s="139"/>
      <c r="U47" s="140"/>
      <c r="V47" s="140"/>
      <c r="W47" s="141"/>
      <c r="X47" s="140"/>
      <c r="AA47" s="148"/>
      <c r="AB47" s="148"/>
      <c r="AC47" s="148"/>
      <c r="AD47" s="148"/>
      <c r="AE47" s="148"/>
      <c r="AF47" s="148"/>
      <c r="AG47" s="148"/>
      <c r="AH47" s="148"/>
    </row>
    <row r="48" spans="1:34" ht="16.75" customHeight="1" x14ac:dyDescent="0.2">
      <c r="A48" s="147" t="s">
        <v>122</v>
      </c>
      <c r="B48" s="147"/>
      <c r="C48" s="169"/>
      <c r="D48" s="139">
        <f>D49+D50+D51+D52+D53</f>
        <v>428</v>
      </c>
      <c r="E48" s="139">
        <f>SUM(E49:E53)</f>
        <v>429</v>
      </c>
      <c r="F48" s="140">
        <f t="shared" ref="F48:X48" si="11">F49+F50+F51+F52+F53</f>
        <v>257</v>
      </c>
      <c r="G48" s="140">
        <f t="shared" si="11"/>
        <v>4</v>
      </c>
      <c r="H48" s="140">
        <f t="shared" si="11"/>
        <v>152</v>
      </c>
      <c r="I48" s="140">
        <f t="shared" si="11"/>
        <v>0</v>
      </c>
      <c r="J48" s="141">
        <f t="shared" si="11"/>
        <v>16</v>
      </c>
      <c r="K48" s="140">
        <f t="shared" si="11"/>
        <v>429</v>
      </c>
      <c r="L48" s="139">
        <f t="shared" si="11"/>
        <v>3</v>
      </c>
      <c r="M48" s="140">
        <f t="shared" si="11"/>
        <v>0</v>
      </c>
      <c r="N48" s="140">
        <f t="shared" si="11"/>
        <v>1</v>
      </c>
      <c r="O48" s="141">
        <f t="shared" si="11"/>
        <v>0</v>
      </c>
      <c r="P48" s="139">
        <f t="shared" si="11"/>
        <v>398</v>
      </c>
      <c r="Q48" s="140">
        <f t="shared" si="11"/>
        <v>26</v>
      </c>
      <c r="R48" s="141">
        <f t="shared" si="11"/>
        <v>1</v>
      </c>
      <c r="S48" s="140">
        <f t="shared" si="11"/>
        <v>11</v>
      </c>
      <c r="T48" s="139">
        <f t="shared" si="11"/>
        <v>18</v>
      </c>
      <c r="U48" s="140">
        <f t="shared" si="11"/>
        <v>17</v>
      </c>
      <c r="V48" s="140">
        <f t="shared" si="11"/>
        <v>1</v>
      </c>
      <c r="W48" s="141">
        <f t="shared" si="11"/>
        <v>0</v>
      </c>
      <c r="X48" s="140">
        <f t="shared" si="11"/>
        <v>156</v>
      </c>
    </row>
    <row r="49" spans="1:25" ht="16.75" customHeight="1" x14ac:dyDescent="0.2">
      <c r="A49" s="131"/>
      <c r="B49" s="132" t="s">
        <v>42</v>
      </c>
      <c r="C49" s="170"/>
      <c r="D49" s="139">
        <v>265</v>
      </c>
      <c r="E49" s="139">
        <v>274</v>
      </c>
      <c r="F49" s="140">
        <v>157</v>
      </c>
      <c r="G49" s="140">
        <v>0</v>
      </c>
      <c r="H49" s="140">
        <v>104</v>
      </c>
      <c r="I49" s="140">
        <v>0</v>
      </c>
      <c r="J49" s="141">
        <v>13</v>
      </c>
      <c r="K49" s="140">
        <v>274</v>
      </c>
      <c r="L49" s="139">
        <v>1</v>
      </c>
      <c r="M49" s="140">
        <v>0</v>
      </c>
      <c r="N49" s="140">
        <v>0</v>
      </c>
      <c r="O49" s="141">
        <v>0</v>
      </c>
      <c r="P49" s="139">
        <v>249</v>
      </c>
      <c r="Q49" s="140">
        <v>23</v>
      </c>
      <c r="R49" s="141">
        <v>1</v>
      </c>
      <c r="S49" s="140">
        <v>2</v>
      </c>
      <c r="T49" s="139">
        <v>17</v>
      </c>
      <c r="U49" s="140">
        <v>16</v>
      </c>
      <c r="V49" s="140">
        <v>1</v>
      </c>
      <c r="W49" s="141">
        <v>0</v>
      </c>
      <c r="X49" s="140">
        <v>121</v>
      </c>
    </row>
    <row r="50" spans="1:25" ht="16.75" customHeight="1" x14ac:dyDescent="0.2">
      <c r="A50" s="131"/>
      <c r="B50" s="132" t="s">
        <v>43</v>
      </c>
      <c r="C50" s="170"/>
      <c r="D50" s="139">
        <v>18</v>
      </c>
      <c r="E50" s="139">
        <v>17</v>
      </c>
      <c r="F50" s="140">
        <v>11</v>
      </c>
      <c r="G50" s="140">
        <v>0</v>
      </c>
      <c r="H50" s="140">
        <v>4</v>
      </c>
      <c r="I50" s="140">
        <v>0</v>
      </c>
      <c r="J50" s="141">
        <v>2</v>
      </c>
      <c r="K50" s="140">
        <v>17</v>
      </c>
      <c r="L50" s="139">
        <v>0</v>
      </c>
      <c r="M50" s="140">
        <v>0</v>
      </c>
      <c r="N50" s="140">
        <v>0</v>
      </c>
      <c r="O50" s="141">
        <v>0</v>
      </c>
      <c r="P50" s="139">
        <v>14</v>
      </c>
      <c r="Q50" s="140">
        <v>3</v>
      </c>
      <c r="R50" s="141">
        <v>0</v>
      </c>
      <c r="S50" s="140">
        <v>0</v>
      </c>
      <c r="T50" s="139">
        <v>0</v>
      </c>
      <c r="U50" s="140">
        <v>0</v>
      </c>
      <c r="V50" s="140">
        <v>0</v>
      </c>
      <c r="W50" s="141">
        <v>0</v>
      </c>
      <c r="X50" s="140">
        <v>5</v>
      </c>
    </row>
    <row r="51" spans="1:25" ht="16.75" customHeight="1" x14ac:dyDescent="0.2">
      <c r="A51" s="131"/>
      <c r="B51" s="132" t="s">
        <v>44</v>
      </c>
      <c r="C51" s="170"/>
      <c r="D51" s="139">
        <v>15</v>
      </c>
      <c r="E51" s="139">
        <v>12</v>
      </c>
      <c r="F51" s="140">
        <v>11</v>
      </c>
      <c r="G51" s="140">
        <v>0</v>
      </c>
      <c r="H51" s="140">
        <v>1</v>
      </c>
      <c r="I51" s="140">
        <v>0</v>
      </c>
      <c r="J51" s="141">
        <v>0</v>
      </c>
      <c r="K51" s="140">
        <v>12</v>
      </c>
      <c r="L51" s="139">
        <v>0</v>
      </c>
      <c r="M51" s="140">
        <v>0</v>
      </c>
      <c r="N51" s="140">
        <v>0</v>
      </c>
      <c r="O51" s="141">
        <v>0</v>
      </c>
      <c r="P51" s="139">
        <v>12</v>
      </c>
      <c r="Q51" s="140">
        <v>0</v>
      </c>
      <c r="R51" s="141">
        <v>0</v>
      </c>
      <c r="S51" s="140">
        <v>0</v>
      </c>
      <c r="T51" s="139">
        <v>0</v>
      </c>
      <c r="U51" s="140">
        <v>0</v>
      </c>
      <c r="V51" s="140">
        <v>0</v>
      </c>
      <c r="W51" s="141">
        <v>0</v>
      </c>
      <c r="X51" s="140">
        <v>0</v>
      </c>
    </row>
    <row r="52" spans="1:25" ht="16.75" customHeight="1" x14ac:dyDescent="0.2">
      <c r="A52" s="131"/>
      <c r="B52" s="132" t="s">
        <v>45</v>
      </c>
      <c r="C52" s="170"/>
      <c r="D52" s="139">
        <v>48</v>
      </c>
      <c r="E52" s="139">
        <v>46</v>
      </c>
      <c r="F52" s="140">
        <v>18</v>
      </c>
      <c r="G52" s="140">
        <v>1</v>
      </c>
      <c r="H52" s="140">
        <v>27</v>
      </c>
      <c r="I52" s="140">
        <v>0</v>
      </c>
      <c r="J52" s="141">
        <v>0</v>
      </c>
      <c r="K52" s="140">
        <v>46</v>
      </c>
      <c r="L52" s="139">
        <v>0</v>
      </c>
      <c r="M52" s="140">
        <v>0</v>
      </c>
      <c r="N52" s="140">
        <v>0</v>
      </c>
      <c r="O52" s="141">
        <v>0</v>
      </c>
      <c r="P52" s="139">
        <v>46</v>
      </c>
      <c r="Q52" s="140">
        <v>0</v>
      </c>
      <c r="R52" s="141">
        <v>0</v>
      </c>
      <c r="S52" s="140">
        <v>0</v>
      </c>
      <c r="T52" s="139">
        <v>1</v>
      </c>
      <c r="U52" s="140">
        <v>1</v>
      </c>
      <c r="V52" s="140">
        <v>0</v>
      </c>
      <c r="W52" s="141">
        <v>0</v>
      </c>
      <c r="X52" s="140">
        <v>7</v>
      </c>
    </row>
    <row r="53" spans="1:25" ht="16.75" customHeight="1" x14ac:dyDescent="0.2">
      <c r="A53" s="131"/>
      <c r="B53" s="132" t="s">
        <v>80</v>
      </c>
      <c r="C53" s="170"/>
      <c r="D53" s="139">
        <v>82</v>
      </c>
      <c r="E53" s="139">
        <v>80</v>
      </c>
      <c r="F53" s="140">
        <v>60</v>
      </c>
      <c r="G53" s="140">
        <v>3</v>
      </c>
      <c r="H53" s="140">
        <v>16</v>
      </c>
      <c r="I53" s="140">
        <v>0</v>
      </c>
      <c r="J53" s="141">
        <v>1</v>
      </c>
      <c r="K53" s="140">
        <v>80</v>
      </c>
      <c r="L53" s="139">
        <v>2</v>
      </c>
      <c r="M53" s="140">
        <v>0</v>
      </c>
      <c r="N53" s="140">
        <v>1</v>
      </c>
      <c r="O53" s="141">
        <v>0</v>
      </c>
      <c r="P53" s="139">
        <v>77</v>
      </c>
      <c r="Q53" s="140">
        <v>0</v>
      </c>
      <c r="R53" s="141">
        <v>0</v>
      </c>
      <c r="S53" s="140">
        <v>9</v>
      </c>
      <c r="T53" s="139">
        <v>0</v>
      </c>
      <c r="U53" s="140">
        <v>0</v>
      </c>
      <c r="V53" s="140">
        <v>0</v>
      </c>
      <c r="W53" s="141">
        <v>0</v>
      </c>
      <c r="X53" s="140">
        <v>23</v>
      </c>
    </row>
    <row r="54" spans="1:25" ht="16.75" customHeight="1" x14ac:dyDescent="0.2">
      <c r="A54" s="131"/>
      <c r="B54" s="132"/>
      <c r="C54" s="170"/>
      <c r="D54" s="149"/>
      <c r="E54" s="149"/>
      <c r="F54" s="150"/>
      <c r="G54" s="150"/>
      <c r="H54" s="150"/>
      <c r="I54" s="150"/>
      <c r="J54" s="151"/>
      <c r="K54" s="150"/>
      <c r="L54" s="149"/>
      <c r="M54" s="150"/>
      <c r="N54" s="150"/>
      <c r="O54" s="151"/>
      <c r="P54" s="149"/>
      <c r="Q54" s="150"/>
      <c r="R54" s="151"/>
      <c r="S54" s="150"/>
      <c r="T54" s="149"/>
      <c r="U54" s="150"/>
      <c r="V54" s="150"/>
      <c r="W54" s="151"/>
      <c r="X54" s="150"/>
    </row>
    <row r="55" spans="1:25" ht="16.75" customHeight="1" x14ac:dyDescent="0.2">
      <c r="A55" s="147" t="s">
        <v>47</v>
      </c>
      <c r="B55" s="147"/>
      <c r="C55" s="147"/>
      <c r="D55" s="139">
        <f>D56+D57</f>
        <v>864</v>
      </c>
      <c r="E55" s="139">
        <f>E56+E57</f>
        <v>835</v>
      </c>
      <c r="F55" s="140">
        <f t="shared" ref="F55:X55" si="12">F56+F57</f>
        <v>595</v>
      </c>
      <c r="G55" s="140">
        <f t="shared" si="12"/>
        <v>26</v>
      </c>
      <c r="H55" s="140">
        <f t="shared" si="12"/>
        <v>189</v>
      </c>
      <c r="I55" s="140">
        <f t="shared" si="12"/>
        <v>14</v>
      </c>
      <c r="J55" s="141">
        <f t="shared" si="12"/>
        <v>11</v>
      </c>
      <c r="K55" s="140">
        <f t="shared" si="12"/>
        <v>835</v>
      </c>
      <c r="L55" s="139">
        <f t="shared" si="12"/>
        <v>11</v>
      </c>
      <c r="M55" s="140">
        <f t="shared" si="12"/>
        <v>2</v>
      </c>
      <c r="N55" s="140">
        <f t="shared" si="12"/>
        <v>0</v>
      </c>
      <c r="O55" s="141">
        <f t="shared" si="12"/>
        <v>0</v>
      </c>
      <c r="P55" s="139">
        <f t="shared" si="12"/>
        <v>808</v>
      </c>
      <c r="Q55" s="140">
        <f t="shared" si="12"/>
        <v>14</v>
      </c>
      <c r="R55" s="141">
        <f t="shared" si="12"/>
        <v>0</v>
      </c>
      <c r="S55" s="140">
        <f t="shared" si="12"/>
        <v>40</v>
      </c>
      <c r="T55" s="139">
        <f t="shared" si="12"/>
        <v>50</v>
      </c>
      <c r="U55" s="140">
        <f t="shared" si="12"/>
        <v>0</v>
      </c>
      <c r="V55" s="140">
        <f t="shared" si="12"/>
        <v>50</v>
      </c>
      <c r="W55" s="141">
        <f t="shared" si="12"/>
        <v>0</v>
      </c>
      <c r="X55" s="140">
        <f t="shared" si="12"/>
        <v>108</v>
      </c>
      <c r="Y55" s="101"/>
    </row>
    <row r="56" spans="1:25" ht="16.75" customHeight="1" x14ac:dyDescent="0.2">
      <c r="A56" s="131"/>
      <c r="B56" s="132" t="s">
        <v>48</v>
      </c>
      <c r="C56" s="170"/>
      <c r="D56" s="140">
        <v>544</v>
      </c>
      <c r="E56" s="139">
        <v>530</v>
      </c>
      <c r="F56" s="140">
        <v>434</v>
      </c>
      <c r="G56" s="140">
        <v>14</v>
      </c>
      <c r="H56" s="140">
        <v>75</v>
      </c>
      <c r="I56" s="140">
        <v>2</v>
      </c>
      <c r="J56" s="141">
        <v>5</v>
      </c>
      <c r="K56" s="140">
        <v>530</v>
      </c>
      <c r="L56" s="139">
        <v>6</v>
      </c>
      <c r="M56" s="140">
        <v>0</v>
      </c>
      <c r="N56" s="140">
        <v>0</v>
      </c>
      <c r="O56" s="141">
        <v>0</v>
      </c>
      <c r="P56" s="139">
        <v>524</v>
      </c>
      <c r="Q56" s="140">
        <v>0</v>
      </c>
      <c r="R56" s="141">
        <v>0</v>
      </c>
      <c r="S56" s="140">
        <v>18</v>
      </c>
      <c r="T56" s="139">
        <v>23</v>
      </c>
      <c r="U56" s="140">
        <v>0</v>
      </c>
      <c r="V56" s="171">
        <v>23</v>
      </c>
      <c r="W56" s="141">
        <v>0</v>
      </c>
      <c r="X56" s="140">
        <v>57</v>
      </c>
      <c r="Y56" s="101"/>
    </row>
    <row r="57" spans="1:25" ht="16.75" customHeight="1" x14ac:dyDescent="0.2">
      <c r="A57" s="131"/>
      <c r="B57" s="132" t="s">
        <v>81</v>
      </c>
      <c r="C57" s="170"/>
      <c r="D57" s="140">
        <v>320</v>
      </c>
      <c r="E57" s="139">
        <v>305</v>
      </c>
      <c r="F57" s="140">
        <v>161</v>
      </c>
      <c r="G57" s="140">
        <v>12</v>
      </c>
      <c r="H57" s="140">
        <v>114</v>
      </c>
      <c r="I57" s="140">
        <v>12</v>
      </c>
      <c r="J57" s="141">
        <v>6</v>
      </c>
      <c r="K57" s="140">
        <v>305</v>
      </c>
      <c r="L57" s="139">
        <v>5</v>
      </c>
      <c r="M57" s="140">
        <v>2</v>
      </c>
      <c r="N57" s="140">
        <v>0</v>
      </c>
      <c r="O57" s="141">
        <v>0</v>
      </c>
      <c r="P57" s="139">
        <v>284</v>
      </c>
      <c r="Q57" s="140">
        <v>14</v>
      </c>
      <c r="R57" s="141">
        <v>0</v>
      </c>
      <c r="S57" s="140">
        <v>22</v>
      </c>
      <c r="T57" s="139">
        <v>27</v>
      </c>
      <c r="U57" s="140">
        <v>0</v>
      </c>
      <c r="V57" s="154">
        <v>27</v>
      </c>
      <c r="W57" s="141">
        <v>0</v>
      </c>
      <c r="X57" s="140">
        <v>51</v>
      </c>
      <c r="Y57" s="101"/>
    </row>
    <row r="58" spans="1:25" ht="16.75" customHeight="1" x14ac:dyDescent="0.2">
      <c r="A58" s="131"/>
      <c r="B58" s="168"/>
      <c r="C58" s="170"/>
      <c r="D58" s="150"/>
      <c r="E58" s="149"/>
      <c r="F58" s="150"/>
      <c r="G58" s="150"/>
      <c r="H58" s="150"/>
      <c r="I58" s="150"/>
      <c r="J58" s="151"/>
      <c r="K58" s="150"/>
      <c r="L58" s="149"/>
      <c r="M58" s="150"/>
      <c r="N58" s="150"/>
      <c r="O58" s="151"/>
      <c r="P58" s="149"/>
      <c r="Q58" s="150"/>
      <c r="R58" s="151"/>
      <c r="S58" s="150"/>
      <c r="T58" s="149"/>
      <c r="U58" s="150"/>
      <c r="V58" s="150"/>
      <c r="W58" s="151"/>
      <c r="X58" s="150"/>
      <c r="Y58" s="101"/>
    </row>
    <row r="59" spans="1:25" ht="16.75" customHeight="1" x14ac:dyDescent="0.2">
      <c r="A59" s="147" t="s">
        <v>82</v>
      </c>
      <c r="B59" s="147"/>
      <c r="C59" s="147"/>
      <c r="D59" s="139">
        <f>D60</f>
        <v>1766</v>
      </c>
      <c r="E59" s="139">
        <f>E60</f>
        <v>1697</v>
      </c>
      <c r="F59" s="140">
        <f t="shared" ref="F59:X59" si="13">F60</f>
        <v>721</v>
      </c>
      <c r="G59" s="140">
        <f t="shared" si="13"/>
        <v>30</v>
      </c>
      <c r="H59" s="140">
        <f t="shared" si="13"/>
        <v>894</v>
      </c>
      <c r="I59" s="140">
        <f t="shared" si="13"/>
        <v>2</v>
      </c>
      <c r="J59" s="141">
        <f t="shared" si="13"/>
        <v>50</v>
      </c>
      <c r="K59" s="140">
        <f t="shared" si="13"/>
        <v>1697</v>
      </c>
      <c r="L59" s="139">
        <f t="shared" si="13"/>
        <v>31</v>
      </c>
      <c r="M59" s="140">
        <f t="shared" si="13"/>
        <v>5</v>
      </c>
      <c r="N59" s="140">
        <f t="shared" si="13"/>
        <v>0</v>
      </c>
      <c r="O59" s="141">
        <f t="shared" si="13"/>
        <v>0</v>
      </c>
      <c r="P59" s="139">
        <f t="shared" si="13"/>
        <v>1480</v>
      </c>
      <c r="Q59" s="140">
        <f t="shared" si="13"/>
        <v>181</v>
      </c>
      <c r="R59" s="141">
        <f t="shared" si="13"/>
        <v>0</v>
      </c>
      <c r="S59" s="140">
        <f t="shared" si="13"/>
        <v>112</v>
      </c>
      <c r="T59" s="139">
        <f t="shared" si="13"/>
        <v>102</v>
      </c>
      <c r="U59" s="140">
        <f t="shared" si="13"/>
        <v>0</v>
      </c>
      <c r="V59" s="140">
        <f t="shared" si="13"/>
        <v>102</v>
      </c>
      <c r="W59" s="141">
        <f t="shared" si="13"/>
        <v>0</v>
      </c>
      <c r="X59" s="140">
        <f t="shared" si="13"/>
        <v>145</v>
      </c>
      <c r="Y59" s="101"/>
    </row>
    <row r="60" spans="1:25" ht="16.75" customHeight="1" x14ac:dyDescent="0.2">
      <c r="A60" s="131"/>
      <c r="B60" s="132" t="s">
        <v>51</v>
      </c>
      <c r="C60" s="170"/>
      <c r="D60" s="140">
        <v>1766</v>
      </c>
      <c r="E60" s="139">
        <v>1697</v>
      </c>
      <c r="F60" s="140">
        <v>721</v>
      </c>
      <c r="G60" s="140">
        <v>30</v>
      </c>
      <c r="H60" s="140">
        <v>894</v>
      </c>
      <c r="I60" s="140">
        <v>2</v>
      </c>
      <c r="J60" s="141">
        <v>50</v>
      </c>
      <c r="K60" s="140">
        <v>1697</v>
      </c>
      <c r="L60" s="139">
        <v>31</v>
      </c>
      <c r="M60" s="140">
        <v>5</v>
      </c>
      <c r="N60" s="140">
        <v>0</v>
      </c>
      <c r="O60" s="141">
        <v>0</v>
      </c>
      <c r="P60" s="139">
        <v>1480</v>
      </c>
      <c r="Q60" s="140">
        <v>181</v>
      </c>
      <c r="R60" s="141">
        <v>0</v>
      </c>
      <c r="S60" s="140">
        <v>112</v>
      </c>
      <c r="T60" s="139">
        <v>102</v>
      </c>
      <c r="U60" s="140">
        <v>0</v>
      </c>
      <c r="V60" s="140">
        <v>102</v>
      </c>
      <c r="W60" s="141">
        <v>0</v>
      </c>
      <c r="X60" s="140">
        <v>145</v>
      </c>
      <c r="Y60" s="101"/>
    </row>
    <row r="61" spans="1:25" ht="16.75" customHeight="1" x14ac:dyDescent="0.2">
      <c r="A61" s="131"/>
      <c r="B61" s="132"/>
      <c r="C61" s="170"/>
      <c r="D61" s="159"/>
      <c r="E61" s="158"/>
      <c r="F61" s="159"/>
      <c r="G61" s="159"/>
      <c r="H61" s="159"/>
      <c r="I61" s="159"/>
      <c r="J61" s="160"/>
      <c r="K61" s="159"/>
      <c r="L61" s="158"/>
      <c r="M61" s="159"/>
      <c r="N61" s="159"/>
      <c r="O61" s="160"/>
      <c r="P61" s="158"/>
      <c r="Q61" s="159"/>
      <c r="R61" s="160"/>
      <c r="S61" s="140"/>
      <c r="T61" s="158"/>
      <c r="U61" s="159"/>
      <c r="V61" s="159"/>
      <c r="W61" s="160"/>
      <c r="X61" s="159"/>
      <c r="Y61" s="101"/>
    </row>
    <row r="62" spans="1:25" ht="16.75" customHeight="1" x14ac:dyDescent="0.2">
      <c r="A62" s="147" t="s">
        <v>52</v>
      </c>
      <c r="B62" s="147"/>
      <c r="C62" s="147"/>
      <c r="D62" s="139">
        <f>D63+D64+D65+D66+D67+D68</f>
        <v>1041</v>
      </c>
      <c r="E62" s="139">
        <f>E63+E64+E65+E66+E67+E68</f>
        <v>1004</v>
      </c>
      <c r="F62" s="140">
        <f t="shared" ref="F62:X62" si="14">F63+F64+F65+F66+F67+F68</f>
        <v>736</v>
      </c>
      <c r="G62" s="140">
        <f t="shared" si="14"/>
        <v>79</v>
      </c>
      <c r="H62" s="140">
        <f t="shared" si="14"/>
        <v>169</v>
      </c>
      <c r="I62" s="140">
        <f t="shared" si="14"/>
        <v>5</v>
      </c>
      <c r="J62" s="141">
        <f t="shared" si="14"/>
        <v>15</v>
      </c>
      <c r="K62" s="140">
        <f t="shared" si="14"/>
        <v>1006</v>
      </c>
      <c r="L62" s="139">
        <f t="shared" si="14"/>
        <v>12</v>
      </c>
      <c r="M62" s="140">
        <f t="shared" si="14"/>
        <v>0</v>
      </c>
      <c r="N62" s="140">
        <f t="shared" si="14"/>
        <v>2</v>
      </c>
      <c r="O62" s="141">
        <f t="shared" si="14"/>
        <v>0</v>
      </c>
      <c r="P62" s="139">
        <f t="shared" si="14"/>
        <v>917</v>
      </c>
      <c r="Q62" s="140">
        <f t="shared" si="14"/>
        <v>64</v>
      </c>
      <c r="R62" s="141">
        <f t="shared" si="14"/>
        <v>11</v>
      </c>
      <c r="S62" s="140">
        <f t="shared" si="14"/>
        <v>43</v>
      </c>
      <c r="T62" s="139">
        <f t="shared" si="14"/>
        <v>47</v>
      </c>
      <c r="U62" s="140">
        <f t="shared" si="14"/>
        <v>0</v>
      </c>
      <c r="V62" s="140">
        <f t="shared" si="14"/>
        <v>42</v>
      </c>
      <c r="W62" s="141">
        <f t="shared" si="14"/>
        <v>5</v>
      </c>
      <c r="X62" s="140">
        <f t="shared" si="14"/>
        <v>261</v>
      </c>
      <c r="Y62" s="101"/>
    </row>
    <row r="63" spans="1:25" ht="16.75" customHeight="1" x14ac:dyDescent="0.2">
      <c r="A63" s="131"/>
      <c r="B63" s="132" t="s">
        <v>53</v>
      </c>
      <c r="C63" s="170"/>
      <c r="D63" s="140">
        <v>395</v>
      </c>
      <c r="E63" s="139">
        <v>388</v>
      </c>
      <c r="F63" s="140">
        <v>285</v>
      </c>
      <c r="G63" s="140">
        <v>14</v>
      </c>
      <c r="H63" s="140">
        <v>78</v>
      </c>
      <c r="I63" s="140">
        <v>2</v>
      </c>
      <c r="J63" s="141">
        <v>9</v>
      </c>
      <c r="K63" s="140">
        <v>388</v>
      </c>
      <c r="L63" s="139">
        <v>5</v>
      </c>
      <c r="M63" s="140">
        <v>0</v>
      </c>
      <c r="N63" s="140">
        <v>1</v>
      </c>
      <c r="O63" s="141">
        <v>0</v>
      </c>
      <c r="P63" s="139">
        <v>363</v>
      </c>
      <c r="Q63" s="140">
        <v>19</v>
      </c>
      <c r="R63" s="141">
        <v>0</v>
      </c>
      <c r="S63" s="140">
        <v>24</v>
      </c>
      <c r="T63" s="139">
        <v>36</v>
      </c>
      <c r="U63" s="140">
        <v>0</v>
      </c>
      <c r="V63" s="171">
        <v>36</v>
      </c>
      <c r="W63" s="141">
        <v>0</v>
      </c>
      <c r="X63" s="140">
        <v>121</v>
      </c>
      <c r="Y63" s="101"/>
    </row>
    <row r="64" spans="1:25" ht="16.75" customHeight="1" x14ac:dyDescent="0.2">
      <c r="A64" s="131"/>
      <c r="B64" s="132" t="s">
        <v>54</v>
      </c>
      <c r="C64" s="170"/>
      <c r="D64" s="140">
        <v>60</v>
      </c>
      <c r="E64" s="139">
        <v>59</v>
      </c>
      <c r="F64" s="140">
        <v>46</v>
      </c>
      <c r="G64" s="140">
        <v>1</v>
      </c>
      <c r="H64" s="140">
        <v>12</v>
      </c>
      <c r="I64" s="140">
        <v>0</v>
      </c>
      <c r="J64" s="141">
        <v>0</v>
      </c>
      <c r="K64" s="140">
        <v>59</v>
      </c>
      <c r="L64" s="139">
        <v>0</v>
      </c>
      <c r="M64" s="140">
        <v>0</v>
      </c>
      <c r="N64" s="140">
        <v>0</v>
      </c>
      <c r="O64" s="141">
        <v>0</v>
      </c>
      <c r="P64" s="139">
        <v>59</v>
      </c>
      <c r="Q64" s="140">
        <v>0</v>
      </c>
      <c r="R64" s="141">
        <v>0</v>
      </c>
      <c r="S64" s="140">
        <v>0</v>
      </c>
      <c r="T64" s="139">
        <v>0</v>
      </c>
      <c r="U64" s="140">
        <v>0</v>
      </c>
      <c r="V64" s="140">
        <v>0</v>
      </c>
      <c r="W64" s="141">
        <v>0</v>
      </c>
      <c r="X64" s="140">
        <v>0</v>
      </c>
    </row>
    <row r="65" spans="1:24" ht="16.75" customHeight="1" x14ac:dyDescent="0.2">
      <c r="A65" s="131"/>
      <c r="B65" s="132" t="s">
        <v>55</v>
      </c>
      <c r="C65" s="170"/>
      <c r="D65" s="140">
        <v>69</v>
      </c>
      <c r="E65" s="139">
        <v>65</v>
      </c>
      <c r="F65" s="140">
        <v>37</v>
      </c>
      <c r="G65" s="140">
        <v>6</v>
      </c>
      <c r="H65" s="140">
        <v>20</v>
      </c>
      <c r="I65" s="140">
        <v>1</v>
      </c>
      <c r="J65" s="141">
        <v>1</v>
      </c>
      <c r="K65" s="140">
        <v>67</v>
      </c>
      <c r="L65" s="139">
        <v>0</v>
      </c>
      <c r="M65" s="140">
        <v>0</v>
      </c>
      <c r="N65" s="140">
        <v>0</v>
      </c>
      <c r="O65" s="141">
        <v>0</v>
      </c>
      <c r="P65" s="139">
        <v>60</v>
      </c>
      <c r="Q65" s="140">
        <v>7</v>
      </c>
      <c r="R65" s="141">
        <v>0</v>
      </c>
      <c r="S65" s="140">
        <v>0</v>
      </c>
      <c r="T65" s="139">
        <v>5</v>
      </c>
      <c r="U65" s="140">
        <v>0</v>
      </c>
      <c r="V65" s="140">
        <v>0</v>
      </c>
      <c r="W65" s="141">
        <v>5</v>
      </c>
      <c r="X65" s="140">
        <v>10</v>
      </c>
    </row>
    <row r="66" spans="1:24" ht="16.75" customHeight="1" x14ac:dyDescent="0.2">
      <c r="A66" s="131"/>
      <c r="B66" s="132" t="s">
        <v>56</v>
      </c>
      <c r="C66" s="170"/>
      <c r="D66" s="140">
        <v>69</v>
      </c>
      <c r="E66" s="139">
        <v>64</v>
      </c>
      <c r="F66" s="140">
        <v>43</v>
      </c>
      <c r="G66" s="140">
        <v>4</v>
      </c>
      <c r="H66" s="140">
        <v>16</v>
      </c>
      <c r="I66" s="140">
        <v>0</v>
      </c>
      <c r="J66" s="141">
        <v>1</v>
      </c>
      <c r="K66" s="140">
        <v>64</v>
      </c>
      <c r="L66" s="139">
        <v>0</v>
      </c>
      <c r="M66" s="140">
        <v>0</v>
      </c>
      <c r="N66" s="140">
        <v>0</v>
      </c>
      <c r="O66" s="141">
        <v>0</v>
      </c>
      <c r="P66" s="139">
        <v>58</v>
      </c>
      <c r="Q66" s="140">
        <v>2</v>
      </c>
      <c r="R66" s="141">
        <v>4</v>
      </c>
      <c r="S66" s="140">
        <v>0</v>
      </c>
      <c r="T66" s="139">
        <v>0</v>
      </c>
      <c r="U66" s="140">
        <v>0</v>
      </c>
      <c r="V66" s="140">
        <v>0</v>
      </c>
      <c r="W66" s="141">
        <v>0</v>
      </c>
      <c r="X66" s="140">
        <v>1</v>
      </c>
    </row>
    <row r="67" spans="1:24" ht="16.75" customHeight="1" x14ac:dyDescent="0.2">
      <c r="A67" s="131"/>
      <c r="B67" s="132" t="s">
        <v>57</v>
      </c>
      <c r="C67" s="170"/>
      <c r="D67" s="140">
        <v>318</v>
      </c>
      <c r="E67" s="139">
        <v>295</v>
      </c>
      <c r="F67" s="140">
        <v>216</v>
      </c>
      <c r="G67" s="140">
        <v>49</v>
      </c>
      <c r="H67" s="140">
        <v>26</v>
      </c>
      <c r="I67" s="140">
        <v>0</v>
      </c>
      <c r="J67" s="141">
        <v>4</v>
      </c>
      <c r="K67" s="140">
        <v>295</v>
      </c>
      <c r="L67" s="139">
        <v>4</v>
      </c>
      <c r="M67" s="140">
        <v>0</v>
      </c>
      <c r="N67" s="140">
        <v>0</v>
      </c>
      <c r="O67" s="141">
        <v>0</v>
      </c>
      <c r="P67" s="139">
        <v>261</v>
      </c>
      <c r="Q67" s="140">
        <v>30</v>
      </c>
      <c r="R67" s="141">
        <v>0</v>
      </c>
      <c r="S67" s="140">
        <v>12</v>
      </c>
      <c r="T67" s="139">
        <v>6</v>
      </c>
      <c r="U67" s="140">
        <v>0</v>
      </c>
      <c r="V67" s="140">
        <v>6</v>
      </c>
      <c r="W67" s="141">
        <v>0</v>
      </c>
      <c r="X67" s="140">
        <v>93</v>
      </c>
    </row>
    <row r="68" spans="1:24" ht="16.75" customHeight="1" x14ac:dyDescent="0.2">
      <c r="A68" s="162"/>
      <c r="B68" s="163" t="s">
        <v>58</v>
      </c>
      <c r="C68" s="172"/>
      <c r="D68" s="166">
        <v>130</v>
      </c>
      <c r="E68" s="165">
        <v>133</v>
      </c>
      <c r="F68" s="166">
        <v>109</v>
      </c>
      <c r="G68" s="166">
        <v>5</v>
      </c>
      <c r="H68" s="166">
        <v>17</v>
      </c>
      <c r="I68" s="166">
        <v>2</v>
      </c>
      <c r="J68" s="167">
        <v>0</v>
      </c>
      <c r="K68" s="166">
        <v>133</v>
      </c>
      <c r="L68" s="165">
        <v>3</v>
      </c>
      <c r="M68" s="166">
        <v>0</v>
      </c>
      <c r="N68" s="166">
        <v>1</v>
      </c>
      <c r="O68" s="167">
        <v>0</v>
      </c>
      <c r="P68" s="165">
        <v>116</v>
      </c>
      <c r="Q68" s="166">
        <v>6</v>
      </c>
      <c r="R68" s="167">
        <v>7</v>
      </c>
      <c r="S68" s="166">
        <v>7</v>
      </c>
      <c r="T68" s="165">
        <v>0</v>
      </c>
      <c r="U68" s="166">
        <v>0</v>
      </c>
      <c r="V68" s="166">
        <v>0</v>
      </c>
      <c r="W68" s="167">
        <v>0</v>
      </c>
      <c r="X68" s="166">
        <v>36</v>
      </c>
    </row>
    <row r="69" spans="1:24" ht="16.75" customHeight="1" x14ac:dyDescent="0.2">
      <c r="A69" s="100" t="s">
        <v>83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</row>
  </sheetData>
  <mergeCells count="25">
    <mergeCell ref="A55:C55"/>
    <mergeCell ref="A59:C59"/>
    <mergeCell ref="A62:C62"/>
    <mergeCell ref="A22:C22"/>
    <mergeCell ref="A25:C25"/>
    <mergeCell ref="A28:C28"/>
    <mergeCell ref="A33:C33"/>
    <mergeCell ref="A40:C40"/>
    <mergeCell ref="A48:C48"/>
    <mergeCell ref="L4:O4"/>
    <mergeCell ref="P4:R4"/>
    <mergeCell ref="T4:W4"/>
    <mergeCell ref="A10:C10"/>
    <mergeCell ref="A13:C13"/>
    <mergeCell ref="A18:C18"/>
    <mergeCell ref="D3:D5"/>
    <mergeCell ref="E3:J3"/>
    <mergeCell ref="K3:X3"/>
    <mergeCell ref="E4:E5"/>
    <mergeCell ref="F4:F5"/>
    <mergeCell ref="G4:G5"/>
    <mergeCell ref="H4:H5"/>
    <mergeCell ref="I4:I5"/>
    <mergeCell ref="J4:J5"/>
    <mergeCell ref="K4:K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fitToHeight="0" pageOrder="overThenDown" orientation="landscape" r:id="rId1"/>
  <headerFooter alignWithMargins="0"/>
  <rowBreaks count="1" manualBreakCount="1">
    <brk id="38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3398D-C03E-4C30-899F-BF366022C27B}">
  <sheetPr>
    <pageSetUpPr fitToPage="1"/>
  </sheetPr>
  <dimension ref="A1:AN71"/>
  <sheetViews>
    <sheetView zoomScaleNormal="100" zoomScaleSheetLayoutView="90" workbookViewId="0">
      <pane xSplit="3" ySplit="5" topLeftCell="D6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18.1796875" defaultRowHeight="18.75" customHeight="1" x14ac:dyDescent="0.2"/>
  <cols>
    <col min="1" max="1" width="4.26953125" style="100" customWidth="1"/>
    <col min="2" max="2" width="14" style="100" customWidth="1"/>
    <col min="3" max="3" width="4.26953125" style="100" customWidth="1"/>
    <col min="4" max="4" width="10.36328125" style="100" bestFit="1" customWidth="1"/>
    <col min="5" max="5" width="8.08984375" style="100" bestFit="1" customWidth="1"/>
    <col min="6" max="6" width="9.36328125" style="100" bestFit="1" customWidth="1"/>
    <col min="7" max="10" width="7.36328125" style="100" bestFit="1" customWidth="1"/>
    <col min="11" max="11" width="8.08984375" style="100" bestFit="1" customWidth="1"/>
    <col min="12" max="12" width="9.36328125" style="100" bestFit="1" customWidth="1"/>
    <col min="13" max="13" width="7.08984375" style="100" bestFit="1" customWidth="1"/>
    <col min="14" max="14" width="5.81640625" style="100" bestFit="1" customWidth="1"/>
    <col min="15" max="16" width="7.36328125" style="100" bestFit="1" customWidth="1"/>
    <col min="17" max="17" width="5.36328125" style="100" bestFit="1" customWidth="1"/>
    <col min="18" max="18" width="7.36328125" style="100" bestFit="1" customWidth="1"/>
    <col min="19" max="21" width="7.36328125" style="100" customWidth="1"/>
    <col min="22" max="22" width="5.36328125" style="100" bestFit="1" customWidth="1"/>
    <col min="23" max="23" width="9.7265625" style="100" customWidth="1"/>
    <col min="24" max="24" width="8.7265625" style="100" customWidth="1"/>
    <col min="25" max="16384" width="18.1796875" style="100"/>
  </cols>
  <sheetData>
    <row r="1" spans="1:23" ht="18.75" customHeight="1" x14ac:dyDescent="0.2">
      <c r="A1" s="99" t="s">
        <v>123</v>
      </c>
    </row>
    <row r="2" spans="1:23" ht="18.75" customHeight="1" thickBot="1" x14ac:dyDescent="0.25"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73"/>
      <c r="W2" s="105" t="s">
        <v>96</v>
      </c>
    </row>
    <row r="3" spans="1:23" ht="18.75" customHeight="1" thickTop="1" x14ac:dyDescent="0.2">
      <c r="A3" s="106"/>
      <c r="B3" s="106"/>
      <c r="C3" s="174"/>
      <c r="D3" s="175" t="s">
        <v>124</v>
      </c>
      <c r="E3" s="108" t="s">
        <v>125</v>
      </c>
      <c r="F3" s="109"/>
      <c r="G3" s="109"/>
      <c r="H3" s="109"/>
      <c r="I3" s="109"/>
      <c r="J3" s="110"/>
      <c r="K3" s="176" t="s">
        <v>99</v>
      </c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8.75" customHeight="1" x14ac:dyDescent="0.2">
      <c r="A4" s="111"/>
      <c r="B4" s="111"/>
      <c r="C4" s="177"/>
      <c r="D4" s="178"/>
      <c r="E4" s="179" t="s">
        <v>2</v>
      </c>
      <c r="F4" s="113" t="s">
        <v>100</v>
      </c>
      <c r="G4" s="113" t="s">
        <v>101</v>
      </c>
      <c r="H4" s="113" t="s">
        <v>102</v>
      </c>
      <c r="I4" s="113" t="s">
        <v>103</v>
      </c>
      <c r="J4" s="113" t="s">
        <v>126</v>
      </c>
      <c r="K4" s="114" t="s">
        <v>2</v>
      </c>
      <c r="L4" s="180" t="s">
        <v>127</v>
      </c>
      <c r="M4" s="118" t="s">
        <v>128</v>
      </c>
      <c r="N4" s="116"/>
      <c r="O4" s="116"/>
      <c r="P4" s="116"/>
      <c r="Q4" s="117"/>
      <c r="R4" s="119" t="s">
        <v>107</v>
      </c>
      <c r="S4" s="118" t="s">
        <v>108</v>
      </c>
      <c r="T4" s="120"/>
      <c r="U4" s="120"/>
      <c r="V4" s="121"/>
      <c r="W4" s="114" t="s">
        <v>129</v>
      </c>
    </row>
    <row r="5" spans="1:23" ht="18.75" customHeight="1" x14ac:dyDescent="0.2">
      <c r="A5" s="123"/>
      <c r="B5" s="123"/>
      <c r="C5" s="181"/>
      <c r="D5" s="125"/>
      <c r="E5" s="182"/>
      <c r="F5" s="125"/>
      <c r="G5" s="125"/>
      <c r="H5" s="125"/>
      <c r="I5" s="125"/>
      <c r="J5" s="125"/>
      <c r="K5" s="183"/>
      <c r="L5" s="184"/>
      <c r="M5" s="127" t="s">
        <v>109</v>
      </c>
      <c r="N5" s="127" t="s">
        <v>110</v>
      </c>
      <c r="O5" s="127" t="s">
        <v>130</v>
      </c>
      <c r="P5" s="127" t="s">
        <v>131</v>
      </c>
      <c r="Q5" s="128" t="s">
        <v>112</v>
      </c>
      <c r="R5" s="130" t="s">
        <v>115</v>
      </c>
      <c r="S5" s="127" t="s">
        <v>2</v>
      </c>
      <c r="T5" s="185" t="s">
        <v>132</v>
      </c>
      <c r="U5" s="186" t="s">
        <v>133</v>
      </c>
      <c r="V5" s="128" t="s">
        <v>112</v>
      </c>
      <c r="W5" s="183"/>
    </row>
    <row r="6" spans="1:23" ht="16.75" customHeight="1" x14ac:dyDescent="0.2">
      <c r="A6" s="187"/>
      <c r="B6" s="188" t="s">
        <v>9</v>
      </c>
      <c r="C6" s="189"/>
      <c r="D6" s="134">
        <f t="shared" ref="D6:W6" si="0">D7+D8</f>
        <v>13358</v>
      </c>
      <c r="E6" s="134">
        <f t="shared" si="0"/>
        <v>12833</v>
      </c>
      <c r="F6" s="134">
        <f t="shared" si="0"/>
        <v>7177</v>
      </c>
      <c r="G6" s="135">
        <f t="shared" si="0"/>
        <v>386</v>
      </c>
      <c r="H6" s="135">
        <f t="shared" si="0"/>
        <v>3417</v>
      </c>
      <c r="I6" s="135">
        <f t="shared" si="0"/>
        <v>125</v>
      </c>
      <c r="J6" s="136">
        <f t="shared" si="0"/>
        <v>1728</v>
      </c>
      <c r="K6" s="135">
        <f t="shared" si="0"/>
        <v>12830</v>
      </c>
      <c r="L6" s="133">
        <f t="shared" si="0"/>
        <v>11359</v>
      </c>
      <c r="M6" s="134">
        <f t="shared" si="0"/>
        <v>1088</v>
      </c>
      <c r="N6" s="135">
        <f t="shared" si="0"/>
        <v>318</v>
      </c>
      <c r="O6" s="135">
        <f t="shared" si="0"/>
        <v>18</v>
      </c>
      <c r="P6" s="135">
        <f t="shared" si="0"/>
        <v>44</v>
      </c>
      <c r="Q6" s="136">
        <f t="shared" si="0"/>
        <v>3</v>
      </c>
      <c r="R6" s="135">
        <f t="shared" si="0"/>
        <v>4637</v>
      </c>
      <c r="S6" s="134">
        <f t="shared" si="0"/>
        <v>282</v>
      </c>
      <c r="T6" s="135">
        <f t="shared" si="0"/>
        <v>276</v>
      </c>
      <c r="U6" s="135">
        <f t="shared" si="0"/>
        <v>2</v>
      </c>
      <c r="V6" s="136">
        <f t="shared" si="0"/>
        <v>4</v>
      </c>
      <c r="W6" s="135">
        <f t="shared" si="0"/>
        <v>1639</v>
      </c>
    </row>
    <row r="7" spans="1:23" ht="16.75" customHeight="1" x14ac:dyDescent="0.2">
      <c r="A7" s="131"/>
      <c r="B7" s="132" t="s">
        <v>10</v>
      </c>
      <c r="C7" s="190"/>
      <c r="D7" s="191">
        <f t="shared" ref="D7:W7" si="1">D11+D14+D19+D23+D26+D29+D34+D49+D56+D57+D60+D63</f>
        <v>11482</v>
      </c>
      <c r="E7" s="139">
        <f t="shared" si="1"/>
        <v>11020</v>
      </c>
      <c r="F7" s="139">
        <f t="shared" si="1"/>
        <v>6103</v>
      </c>
      <c r="G7" s="140">
        <f t="shared" si="1"/>
        <v>289</v>
      </c>
      <c r="H7" s="140">
        <f t="shared" si="1"/>
        <v>3055</v>
      </c>
      <c r="I7" s="140">
        <f t="shared" si="1"/>
        <v>103</v>
      </c>
      <c r="J7" s="141">
        <f t="shared" si="1"/>
        <v>1470</v>
      </c>
      <c r="K7" s="140">
        <f t="shared" si="1"/>
        <v>11017</v>
      </c>
      <c r="L7" s="138">
        <f t="shared" si="1"/>
        <v>9785</v>
      </c>
      <c r="M7" s="139">
        <f t="shared" si="1"/>
        <v>915</v>
      </c>
      <c r="N7" s="140">
        <f t="shared" si="1"/>
        <v>270</v>
      </c>
      <c r="O7" s="140">
        <f t="shared" si="1"/>
        <v>10</v>
      </c>
      <c r="P7" s="140">
        <f t="shared" si="1"/>
        <v>35</v>
      </c>
      <c r="Q7" s="141">
        <f t="shared" si="1"/>
        <v>2</v>
      </c>
      <c r="R7" s="140">
        <f t="shared" si="1"/>
        <v>3985</v>
      </c>
      <c r="S7" s="139">
        <f t="shared" si="1"/>
        <v>263</v>
      </c>
      <c r="T7" s="140">
        <f t="shared" si="1"/>
        <v>257</v>
      </c>
      <c r="U7" s="140">
        <f t="shared" si="1"/>
        <v>2</v>
      </c>
      <c r="V7" s="141">
        <f t="shared" si="1"/>
        <v>4</v>
      </c>
      <c r="W7" s="140">
        <f t="shared" si="1"/>
        <v>1436</v>
      </c>
    </row>
    <row r="8" spans="1:23" ht="16.75" customHeight="1" x14ac:dyDescent="0.2">
      <c r="A8" s="131"/>
      <c r="B8" s="132" t="s">
        <v>11</v>
      </c>
      <c r="C8" s="190"/>
      <c r="D8" s="139">
        <f t="shared" ref="D8:W8" si="2">D15+D16+D20+D30+D31+D35+D36+D37+D41+D42+D43+D44+D45+D46+D50+D51+D52+D53+D64+D65++D66+D67+D68</f>
        <v>1876</v>
      </c>
      <c r="E8" s="139">
        <f t="shared" si="2"/>
        <v>1813</v>
      </c>
      <c r="F8" s="139">
        <f t="shared" si="2"/>
        <v>1074</v>
      </c>
      <c r="G8" s="140">
        <f t="shared" si="2"/>
        <v>97</v>
      </c>
      <c r="H8" s="140">
        <f t="shared" si="2"/>
        <v>362</v>
      </c>
      <c r="I8" s="140">
        <f t="shared" si="2"/>
        <v>22</v>
      </c>
      <c r="J8" s="141">
        <f t="shared" si="2"/>
        <v>258</v>
      </c>
      <c r="K8" s="140">
        <f t="shared" si="2"/>
        <v>1813</v>
      </c>
      <c r="L8" s="138">
        <f t="shared" si="2"/>
        <v>1574</v>
      </c>
      <c r="M8" s="139">
        <f t="shared" si="2"/>
        <v>173</v>
      </c>
      <c r="N8" s="140">
        <f t="shared" si="2"/>
        <v>48</v>
      </c>
      <c r="O8" s="140">
        <f t="shared" si="2"/>
        <v>8</v>
      </c>
      <c r="P8" s="140">
        <f t="shared" si="2"/>
        <v>9</v>
      </c>
      <c r="Q8" s="141">
        <f t="shared" si="2"/>
        <v>1</v>
      </c>
      <c r="R8" s="140">
        <f t="shared" si="2"/>
        <v>652</v>
      </c>
      <c r="S8" s="139">
        <f t="shared" si="2"/>
        <v>19</v>
      </c>
      <c r="T8" s="140">
        <f t="shared" si="2"/>
        <v>19</v>
      </c>
      <c r="U8" s="140">
        <f t="shared" si="2"/>
        <v>0</v>
      </c>
      <c r="V8" s="141">
        <f t="shared" si="2"/>
        <v>0</v>
      </c>
      <c r="W8" s="140">
        <f t="shared" si="2"/>
        <v>203</v>
      </c>
    </row>
    <row r="9" spans="1:23" ht="16.75" customHeight="1" x14ac:dyDescent="0.2">
      <c r="A9" s="131"/>
      <c r="B9" s="142"/>
      <c r="C9" s="190"/>
      <c r="D9" s="144"/>
      <c r="E9" s="144"/>
      <c r="F9" s="144"/>
      <c r="G9" s="145"/>
      <c r="H9" s="145"/>
      <c r="I9" s="145"/>
      <c r="J9" s="146"/>
      <c r="K9" s="145"/>
      <c r="L9" s="143"/>
      <c r="M9" s="144"/>
      <c r="N9" s="145"/>
      <c r="O9" s="145"/>
      <c r="P9" s="145"/>
      <c r="Q9" s="146"/>
      <c r="R9" s="145"/>
      <c r="S9" s="144"/>
      <c r="T9" s="145"/>
      <c r="U9" s="145"/>
      <c r="V9" s="146"/>
      <c r="W9" s="145"/>
    </row>
    <row r="10" spans="1:23" ht="16.75" customHeight="1" x14ac:dyDescent="0.2">
      <c r="A10" s="192" t="s">
        <v>134</v>
      </c>
      <c r="B10" s="192"/>
      <c r="C10" s="193"/>
      <c r="D10" s="191">
        <f t="shared" ref="D10:W10" si="3">D11</f>
        <v>2368</v>
      </c>
      <c r="E10" s="139">
        <f t="shared" si="3"/>
        <v>2262</v>
      </c>
      <c r="F10" s="139">
        <f t="shared" si="3"/>
        <v>825</v>
      </c>
      <c r="G10" s="140">
        <f t="shared" si="3"/>
        <v>11</v>
      </c>
      <c r="H10" s="140">
        <f t="shared" si="3"/>
        <v>857</v>
      </c>
      <c r="I10" s="140">
        <f t="shared" si="3"/>
        <v>2</v>
      </c>
      <c r="J10" s="141">
        <f t="shared" si="3"/>
        <v>567</v>
      </c>
      <c r="K10" s="140">
        <f t="shared" si="3"/>
        <v>2262</v>
      </c>
      <c r="L10" s="138">
        <f t="shared" si="3"/>
        <v>2011</v>
      </c>
      <c r="M10" s="139">
        <f t="shared" si="3"/>
        <v>185</v>
      </c>
      <c r="N10" s="140">
        <f t="shared" si="3"/>
        <v>56</v>
      </c>
      <c r="O10" s="140">
        <f t="shared" si="3"/>
        <v>2</v>
      </c>
      <c r="P10" s="140">
        <f t="shared" si="3"/>
        <v>8</v>
      </c>
      <c r="Q10" s="141">
        <f t="shared" si="3"/>
        <v>0</v>
      </c>
      <c r="R10" s="140">
        <f t="shared" si="3"/>
        <v>815</v>
      </c>
      <c r="S10" s="139">
        <f t="shared" si="3"/>
        <v>60</v>
      </c>
      <c r="T10" s="140">
        <f t="shared" si="3"/>
        <v>59</v>
      </c>
      <c r="U10" s="140">
        <f t="shared" si="3"/>
        <v>0</v>
      </c>
      <c r="V10" s="141">
        <f t="shared" si="3"/>
        <v>1</v>
      </c>
      <c r="W10" s="140">
        <f t="shared" si="3"/>
        <v>326</v>
      </c>
    </row>
    <row r="11" spans="1:23" ht="16.75" customHeight="1" x14ac:dyDescent="0.2">
      <c r="A11" s="131"/>
      <c r="B11" s="132" t="s">
        <v>13</v>
      </c>
      <c r="C11" s="190"/>
      <c r="D11" s="139">
        <v>2368</v>
      </c>
      <c r="E11" s="139">
        <v>2262</v>
      </c>
      <c r="F11" s="139">
        <v>825</v>
      </c>
      <c r="G11" s="140">
        <v>11</v>
      </c>
      <c r="H11" s="140">
        <v>857</v>
      </c>
      <c r="I11" s="140">
        <v>2</v>
      </c>
      <c r="J11" s="141">
        <v>567</v>
      </c>
      <c r="K11" s="140">
        <v>2262</v>
      </c>
      <c r="L11" s="138">
        <v>2011</v>
      </c>
      <c r="M11" s="139">
        <v>185</v>
      </c>
      <c r="N11" s="140">
        <v>56</v>
      </c>
      <c r="O11" s="140">
        <v>2</v>
      </c>
      <c r="P11" s="140">
        <v>8</v>
      </c>
      <c r="Q11" s="141">
        <v>0</v>
      </c>
      <c r="R11" s="140">
        <v>815</v>
      </c>
      <c r="S11" s="139">
        <v>60</v>
      </c>
      <c r="T11" s="140">
        <v>59</v>
      </c>
      <c r="U11" s="140">
        <v>0</v>
      </c>
      <c r="V11" s="141">
        <v>1</v>
      </c>
      <c r="W11" s="140">
        <v>326</v>
      </c>
    </row>
    <row r="12" spans="1:23" ht="16.75" customHeight="1" x14ac:dyDescent="0.2">
      <c r="A12" s="131"/>
      <c r="B12" s="131"/>
      <c r="C12" s="190"/>
      <c r="D12" s="139"/>
      <c r="E12" s="149"/>
      <c r="F12" s="149"/>
      <c r="G12" s="150"/>
      <c r="H12" s="150"/>
      <c r="I12" s="150"/>
      <c r="J12" s="151"/>
      <c r="K12" s="150"/>
      <c r="L12" s="152"/>
      <c r="M12" s="149"/>
      <c r="N12" s="150"/>
      <c r="O12" s="150"/>
      <c r="P12" s="150"/>
      <c r="Q12" s="151"/>
      <c r="R12" s="150"/>
      <c r="S12" s="149"/>
      <c r="T12" s="150"/>
      <c r="U12" s="150"/>
      <c r="V12" s="151"/>
      <c r="W12" s="150"/>
    </row>
    <row r="13" spans="1:23" ht="16.75" customHeight="1" x14ac:dyDescent="0.2">
      <c r="A13" s="192" t="s">
        <v>14</v>
      </c>
      <c r="B13" s="192"/>
      <c r="C13" s="193"/>
      <c r="D13" s="139">
        <f t="shared" ref="D13:W13" si="4">D14+D15+D16</f>
        <v>785</v>
      </c>
      <c r="E13" s="139">
        <f t="shared" si="4"/>
        <v>756</v>
      </c>
      <c r="F13" s="139">
        <f t="shared" si="4"/>
        <v>470</v>
      </c>
      <c r="G13" s="140">
        <f t="shared" si="4"/>
        <v>28</v>
      </c>
      <c r="H13" s="140">
        <f t="shared" si="4"/>
        <v>103</v>
      </c>
      <c r="I13" s="140">
        <f t="shared" si="4"/>
        <v>0</v>
      </c>
      <c r="J13" s="141">
        <f t="shared" si="4"/>
        <v>155</v>
      </c>
      <c r="K13" s="140">
        <f t="shared" si="4"/>
        <v>755</v>
      </c>
      <c r="L13" s="138">
        <f t="shared" si="4"/>
        <v>663</v>
      </c>
      <c r="M13" s="139">
        <f t="shared" si="4"/>
        <v>64</v>
      </c>
      <c r="N13" s="140">
        <f t="shared" si="4"/>
        <v>25</v>
      </c>
      <c r="O13" s="140">
        <f t="shared" si="4"/>
        <v>0</v>
      </c>
      <c r="P13" s="140">
        <f t="shared" si="4"/>
        <v>3</v>
      </c>
      <c r="Q13" s="141">
        <f t="shared" si="4"/>
        <v>0</v>
      </c>
      <c r="R13" s="140">
        <f t="shared" si="4"/>
        <v>275</v>
      </c>
      <c r="S13" s="139">
        <f t="shared" si="4"/>
        <v>10</v>
      </c>
      <c r="T13" s="140">
        <f t="shared" si="4"/>
        <v>8</v>
      </c>
      <c r="U13" s="140">
        <f t="shared" si="4"/>
        <v>0</v>
      </c>
      <c r="V13" s="141">
        <f t="shared" si="4"/>
        <v>2</v>
      </c>
      <c r="W13" s="140">
        <f t="shared" si="4"/>
        <v>121</v>
      </c>
    </row>
    <row r="14" spans="1:23" ht="16.75" customHeight="1" x14ac:dyDescent="0.2">
      <c r="A14" s="131"/>
      <c r="B14" s="132" t="s">
        <v>15</v>
      </c>
      <c r="C14" s="190"/>
      <c r="D14" s="139">
        <v>446</v>
      </c>
      <c r="E14" s="139">
        <v>420</v>
      </c>
      <c r="F14" s="139">
        <v>284</v>
      </c>
      <c r="G14" s="140">
        <v>14</v>
      </c>
      <c r="H14" s="140">
        <v>68</v>
      </c>
      <c r="I14" s="140">
        <v>0</v>
      </c>
      <c r="J14" s="141">
        <v>54</v>
      </c>
      <c r="K14" s="140">
        <v>419</v>
      </c>
      <c r="L14" s="138">
        <v>369</v>
      </c>
      <c r="M14" s="139">
        <v>33</v>
      </c>
      <c r="N14" s="140">
        <v>15</v>
      </c>
      <c r="O14" s="140">
        <v>0</v>
      </c>
      <c r="P14" s="140">
        <v>2</v>
      </c>
      <c r="Q14" s="141">
        <v>0</v>
      </c>
      <c r="R14" s="140">
        <v>153</v>
      </c>
      <c r="S14" s="139">
        <v>2</v>
      </c>
      <c r="T14" s="140">
        <v>0</v>
      </c>
      <c r="U14" s="140">
        <v>0</v>
      </c>
      <c r="V14" s="141">
        <v>2</v>
      </c>
      <c r="W14" s="140">
        <v>54</v>
      </c>
    </row>
    <row r="15" spans="1:23" ht="16.75" customHeight="1" x14ac:dyDescent="0.2">
      <c r="A15" s="131"/>
      <c r="B15" s="132" t="s">
        <v>16</v>
      </c>
      <c r="C15" s="190"/>
      <c r="D15" s="139">
        <v>136</v>
      </c>
      <c r="E15" s="139">
        <v>135</v>
      </c>
      <c r="F15" s="139">
        <v>69</v>
      </c>
      <c r="G15" s="140">
        <v>3</v>
      </c>
      <c r="H15" s="140">
        <v>5</v>
      </c>
      <c r="I15" s="140">
        <v>0</v>
      </c>
      <c r="J15" s="141">
        <v>58</v>
      </c>
      <c r="K15" s="140">
        <v>135</v>
      </c>
      <c r="L15" s="138">
        <v>120</v>
      </c>
      <c r="M15" s="139">
        <v>11</v>
      </c>
      <c r="N15" s="140">
        <v>4</v>
      </c>
      <c r="O15" s="140">
        <v>0</v>
      </c>
      <c r="P15" s="140">
        <v>0</v>
      </c>
      <c r="Q15" s="141">
        <v>0</v>
      </c>
      <c r="R15" s="140">
        <v>45</v>
      </c>
      <c r="S15" s="139">
        <v>0</v>
      </c>
      <c r="T15" s="140">
        <v>0</v>
      </c>
      <c r="U15" s="140">
        <v>0</v>
      </c>
      <c r="V15" s="141">
        <v>0</v>
      </c>
      <c r="W15" s="140">
        <v>26</v>
      </c>
    </row>
    <row r="16" spans="1:23" ht="16.75" customHeight="1" x14ac:dyDescent="0.2">
      <c r="A16" s="131"/>
      <c r="B16" s="132" t="s">
        <v>17</v>
      </c>
      <c r="C16" s="190"/>
      <c r="D16" s="139">
        <v>203</v>
      </c>
      <c r="E16" s="139">
        <v>201</v>
      </c>
      <c r="F16" s="139">
        <v>117</v>
      </c>
      <c r="G16" s="140">
        <v>11</v>
      </c>
      <c r="H16" s="140">
        <v>30</v>
      </c>
      <c r="I16" s="140">
        <v>0</v>
      </c>
      <c r="J16" s="141">
        <v>43</v>
      </c>
      <c r="K16" s="140">
        <v>201</v>
      </c>
      <c r="L16" s="138">
        <v>174</v>
      </c>
      <c r="M16" s="139">
        <v>20</v>
      </c>
      <c r="N16" s="140">
        <v>6</v>
      </c>
      <c r="O16" s="140">
        <v>0</v>
      </c>
      <c r="P16" s="140">
        <v>1</v>
      </c>
      <c r="Q16" s="141">
        <v>0</v>
      </c>
      <c r="R16" s="140">
        <v>77</v>
      </c>
      <c r="S16" s="139">
        <v>8</v>
      </c>
      <c r="T16" s="140">
        <v>8</v>
      </c>
      <c r="U16" s="140">
        <v>0</v>
      </c>
      <c r="V16" s="141">
        <v>0</v>
      </c>
      <c r="W16" s="140">
        <v>41</v>
      </c>
    </row>
    <row r="17" spans="1:31" ht="16.75" customHeight="1" x14ac:dyDescent="0.2">
      <c r="A17" s="131"/>
      <c r="B17" s="131"/>
      <c r="C17" s="190"/>
      <c r="D17" s="150"/>
      <c r="E17" s="149"/>
      <c r="F17" s="149"/>
      <c r="G17" s="150"/>
      <c r="H17" s="150"/>
      <c r="I17" s="150"/>
      <c r="J17" s="151"/>
      <c r="K17" s="150"/>
      <c r="L17" s="152"/>
      <c r="M17" s="149"/>
      <c r="N17" s="150"/>
      <c r="O17" s="150"/>
      <c r="P17" s="150"/>
      <c r="Q17" s="151"/>
      <c r="R17" s="150"/>
      <c r="S17" s="149"/>
      <c r="T17" s="150"/>
      <c r="U17" s="150"/>
      <c r="V17" s="151"/>
      <c r="W17" s="150"/>
    </row>
    <row r="18" spans="1:31" ht="16.75" customHeight="1" x14ac:dyDescent="0.2">
      <c r="A18" s="192" t="s">
        <v>18</v>
      </c>
      <c r="B18" s="192"/>
      <c r="C18" s="192"/>
      <c r="D18" s="139">
        <f t="shared" ref="D18:W18" si="5">D19+D20</f>
        <v>1913</v>
      </c>
      <c r="E18" s="139">
        <f t="shared" si="5"/>
        <v>1814</v>
      </c>
      <c r="F18" s="139">
        <f t="shared" si="5"/>
        <v>1338</v>
      </c>
      <c r="G18" s="140">
        <f t="shared" si="5"/>
        <v>0</v>
      </c>
      <c r="H18" s="140">
        <f t="shared" si="5"/>
        <v>404</v>
      </c>
      <c r="I18" s="140">
        <f t="shared" si="5"/>
        <v>0</v>
      </c>
      <c r="J18" s="141">
        <f t="shared" si="5"/>
        <v>72</v>
      </c>
      <c r="K18" s="140">
        <f t="shared" si="5"/>
        <v>1814</v>
      </c>
      <c r="L18" s="138">
        <f t="shared" si="5"/>
        <v>1649</v>
      </c>
      <c r="M18" s="139">
        <f t="shared" si="5"/>
        <v>129</v>
      </c>
      <c r="N18" s="140">
        <f t="shared" si="5"/>
        <v>30</v>
      </c>
      <c r="O18" s="140">
        <f t="shared" si="5"/>
        <v>1</v>
      </c>
      <c r="P18" s="140">
        <f t="shared" si="5"/>
        <v>5</v>
      </c>
      <c r="Q18" s="141">
        <f t="shared" si="5"/>
        <v>0</v>
      </c>
      <c r="R18" s="140">
        <f t="shared" si="5"/>
        <v>494</v>
      </c>
      <c r="S18" s="139">
        <f t="shared" si="5"/>
        <v>11</v>
      </c>
      <c r="T18" s="140">
        <f t="shared" si="5"/>
        <v>11</v>
      </c>
      <c r="U18" s="140">
        <f t="shared" si="5"/>
        <v>0</v>
      </c>
      <c r="V18" s="141">
        <f t="shared" si="5"/>
        <v>0</v>
      </c>
      <c r="W18" s="140">
        <f t="shared" si="5"/>
        <v>185</v>
      </c>
      <c r="X18" s="101"/>
    </row>
    <row r="19" spans="1:31" ht="16.75" customHeight="1" x14ac:dyDescent="0.2">
      <c r="A19" s="131"/>
      <c r="B19" s="132" t="s">
        <v>19</v>
      </c>
      <c r="C19" s="170"/>
      <c r="D19" s="139">
        <v>1678</v>
      </c>
      <c r="E19" s="139">
        <v>1588</v>
      </c>
      <c r="F19" s="139">
        <v>1215</v>
      </c>
      <c r="G19" s="140">
        <v>0</v>
      </c>
      <c r="H19" s="140">
        <v>333</v>
      </c>
      <c r="I19" s="140">
        <v>0</v>
      </c>
      <c r="J19" s="141">
        <v>40</v>
      </c>
      <c r="K19" s="140">
        <v>1588</v>
      </c>
      <c r="L19" s="138">
        <v>1442</v>
      </c>
      <c r="M19" s="139">
        <v>115</v>
      </c>
      <c r="N19" s="140">
        <v>25</v>
      </c>
      <c r="O19" s="140">
        <v>1</v>
      </c>
      <c r="P19" s="140">
        <v>5</v>
      </c>
      <c r="Q19" s="141">
        <v>0</v>
      </c>
      <c r="R19" s="140">
        <v>441</v>
      </c>
      <c r="S19" s="139">
        <v>11</v>
      </c>
      <c r="T19" s="140">
        <v>11</v>
      </c>
      <c r="U19" s="140">
        <v>0</v>
      </c>
      <c r="V19" s="141">
        <v>0</v>
      </c>
      <c r="W19" s="140">
        <v>165</v>
      </c>
      <c r="X19" s="101"/>
    </row>
    <row r="20" spans="1:31" ht="16.75" customHeight="1" x14ac:dyDescent="0.2">
      <c r="A20" s="131"/>
      <c r="B20" s="132" t="s">
        <v>20</v>
      </c>
      <c r="C20" s="170"/>
      <c r="D20" s="139">
        <v>235</v>
      </c>
      <c r="E20" s="139">
        <v>226</v>
      </c>
      <c r="F20" s="139">
        <v>123</v>
      </c>
      <c r="G20" s="140">
        <v>0</v>
      </c>
      <c r="H20" s="140">
        <v>71</v>
      </c>
      <c r="I20" s="140">
        <v>0</v>
      </c>
      <c r="J20" s="141">
        <v>32</v>
      </c>
      <c r="K20" s="140">
        <v>226</v>
      </c>
      <c r="L20" s="138">
        <v>207</v>
      </c>
      <c r="M20" s="139">
        <v>14</v>
      </c>
      <c r="N20" s="140">
        <v>5</v>
      </c>
      <c r="O20" s="140">
        <v>0</v>
      </c>
      <c r="P20" s="140">
        <v>0</v>
      </c>
      <c r="Q20" s="141">
        <v>0</v>
      </c>
      <c r="R20" s="140">
        <v>53</v>
      </c>
      <c r="S20" s="139">
        <v>0</v>
      </c>
      <c r="T20" s="140">
        <v>0</v>
      </c>
      <c r="U20" s="140">
        <v>0</v>
      </c>
      <c r="V20" s="141">
        <v>0</v>
      </c>
      <c r="W20" s="140">
        <v>20</v>
      </c>
    </row>
    <row r="21" spans="1:31" ht="16.75" customHeight="1" x14ac:dyDescent="0.2">
      <c r="A21" s="131"/>
      <c r="B21" s="132"/>
      <c r="C21" s="170"/>
      <c r="D21" s="149"/>
      <c r="E21" s="149"/>
      <c r="F21" s="149"/>
      <c r="G21" s="150"/>
      <c r="H21" s="150"/>
      <c r="I21" s="150"/>
      <c r="J21" s="151"/>
      <c r="K21" s="150"/>
      <c r="L21" s="152"/>
      <c r="M21" s="149"/>
      <c r="N21" s="150"/>
      <c r="O21" s="150"/>
      <c r="P21" s="150"/>
      <c r="Q21" s="151"/>
      <c r="R21" s="150"/>
      <c r="S21" s="149"/>
      <c r="T21" s="150"/>
      <c r="U21" s="150"/>
      <c r="V21" s="151"/>
      <c r="W21" s="150"/>
    </row>
    <row r="22" spans="1:31" ht="16.75" customHeight="1" x14ac:dyDescent="0.2">
      <c r="A22" s="192" t="s">
        <v>73</v>
      </c>
      <c r="B22" s="192"/>
      <c r="C22" s="193"/>
      <c r="D22" s="191">
        <f t="shared" ref="D22:W22" si="6">D23</f>
        <v>2729</v>
      </c>
      <c r="E22" s="139">
        <f t="shared" si="6"/>
        <v>2612</v>
      </c>
      <c r="F22" s="139">
        <f t="shared" si="6"/>
        <v>1529</v>
      </c>
      <c r="G22" s="140">
        <f t="shared" si="6"/>
        <v>161</v>
      </c>
      <c r="H22" s="140">
        <f t="shared" si="6"/>
        <v>575</v>
      </c>
      <c r="I22" s="140">
        <f t="shared" si="6"/>
        <v>4</v>
      </c>
      <c r="J22" s="141">
        <f t="shared" si="6"/>
        <v>343</v>
      </c>
      <c r="K22" s="140">
        <f t="shared" si="6"/>
        <v>2611</v>
      </c>
      <c r="L22" s="138">
        <f t="shared" si="6"/>
        <v>2406</v>
      </c>
      <c r="M22" s="139">
        <f t="shared" si="6"/>
        <v>156</v>
      </c>
      <c r="N22" s="140">
        <f t="shared" si="6"/>
        <v>47</v>
      </c>
      <c r="O22" s="140">
        <f t="shared" si="6"/>
        <v>0</v>
      </c>
      <c r="P22" s="140">
        <f t="shared" si="6"/>
        <v>2</v>
      </c>
      <c r="Q22" s="141">
        <f t="shared" si="6"/>
        <v>0</v>
      </c>
      <c r="R22" s="140">
        <f t="shared" si="6"/>
        <v>638</v>
      </c>
      <c r="S22" s="139">
        <f t="shared" si="6"/>
        <v>63</v>
      </c>
      <c r="T22" s="140">
        <f t="shared" si="6"/>
        <v>62</v>
      </c>
      <c r="U22" s="140">
        <f t="shared" si="6"/>
        <v>1</v>
      </c>
      <c r="V22" s="141">
        <f t="shared" si="6"/>
        <v>0</v>
      </c>
      <c r="W22" s="140">
        <f t="shared" si="6"/>
        <v>326</v>
      </c>
    </row>
    <row r="23" spans="1:31" ht="16.75" customHeight="1" x14ac:dyDescent="0.2">
      <c r="A23" s="131"/>
      <c r="B23" s="132" t="s">
        <v>22</v>
      </c>
      <c r="C23" s="190"/>
      <c r="D23" s="139">
        <v>2729</v>
      </c>
      <c r="E23" s="139">
        <v>2612</v>
      </c>
      <c r="F23" s="139">
        <v>1529</v>
      </c>
      <c r="G23" s="140">
        <v>161</v>
      </c>
      <c r="H23" s="140">
        <v>575</v>
      </c>
      <c r="I23" s="140">
        <v>4</v>
      </c>
      <c r="J23" s="141">
        <v>343</v>
      </c>
      <c r="K23" s="140">
        <v>2611</v>
      </c>
      <c r="L23" s="138">
        <v>2406</v>
      </c>
      <c r="M23" s="139">
        <v>156</v>
      </c>
      <c r="N23" s="140">
        <v>47</v>
      </c>
      <c r="O23" s="140">
        <v>0</v>
      </c>
      <c r="P23" s="140">
        <v>2</v>
      </c>
      <c r="Q23" s="141">
        <v>0</v>
      </c>
      <c r="R23" s="140">
        <v>638</v>
      </c>
      <c r="S23" s="139">
        <v>63</v>
      </c>
      <c r="T23" s="140">
        <v>62</v>
      </c>
      <c r="U23" s="140">
        <v>1</v>
      </c>
      <c r="V23" s="141">
        <v>0</v>
      </c>
      <c r="W23" s="140">
        <v>326</v>
      </c>
    </row>
    <row r="24" spans="1:31" ht="16.75" customHeight="1" x14ac:dyDescent="0.2">
      <c r="A24" s="131"/>
      <c r="B24" s="132"/>
      <c r="C24" s="190"/>
      <c r="D24" s="139"/>
      <c r="E24" s="139"/>
      <c r="F24" s="139"/>
      <c r="G24" s="140"/>
      <c r="H24" s="140"/>
      <c r="I24" s="140"/>
      <c r="J24" s="141"/>
      <c r="K24" s="140"/>
      <c r="L24" s="138"/>
      <c r="M24" s="139"/>
      <c r="N24" s="140"/>
      <c r="O24" s="140"/>
      <c r="P24" s="140"/>
      <c r="Q24" s="141"/>
      <c r="R24" s="140"/>
      <c r="S24" s="139"/>
      <c r="T24" s="140"/>
      <c r="U24" s="140"/>
      <c r="V24" s="141"/>
      <c r="W24" s="140"/>
    </row>
    <row r="25" spans="1:31" ht="16.75" customHeight="1" x14ac:dyDescent="0.2">
      <c r="A25" s="194" t="s">
        <v>135</v>
      </c>
      <c r="B25" s="195"/>
      <c r="C25" s="196"/>
      <c r="D25" s="139">
        <f t="shared" ref="D25:W25" si="7">D26</f>
        <v>302</v>
      </c>
      <c r="E25" s="139">
        <f t="shared" si="7"/>
        <v>295</v>
      </c>
      <c r="F25" s="139">
        <f t="shared" si="7"/>
        <v>154</v>
      </c>
      <c r="G25" s="140">
        <f t="shared" si="7"/>
        <v>15</v>
      </c>
      <c r="H25" s="140">
        <f t="shared" si="7"/>
        <v>63</v>
      </c>
      <c r="I25" s="140">
        <f t="shared" si="7"/>
        <v>1</v>
      </c>
      <c r="J25" s="141">
        <f t="shared" si="7"/>
        <v>62</v>
      </c>
      <c r="K25" s="140">
        <f t="shared" si="7"/>
        <v>295</v>
      </c>
      <c r="L25" s="138">
        <f t="shared" si="7"/>
        <v>276</v>
      </c>
      <c r="M25" s="139">
        <f t="shared" si="7"/>
        <v>18</v>
      </c>
      <c r="N25" s="140">
        <f t="shared" si="7"/>
        <v>1</v>
      </c>
      <c r="O25" s="140">
        <f t="shared" si="7"/>
        <v>0</v>
      </c>
      <c r="P25" s="140">
        <f t="shared" si="7"/>
        <v>0</v>
      </c>
      <c r="Q25" s="141">
        <f t="shared" si="7"/>
        <v>0</v>
      </c>
      <c r="R25" s="140">
        <f t="shared" si="7"/>
        <v>47</v>
      </c>
      <c r="S25" s="139">
        <f t="shared" si="7"/>
        <v>0</v>
      </c>
      <c r="T25" s="140">
        <f t="shared" si="7"/>
        <v>0</v>
      </c>
      <c r="U25" s="140">
        <f t="shared" si="7"/>
        <v>0</v>
      </c>
      <c r="V25" s="141">
        <f t="shared" si="7"/>
        <v>0</v>
      </c>
      <c r="W25" s="140">
        <f t="shared" si="7"/>
        <v>45</v>
      </c>
      <c r="X25" s="101"/>
      <c r="Y25" s="101"/>
      <c r="Z25" s="101"/>
      <c r="AA25" s="101"/>
      <c r="AB25" s="101"/>
      <c r="AC25" s="101"/>
      <c r="AD25" s="101"/>
      <c r="AE25" s="101"/>
    </row>
    <row r="26" spans="1:31" ht="16.75" customHeight="1" x14ac:dyDescent="0.2">
      <c r="A26" s="131"/>
      <c r="B26" s="132" t="s">
        <v>24</v>
      </c>
      <c r="C26" s="190"/>
      <c r="D26" s="139">
        <v>302</v>
      </c>
      <c r="E26" s="139">
        <v>295</v>
      </c>
      <c r="F26" s="139">
        <v>154</v>
      </c>
      <c r="G26" s="140">
        <v>15</v>
      </c>
      <c r="H26" s="140">
        <v>63</v>
      </c>
      <c r="I26" s="140">
        <v>1</v>
      </c>
      <c r="J26" s="141">
        <v>62</v>
      </c>
      <c r="K26" s="140">
        <v>295</v>
      </c>
      <c r="L26" s="138">
        <v>276</v>
      </c>
      <c r="M26" s="139">
        <v>18</v>
      </c>
      <c r="N26" s="140">
        <v>1</v>
      </c>
      <c r="O26" s="140">
        <v>0</v>
      </c>
      <c r="P26" s="140">
        <v>0</v>
      </c>
      <c r="Q26" s="141">
        <v>0</v>
      </c>
      <c r="R26" s="140">
        <v>47</v>
      </c>
      <c r="S26" s="139">
        <v>0</v>
      </c>
      <c r="T26" s="140">
        <v>0</v>
      </c>
      <c r="U26" s="140">
        <v>0</v>
      </c>
      <c r="V26" s="141">
        <v>0</v>
      </c>
      <c r="W26" s="140">
        <v>45</v>
      </c>
    </row>
    <row r="27" spans="1:31" ht="16.75" customHeight="1" x14ac:dyDescent="0.2">
      <c r="A27" s="131"/>
      <c r="B27" s="131"/>
      <c r="C27" s="190"/>
      <c r="D27" s="159"/>
      <c r="E27" s="158"/>
      <c r="F27" s="158"/>
      <c r="G27" s="159"/>
      <c r="H27" s="159"/>
      <c r="I27" s="159"/>
      <c r="J27" s="160"/>
      <c r="K27" s="159"/>
      <c r="L27" s="197"/>
      <c r="M27" s="158"/>
      <c r="N27" s="159"/>
      <c r="O27" s="140"/>
      <c r="P27" s="140"/>
      <c r="Q27" s="141"/>
      <c r="R27" s="140"/>
      <c r="S27" s="139"/>
      <c r="T27" s="140"/>
      <c r="U27" s="140"/>
      <c r="V27" s="141"/>
      <c r="W27" s="140"/>
    </row>
    <row r="28" spans="1:31" ht="16.75" customHeight="1" x14ac:dyDescent="0.2">
      <c r="A28" s="192" t="s">
        <v>25</v>
      </c>
      <c r="B28" s="192"/>
      <c r="C28" s="193"/>
      <c r="D28" s="191">
        <f t="shared" ref="D28:W28" si="8">D29+D30+D31</f>
        <v>397</v>
      </c>
      <c r="E28" s="139">
        <f t="shared" si="8"/>
        <v>386</v>
      </c>
      <c r="F28" s="139">
        <f t="shared" si="8"/>
        <v>190</v>
      </c>
      <c r="G28" s="140">
        <f t="shared" si="8"/>
        <v>7</v>
      </c>
      <c r="H28" s="140">
        <f t="shared" si="8"/>
        <v>105</v>
      </c>
      <c r="I28" s="140">
        <f t="shared" si="8"/>
        <v>28</v>
      </c>
      <c r="J28" s="141">
        <f t="shared" si="8"/>
        <v>56</v>
      </c>
      <c r="K28" s="140">
        <f t="shared" si="8"/>
        <v>386</v>
      </c>
      <c r="L28" s="138">
        <f t="shared" si="8"/>
        <v>341</v>
      </c>
      <c r="M28" s="139">
        <f t="shared" si="8"/>
        <v>34</v>
      </c>
      <c r="N28" s="140">
        <f t="shared" si="8"/>
        <v>8</v>
      </c>
      <c r="O28" s="140">
        <f t="shared" si="8"/>
        <v>0</v>
      </c>
      <c r="P28" s="140">
        <f t="shared" si="8"/>
        <v>2</v>
      </c>
      <c r="Q28" s="141">
        <f t="shared" si="8"/>
        <v>1</v>
      </c>
      <c r="R28" s="140">
        <f t="shared" si="8"/>
        <v>130</v>
      </c>
      <c r="S28" s="139">
        <f t="shared" si="8"/>
        <v>6</v>
      </c>
      <c r="T28" s="140">
        <f t="shared" si="8"/>
        <v>5</v>
      </c>
      <c r="U28" s="140">
        <f t="shared" si="8"/>
        <v>0</v>
      </c>
      <c r="V28" s="141">
        <f t="shared" si="8"/>
        <v>1</v>
      </c>
      <c r="W28" s="140">
        <f t="shared" si="8"/>
        <v>38</v>
      </c>
      <c r="X28" s="101"/>
    </row>
    <row r="29" spans="1:31" ht="16.75" customHeight="1" x14ac:dyDescent="0.2">
      <c r="A29" s="131"/>
      <c r="B29" s="132" t="s">
        <v>26</v>
      </c>
      <c r="C29" s="190"/>
      <c r="D29" s="139">
        <v>383</v>
      </c>
      <c r="E29" s="139">
        <v>373</v>
      </c>
      <c r="F29" s="139">
        <v>179</v>
      </c>
      <c r="G29" s="140">
        <v>6</v>
      </c>
      <c r="H29" s="140">
        <v>104</v>
      </c>
      <c r="I29" s="140">
        <v>28</v>
      </c>
      <c r="J29" s="141">
        <v>56</v>
      </c>
      <c r="K29" s="140">
        <v>373</v>
      </c>
      <c r="L29" s="138">
        <v>329</v>
      </c>
      <c r="M29" s="139">
        <v>33</v>
      </c>
      <c r="N29" s="140">
        <v>8</v>
      </c>
      <c r="O29" s="140">
        <v>0</v>
      </c>
      <c r="P29" s="140">
        <v>2</v>
      </c>
      <c r="Q29" s="141">
        <v>1</v>
      </c>
      <c r="R29" s="140">
        <v>129</v>
      </c>
      <c r="S29" s="139">
        <v>6</v>
      </c>
      <c r="T29" s="140">
        <v>5</v>
      </c>
      <c r="U29" s="140">
        <v>0</v>
      </c>
      <c r="V29" s="141">
        <v>1</v>
      </c>
      <c r="W29" s="140">
        <v>38</v>
      </c>
    </row>
    <row r="30" spans="1:31" ht="16.75" customHeight="1" x14ac:dyDescent="0.2">
      <c r="A30" s="131"/>
      <c r="B30" s="132" t="s">
        <v>91</v>
      </c>
      <c r="C30" s="190"/>
      <c r="D30" s="139">
        <v>11</v>
      </c>
      <c r="E30" s="139">
        <v>10</v>
      </c>
      <c r="F30" s="139">
        <v>9</v>
      </c>
      <c r="G30" s="140">
        <v>1</v>
      </c>
      <c r="H30" s="140">
        <v>0</v>
      </c>
      <c r="I30" s="140">
        <v>0</v>
      </c>
      <c r="J30" s="141">
        <v>0</v>
      </c>
      <c r="K30" s="140">
        <v>10</v>
      </c>
      <c r="L30" s="138">
        <v>10</v>
      </c>
      <c r="M30" s="139">
        <v>0</v>
      </c>
      <c r="N30" s="140">
        <v>0</v>
      </c>
      <c r="O30" s="140">
        <v>0</v>
      </c>
      <c r="P30" s="140">
        <v>0</v>
      </c>
      <c r="Q30" s="141">
        <v>0</v>
      </c>
      <c r="R30" s="140">
        <v>0</v>
      </c>
      <c r="S30" s="139">
        <v>0</v>
      </c>
      <c r="T30" s="140">
        <v>0</v>
      </c>
      <c r="U30" s="140">
        <v>0</v>
      </c>
      <c r="V30" s="141">
        <v>0</v>
      </c>
      <c r="W30" s="140">
        <v>0</v>
      </c>
    </row>
    <row r="31" spans="1:31" ht="16.75" customHeight="1" x14ac:dyDescent="0.2">
      <c r="A31" s="131"/>
      <c r="B31" s="132" t="s">
        <v>121</v>
      </c>
      <c r="C31" s="190"/>
      <c r="D31" s="139">
        <v>3</v>
      </c>
      <c r="E31" s="139">
        <v>3</v>
      </c>
      <c r="F31" s="139">
        <v>2</v>
      </c>
      <c r="G31" s="140">
        <v>0</v>
      </c>
      <c r="H31" s="140">
        <v>1</v>
      </c>
      <c r="I31" s="140">
        <v>0</v>
      </c>
      <c r="J31" s="141">
        <v>0</v>
      </c>
      <c r="K31" s="140">
        <v>3</v>
      </c>
      <c r="L31" s="138">
        <v>2</v>
      </c>
      <c r="M31" s="139">
        <v>1</v>
      </c>
      <c r="N31" s="140">
        <v>0</v>
      </c>
      <c r="O31" s="140">
        <v>0</v>
      </c>
      <c r="P31" s="140">
        <v>0</v>
      </c>
      <c r="Q31" s="141">
        <v>0</v>
      </c>
      <c r="R31" s="140">
        <v>1</v>
      </c>
      <c r="S31" s="139">
        <v>0</v>
      </c>
      <c r="T31" s="140">
        <v>0</v>
      </c>
      <c r="U31" s="140">
        <v>0</v>
      </c>
      <c r="V31" s="141">
        <v>0</v>
      </c>
      <c r="W31" s="140">
        <v>0</v>
      </c>
    </row>
    <row r="32" spans="1:31" ht="16.75" customHeight="1" x14ac:dyDescent="0.2">
      <c r="A32" s="198"/>
      <c r="B32" s="198"/>
      <c r="C32" s="199"/>
      <c r="D32" s="200"/>
      <c r="E32" s="201"/>
      <c r="F32" s="201"/>
      <c r="G32" s="200"/>
      <c r="H32" s="200"/>
      <c r="I32" s="200"/>
      <c r="J32" s="202"/>
      <c r="K32" s="200"/>
      <c r="L32" s="203"/>
      <c r="M32" s="201"/>
      <c r="N32" s="200"/>
      <c r="O32" s="200"/>
      <c r="P32" s="200"/>
      <c r="Q32" s="202"/>
      <c r="R32" s="200"/>
      <c r="S32" s="201"/>
      <c r="T32" s="200"/>
      <c r="U32" s="200"/>
      <c r="V32" s="202"/>
      <c r="W32" s="200"/>
    </row>
    <row r="33" spans="1:33" ht="16.75" customHeight="1" x14ac:dyDescent="0.2">
      <c r="A33" s="192" t="s">
        <v>29</v>
      </c>
      <c r="B33" s="192"/>
      <c r="C33" s="193"/>
      <c r="D33" s="139">
        <f t="shared" ref="D33:W33" si="9">D34+D35+D36+D37</f>
        <v>348</v>
      </c>
      <c r="E33" s="139">
        <f t="shared" si="9"/>
        <v>344</v>
      </c>
      <c r="F33" s="139">
        <f t="shared" si="9"/>
        <v>167</v>
      </c>
      <c r="G33" s="140">
        <f t="shared" si="9"/>
        <v>31</v>
      </c>
      <c r="H33" s="140">
        <f t="shared" si="9"/>
        <v>76</v>
      </c>
      <c r="I33" s="140">
        <f t="shared" si="9"/>
        <v>2</v>
      </c>
      <c r="J33" s="141">
        <f t="shared" si="9"/>
        <v>68</v>
      </c>
      <c r="K33" s="140">
        <f t="shared" si="9"/>
        <v>344</v>
      </c>
      <c r="L33" s="138">
        <f t="shared" si="9"/>
        <v>322</v>
      </c>
      <c r="M33" s="139">
        <f t="shared" si="9"/>
        <v>17</v>
      </c>
      <c r="N33" s="140">
        <f t="shared" si="9"/>
        <v>5</v>
      </c>
      <c r="O33" s="140">
        <f t="shared" si="9"/>
        <v>0</v>
      </c>
      <c r="P33" s="140">
        <f t="shared" si="9"/>
        <v>0</v>
      </c>
      <c r="Q33" s="141">
        <f t="shared" si="9"/>
        <v>0</v>
      </c>
      <c r="R33" s="140">
        <f t="shared" si="9"/>
        <v>48</v>
      </c>
      <c r="S33" s="139">
        <f t="shared" si="9"/>
        <v>4</v>
      </c>
      <c r="T33" s="140">
        <f t="shared" si="9"/>
        <v>4</v>
      </c>
      <c r="U33" s="140">
        <f t="shared" si="9"/>
        <v>0</v>
      </c>
      <c r="V33" s="141">
        <f t="shared" si="9"/>
        <v>0</v>
      </c>
      <c r="W33" s="140">
        <f t="shared" si="9"/>
        <v>24</v>
      </c>
      <c r="X33" s="101"/>
      <c r="AA33" s="101"/>
    </row>
    <row r="34" spans="1:33" ht="16.75" customHeight="1" x14ac:dyDescent="0.2">
      <c r="A34" s="131"/>
      <c r="B34" s="132" t="s">
        <v>30</v>
      </c>
      <c r="C34" s="190"/>
      <c r="D34" s="139">
        <v>268</v>
      </c>
      <c r="E34" s="139">
        <v>267</v>
      </c>
      <c r="F34" s="139">
        <v>113</v>
      </c>
      <c r="G34" s="140">
        <v>27</v>
      </c>
      <c r="H34" s="140">
        <v>63</v>
      </c>
      <c r="I34" s="140">
        <v>2</v>
      </c>
      <c r="J34" s="141">
        <v>62</v>
      </c>
      <c r="K34" s="140">
        <v>267</v>
      </c>
      <c r="L34" s="138">
        <v>250</v>
      </c>
      <c r="M34" s="139">
        <v>15</v>
      </c>
      <c r="N34" s="140">
        <v>2</v>
      </c>
      <c r="O34" s="140">
        <v>0</v>
      </c>
      <c r="P34" s="140">
        <v>0</v>
      </c>
      <c r="Q34" s="141">
        <v>0</v>
      </c>
      <c r="R34" s="140">
        <v>35</v>
      </c>
      <c r="S34" s="139">
        <v>2</v>
      </c>
      <c r="T34" s="140">
        <v>2</v>
      </c>
      <c r="U34" s="140">
        <v>0</v>
      </c>
      <c r="V34" s="141">
        <v>0</v>
      </c>
      <c r="W34" s="140">
        <v>14</v>
      </c>
    </row>
    <row r="35" spans="1:33" ht="16.75" customHeight="1" x14ac:dyDescent="0.2">
      <c r="A35" s="131"/>
      <c r="B35" s="132" t="s">
        <v>31</v>
      </c>
      <c r="C35" s="190"/>
      <c r="D35" s="139">
        <v>22</v>
      </c>
      <c r="E35" s="139">
        <v>22</v>
      </c>
      <c r="F35" s="139">
        <v>11</v>
      </c>
      <c r="G35" s="140">
        <v>1</v>
      </c>
      <c r="H35" s="140">
        <v>9</v>
      </c>
      <c r="I35" s="140">
        <v>0</v>
      </c>
      <c r="J35" s="141">
        <v>1</v>
      </c>
      <c r="K35" s="140">
        <v>22</v>
      </c>
      <c r="L35" s="138">
        <v>18</v>
      </c>
      <c r="M35" s="139">
        <v>1</v>
      </c>
      <c r="N35" s="140">
        <v>3</v>
      </c>
      <c r="O35" s="140">
        <v>0</v>
      </c>
      <c r="P35" s="140">
        <v>0</v>
      </c>
      <c r="Q35" s="141">
        <v>0</v>
      </c>
      <c r="R35" s="140">
        <v>11</v>
      </c>
      <c r="S35" s="139">
        <v>2</v>
      </c>
      <c r="T35" s="140">
        <v>2</v>
      </c>
      <c r="U35" s="140">
        <v>0</v>
      </c>
      <c r="V35" s="141">
        <v>0</v>
      </c>
      <c r="W35" s="140">
        <v>3</v>
      </c>
    </row>
    <row r="36" spans="1:33" ht="16.75" customHeight="1" x14ac:dyDescent="0.2">
      <c r="A36" s="131"/>
      <c r="B36" s="132" t="s">
        <v>32</v>
      </c>
      <c r="C36" s="190"/>
      <c r="D36" s="139">
        <v>3</v>
      </c>
      <c r="E36" s="139">
        <v>3</v>
      </c>
      <c r="F36" s="139">
        <v>3</v>
      </c>
      <c r="G36" s="140">
        <v>0</v>
      </c>
      <c r="H36" s="140">
        <v>0</v>
      </c>
      <c r="I36" s="140">
        <v>0</v>
      </c>
      <c r="J36" s="141">
        <v>0</v>
      </c>
      <c r="K36" s="140">
        <v>3</v>
      </c>
      <c r="L36" s="138">
        <v>2</v>
      </c>
      <c r="M36" s="139">
        <v>1</v>
      </c>
      <c r="N36" s="140">
        <v>0</v>
      </c>
      <c r="O36" s="140">
        <v>0</v>
      </c>
      <c r="P36" s="140">
        <v>0</v>
      </c>
      <c r="Q36" s="141">
        <v>0</v>
      </c>
      <c r="R36" s="140">
        <v>2</v>
      </c>
      <c r="S36" s="139">
        <v>0</v>
      </c>
      <c r="T36" s="140">
        <v>0</v>
      </c>
      <c r="U36" s="140">
        <v>0</v>
      </c>
      <c r="V36" s="141">
        <v>0</v>
      </c>
      <c r="W36" s="140">
        <v>0</v>
      </c>
    </row>
    <row r="37" spans="1:33" ht="16.75" customHeight="1" x14ac:dyDescent="0.2">
      <c r="A37" s="131"/>
      <c r="B37" s="132" t="s">
        <v>33</v>
      </c>
      <c r="C37" s="190"/>
      <c r="D37" s="139">
        <v>55</v>
      </c>
      <c r="E37" s="139">
        <v>52</v>
      </c>
      <c r="F37" s="139">
        <v>40</v>
      </c>
      <c r="G37" s="140">
        <v>3</v>
      </c>
      <c r="H37" s="140">
        <v>4</v>
      </c>
      <c r="I37" s="140">
        <v>0</v>
      </c>
      <c r="J37" s="141">
        <v>5</v>
      </c>
      <c r="K37" s="140">
        <v>52</v>
      </c>
      <c r="L37" s="138">
        <v>52</v>
      </c>
      <c r="M37" s="139">
        <v>0</v>
      </c>
      <c r="N37" s="140">
        <v>0</v>
      </c>
      <c r="O37" s="140">
        <v>0</v>
      </c>
      <c r="P37" s="140">
        <v>0</v>
      </c>
      <c r="Q37" s="141">
        <v>0</v>
      </c>
      <c r="R37" s="140">
        <v>0</v>
      </c>
      <c r="S37" s="139">
        <v>0</v>
      </c>
      <c r="T37" s="140">
        <v>0</v>
      </c>
      <c r="U37" s="140">
        <v>0</v>
      </c>
      <c r="V37" s="141">
        <v>0</v>
      </c>
      <c r="W37" s="140">
        <v>7</v>
      </c>
    </row>
    <row r="38" spans="1:33" s="101" customFormat="1" ht="16.75" customHeight="1" x14ac:dyDescent="0.2">
      <c r="A38" s="162"/>
      <c r="B38" s="163"/>
      <c r="C38" s="162"/>
      <c r="D38" s="164"/>
      <c r="E38" s="165"/>
      <c r="F38" s="165"/>
      <c r="G38" s="166"/>
      <c r="H38" s="166"/>
      <c r="I38" s="166"/>
      <c r="J38" s="167"/>
      <c r="K38" s="166"/>
      <c r="L38" s="164"/>
      <c r="M38" s="165"/>
      <c r="N38" s="166"/>
      <c r="O38" s="166"/>
      <c r="P38" s="166"/>
      <c r="Q38" s="167"/>
      <c r="R38" s="166"/>
      <c r="S38" s="165"/>
      <c r="T38" s="166"/>
      <c r="U38" s="166"/>
      <c r="V38" s="167"/>
      <c r="W38" s="166"/>
    </row>
    <row r="39" spans="1:33" ht="16.75" customHeight="1" x14ac:dyDescent="0.2">
      <c r="A39" s="204"/>
      <c r="B39" s="204"/>
      <c r="C39" s="205"/>
      <c r="D39" s="206"/>
      <c r="E39" s="207"/>
      <c r="F39" s="207"/>
      <c r="G39" s="206"/>
      <c r="H39" s="206"/>
      <c r="I39" s="206"/>
      <c r="J39" s="208"/>
      <c r="K39" s="206"/>
      <c r="L39" s="209"/>
      <c r="M39" s="207"/>
      <c r="N39" s="206"/>
      <c r="O39" s="206"/>
      <c r="P39" s="206"/>
      <c r="Q39" s="208"/>
      <c r="R39" s="206"/>
      <c r="S39" s="207"/>
      <c r="T39" s="206"/>
      <c r="U39" s="206"/>
      <c r="V39" s="208"/>
      <c r="W39" s="206"/>
    </row>
    <row r="40" spans="1:33" ht="16.75" customHeight="1" x14ac:dyDescent="0.2">
      <c r="A40" s="192" t="s">
        <v>77</v>
      </c>
      <c r="B40" s="192"/>
      <c r="C40" s="193"/>
      <c r="D40" s="191">
        <f t="shared" ref="D40:W40" si="10">D41+D42+D43+D44+D45+D46</f>
        <v>258</v>
      </c>
      <c r="E40" s="139">
        <f t="shared" si="10"/>
        <v>255</v>
      </c>
      <c r="F40" s="139">
        <f t="shared" si="10"/>
        <v>118</v>
      </c>
      <c r="G40" s="140">
        <f t="shared" si="10"/>
        <v>9</v>
      </c>
      <c r="H40" s="140">
        <f t="shared" si="10"/>
        <v>56</v>
      </c>
      <c r="I40" s="140">
        <f t="shared" si="10"/>
        <v>16</v>
      </c>
      <c r="J40" s="141">
        <f t="shared" si="10"/>
        <v>56</v>
      </c>
      <c r="K40" s="140">
        <f t="shared" si="10"/>
        <v>255</v>
      </c>
      <c r="L40" s="138">
        <f t="shared" si="10"/>
        <v>221</v>
      </c>
      <c r="M40" s="139">
        <f t="shared" si="10"/>
        <v>22</v>
      </c>
      <c r="N40" s="140">
        <f t="shared" si="10"/>
        <v>9</v>
      </c>
      <c r="O40" s="140">
        <f t="shared" si="10"/>
        <v>2</v>
      </c>
      <c r="P40" s="140">
        <f t="shared" si="10"/>
        <v>1</v>
      </c>
      <c r="Q40" s="141">
        <f t="shared" si="10"/>
        <v>0</v>
      </c>
      <c r="R40" s="140">
        <f t="shared" si="10"/>
        <v>101</v>
      </c>
      <c r="S40" s="139">
        <f t="shared" si="10"/>
        <v>8</v>
      </c>
      <c r="T40" s="140">
        <f t="shared" si="10"/>
        <v>8</v>
      </c>
      <c r="U40" s="140">
        <f t="shared" si="10"/>
        <v>0</v>
      </c>
      <c r="V40" s="141">
        <f t="shared" si="10"/>
        <v>0</v>
      </c>
      <c r="W40" s="140">
        <f t="shared" si="10"/>
        <v>40</v>
      </c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ht="16.75" customHeight="1" x14ac:dyDescent="0.2">
      <c r="A41" s="131"/>
      <c r="B41" s="132" t="s">
        <v>35</v>
      </c>
      <c r="C41" s="190"/>
      <c r="D41" s="191">
        <v>84</v>
      </c>
      <c r="E41" s="139">
        <v>81</v>
      </c>
      <c r="F41" s="139">
        <v>34</v>
      </c>
      <c r="G41" s="140">
        <v>4</v>
      </c>
      <c r="H41" s="140">
        <v>9</v>
      </c>
      <c r="I41" s="140">
        <v>0</v>
      </c>
      <c r="J41" s="141">
        <v>34</v>
      </c>
      <c r="K41" s="140">
        <v>81</v>
      </c>
      <c r="L41" s="138">
        <v>75</v>
      </c>
      <c r="M41" s="139">
        <v>2</v>
      </c>
      <c r="N41" s="140">
        <v>4</v>
      </c>
      <c r="O41" s="140">
        <v>0</v>
      </c>
      <c r="P41" s="140">
        <v>0</v>
      </c>
      <c r="Q41" s="141">
        <v>0</v>
      </c>
      <c r="R41" s="140">
        <v>26</v>
      </c>
      <c r="S41" s="139">
        <v>7</v>
      </c>
      <c r="T41" s="140">
        <v>7</v>
      </c>
      <c r="U41" s="140">
        <v>0</v>
      </c>
      <c r="V41" s="141">
        <v>0</v>
      </c>
      <c r="W41" s="140">
        <v>27</v>
      </c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6.75" customHeight="1" x14ac:dyDescent="0.2">
      <c r="A42" s="131"/>
      <c r="B42" s="132" t="s">
        <v>36</v>
      </c>
      <c r="C42" s="190"/>
      <c r="D42" s="191">
        <v>24</v>
      </c>
      <c r="E42" s="139">
        <v>24</v>
      </c>
      <c r="F42" s="139">
        <v>22</v>
      </c>
      <c r="G42" s="140">
        <v>0</v>
      </c>
      <c r="H42" s="140">
        <v>1</v>
      </c>
      <c r="I42" s="140">
        <v>0</v>
      </c>
      <c r="J42" s="141">
        <v>1</v>
      </c>
      <c r="K42" s="140">
        <v>24</v>
      </c>
      <c r="L42" s="138">
        <v>21</v>
      </c>
      <c r="M42" s="139">
        <v>2</v>
      </c>
      <c r="N42" s="140">
        <v>1</v>
      </c>
      <c r="O42" s="140">
        <v>0</v>
      </c>
      <c r="P42" s="140">
        <v>0</v>
      </c>
      <c r="Q42" s="141">
        <v>0</v>
      </c>
      <c r="R42" s="140">
        <v>11</v>
      </c>
      <c r="S42" s="139">
        <v>0</v>
      </c>
      <c r="T42" s="140">
        <v>0</v>
      </c>
      <c r="U42" s="140">
        <v>0</v>
      </c>
      <c r="V42" s="141">
        <v>0</v>
      </c>
      <c r="W42" s="140">
        <v>3</v>
      </c>
      <c r="X42" s="210"/>
      <c r="Y42" s="210" t="s">
        <v>136</v>
      </c>
    </row>
    <row r="43" spans="1:33" ht="16.75" customHeight="1" x14ac:dyDescent="0.2">
      <c r="A43" s="131"/>
      <c r="B43" s="132" t="s">
        <v>37</v>
      </c>
      <c r="C43" s="190"/>
      <c r="D43" s="191">
        <v>55</v>
      </c>
      <c r="E43" s="139">
        <v>57</v>
      </c>
      <c r="F43" s="139">
        <v>21</v>
      </c>
      <c r="G43" s="140">
        <v>3</v>
      </c>
      <c r="H43" s="140">
        <v>25</v>
      </c>
      <c r="I43" s="140">
        <v>8</v>
      </c>
      <c r="J43" s="141">
        <v>0</v>
      </c>
      <c r="K43" s="140">
        <v>57</v>
      </c>
      <c r="L43" s="138">
        <v>51</v>
      </c>
      <c r="M43" s="139">
        <v>5</v>
      </c>
      <c r="N43" s="140">
        <v>0</v>
      </c>
      <c r="O43" s="140">
        <v>1</v>
      </c>
      <c r="P43" s="140">
        <v>0</v>
      </c>
      <c r="Q43" s="141">
        <v>0</v>
      </c>
      <c r="R43" s="140">
        <v>9</v>
      </c>
      <c r="S43" s="139">
        <v>0</v>
      </c>
      <c r="T43" s="140">
        <v>0</v>
      </c>
      <c r="U43" s="140">
        <v>0</v>
      </c>
      <c r="V43" s="141">
        <v>0</v>
      </c>
      <c r="W43" s="140">
        <v>3</v>
      </c>
    </row>
    <row r="44" spans="1:33" ht="16.75" customHeight="1" x14ac:dyDescent="0.2">
      <c r="A44" s="131"/>
      <c r="B44" s="132" t="s">
        <v>38</v>
      </c>
      <c r="C44" s="190"/>
      <c r="D44" s="191">
        <v>26</v>
      </c>
      <c r="E44" s="139">
        <v>26</v>
      </c>
      <c r="F44" s="139">
        <v>14</v>
      </c>
      <c r="G44" s="140">
        <v>1</v>
      </c>
      <c r="H44" s="140">
        <v>11</v>
      </c>
      <c r="I44" s="140">
        <v>0</v>
      </c>
      <c r="J44" s="141">
        <v>0</v>
      </c>
      <c r="K44" s="140">
        <v>26</v>
      </c>
      <c r="L44" s="138">
        <v>21</v>
      </c>
      <c r="M44" s="139">
        <v>2</v>
      </c>
      <c r="N44" s="140">
        <v>2</v>
      </c>
      <c r="O44" s="140">
        <v>1</v>
      </c>
      <c r="P44" s="140">
        <v>0</v>
      </c>
      <c r="Q44" s="141">
        <v>0</v>
      </c>
      <c r="R44" s="140">
        <v>18</v>
      </c>
      <c r="S44" s="139">
        <v>0</v>
      </c>
      <c r="T44" s="140">
        <v>0</v>
      </c>
      <c r="U44" s="140">
        <v>0</v>
      </c>
      <c r="V44" s="141">
        <v>0</v>
      </c>
      <c r="W44" s="140">
        <v>0</v>
      </c>
    </row>
    <row r="45" spans="1:33" ht="16.75" customHeight="1" x14ac:dyDescent="0.2">
      <c r="A45" s="131"/>
      <c r="B45" s="132" t="s">
        <v>39</v>
      </c>
      <c r="C45" s="190"/>
      <c r="D45" s="191">
        <v>8</v>
      </c>
      <c r="E45" s="139">
        <v>8</v>
      </c>
      <c r="F45" s="139">
        <v>7</v>
      </c>
      <c r="G45" s="140">
        <v>0</v>
      </c>
      <c r="H45" s="140">
        <v>0</v>
      </c>
      <c r="I45" s="140">
        <v>0</v>
      </c>
      <c r="J45" s="141">
        <v>1</v>
      </c>
      <c r="K45" s="140">
        <v>8</v>
      </c>
      <c r="L45" s="138">
        <v>8</v>
      </c>
      <c r="M45" s="139">
        <v>0</v>
      </c>
      <c r="N45" s="140">
        <v>0</v>
      </c>
      <c r="O45" s="140">
        <v>0</v>
      </c>
      <c r="P45" s="140">
        <v>0</v>
      </c>
      <c r="Q45" s="141">
        <v>0</v>
      </c>
      <c r="R45" s="140">
        <v>0</v>
      </c>
      <c r="S45" s="139">
        <v>0</v>
      </c>
      <c r="T45" s="140">
        <v>0</v>
      </c>
      <c r="U45" s="140">
        <v>0</v>
      </c>
      <c r="V45" s="141">
        <v>0</v>
      </c>
      <c r="W45" s="140">
        <v>0</v>
      </c>
    </row>
    <row r="46" spans="1:33" s="101" customFormat="1" ht="16.75" customHeight="1" x14ac:dyDescent="0.2">
      <c r="A46" s="131"/>
      <c r="B46" s="132" t="s">
        <v>78</v>
      </c>
      <c r="C46" s="190"/>
      <c r="D46" s="191">
        <v>61</v>
      </c>
      <c r="E46" s="139">
        <v>59</v>
      </c>
      <c r="F46" s="139">
        <v>20</v>
      </c>
      <c r="G46" s="140">
        <v>1</v>
      </c>
      <c r="H46" s="140">
        <v>10</v>
      </c>
      <c r="I46" s="140">
        <v>8</v>
      </c>
      <c r="J46" s="141">
        <v>20</v>
      </c>
      <c r="K46" s="140">
        <v>59</v>
      </c>
      <c r="L46" s="138">
        <v>45</v>
      </c>
      <c r="M46" s="139">
        <v>11</v>
      </c>
      <c r="N46" s="140">
        <v>2</v>
      </c>
      <c r="O46" s="140">
        <v>0</v>
      </c>
      <c r="P46" s="140">
        <v>1</v>
      </c>
      <c r="Q46" s="141">
        <v>0</v>
      </c>
      <c r="R46" s="140">
        <v>37</v>
      </c>
      <c r="S46" s="139">
        <v>1</v>
      </c>
      <c r="T46" s="140">
        <v>1</v>
      </c>
      <c r="U46" s="140">
        <v>0</v>
      </c>
      <c r="V46" s="141">
        <v>0</v>
      </c>
      <c r="W46" s="140">
        <v>7</v>
      </c>
    </row>
    <row r="47" spans="1:33" s="101" customFormat="1" ht="16.75" customHeight="1" x14ac:dyDescent="0.2">
      <c r="A47" s="131"/>
      <c r="B47" s="132"/>
      <c r="C47" s="131"/>
      <c r="D47" s="139"/>
      <c r="E47" s="139"/>
      <c r="F47" s="139"/>
      <c r="G47" s="140"/>
      <c r="H47" s="140"/>
      <c r="I47" s="140"/>
      <c r="J47" s="141"/>
      <c r="K47" s="140"/>
      <c r="L47" s="138"/>
      <c r="M47" s="139"/>
      <c r="N47" s="140"/>
      <c r="O47" s="140"/>
      <c r="P47" s="140"/>
      <c r="Q47" s="141"/>
      <c r="R47" s="140"/>
      <c r="S47" s="139"/>
      <c r="T47" s="140"/>
      <c r="U47" s="140"/>
      <c r="V47" s="141"/>
      <c r="W47" s="140"/>
    </row>
    <row r="48" spans="1:33" ht="16.75" customHeight="1" x14ac:dyDescent="0.2">
      <c r="A48" s="211" t="s">
        <v>122</v>
      </c>
      <c r="B48" s="211"/>
      <c r="C48" s="212"/>
      <c r="D48" s="139">
        <f t="shared" ref="D48:W48" si="11">D49+D50+D51+D52+D53</f>
        <v>448</v>
      </c>
      <c r="E48" s="139">
        <f t="shared" si="11"/>
        <v>437</v>
      </c>
      <c r="F48" s="139">
        <f t="shared" si="11"/>
        <v>259</v>
      </c>
      <c r="G48" s="140">
        <f t="shared" si="11"/>
        <v>8</v>
      </c>
      <c r="H48" s="140">
        <f t="shared" si="11"/>
        <v>93</v>
      </c>
      <c r="I48" s="140">
        <f t="shared" si="11"/>
        <v>0</v>
      </c>
      <c r="J48" s="141">
        <f t="shared" si="11"/>
        <v>77</v>
      </c>
      <c r="K48" s="140">
        <f t="shared" si="11"/>
        <v>437</v>
      </c>
      <c r="L48" s="138">
        <f t="shared" si="11"/>
        <v>382</v>
      </c>
      <c r="M48" s="139">
        <f t="shared" si="11"/>
        <v>41</v>
      </c>
      <c r="N48" s="140">
        <f t="shared" si="11"/>
        <v>11</v>
      </c>
      <c r="O48" s="140">
        <f t="shared" si="11"/>
        <v>2</v>
      </c>
      <c r="P48" s="140">
        <f t="shared" si="11"/>
        <v>0</v>
      </c>
      <c r="Q48" s="141">
        <f t="shared" si="11"/>
        <v>1</v>
      </c>
      <c r="R48" s="140">
        <f t="shared" si="11"/>
        <v>147</v>
      </c>
      <c r="S48" s="139">
        <f t="shared" si="11"/>
        <v>1</v>
      </c>
      <c r="T48" s="140">
        <f t="shared" si="11"/>
        <v>0</v>
      </c>
      <c r="U48" s="140">
        <f t="shared" si="11"/>
        <v>1</v>
      </c>
      <c r="V48" s="141">
        <f t="shared" si="11"/>
        <v>0</v>
      </c>
      <c r="W48" s="140">
        <f t="shared" si="11"/>
        <v>52</v>
      </c>
    </row>
    <row r="49" spans="1:40" ht="16.75" customHeight="1" x14ac:dyDescent="0.2">
      <c r="A49" s="131"/>
      <c r="B49" s="132" t="s">
        <v>42</v>
      </c>
      <c r="C49" s="170"/>
      <c r="D49" s="139">
        <v>261</v>
      </c>
      <c r="E49" s="139">
        <v>253</v>
      </c>
      <c r="F49" s="139">
        <v>149</v>
      </c>
      <c r="G49" s="140">
        <v>0</v>
      </c>
      <c r="H49" s="140">
        <v>43</v>
      </c>
      <c r="I49" s="140">
        <v>0</v>
      </c>
      <c r="J49" s="141">
        <v>61</v>
      </c>
      <c r="K49" s="140">
        <v>253</v>
      </c>
      <c r="L49" s="138">
        <v>227</v>
      </c>
      <c r="M49" s="139">
        <v>17</v>
      </c>
      <c r="N49" s="140">
        <v>7</v>
      </c>
      <c r="O49" s="140">
        <v>2</v>
      </c>
      <c r="P49" s="140">
        <v>0</v>
      </c>
      <c r="Q49" s="141">
        <v>0</v>
      </c>
      <c r="R49" s="140">
        <v>78</v>
      </c>
      <c r="S49" s="139">
        <v>1</v>
      </c>
      <c r="T49" s="140">
        <v>0</v>
      </c>
      <c r="U49" s="140">
        <v>1</v>
      </c>
      <c r="V49" s="141">
        <v>0</v>
      </c>
      <c r="W49" s="140">
        <v>28</v>
      </c>
    </row>
    <row r="50" spans="1:40" ht="16.75" customHeight="1" x14ac:dyDescent="0.2">
      <c r="A50" s="131"/>
      <c r="B50" s="132" t="s">
        <v>43</v>
      </c>
      <c r="C50" s="170"/>
      <c r="D50" s="139">
        <v>16</v>
      </c>
      <c r="E50" s="139">
        <v>14</v>
      </c>
      <c r="F50" s="139">
        <v>9</v>
      </c>
      <c r="G50" s="140">
        <v>2</v>
      </c>
      <c r="H50" s="140">
        <v>2</v>
      </c>
      <c r="I50" s="140">
        <v>0</v>
      </c>
      <c r="J50" s="141">
        <v>1</v>
      </c>
      <c r="K50" s="140">
        <v>14</v>
      </c>
      <c r="L50" s="138">
        <v>12</v>
      </c>
      <c r="M50" s="139">
        <v>2</v>
      </c>
      <c r="N50" s="140">
        <v>0</v>
      </c>
      <c r="O50" s="140">
        <v>0</v>
      </c>
      <c r="P50" s="140">
        <v>0</v>
      </c>
      <c r="Q50" s="141">
        <v>0</v>
      </c>
      <c r="R50" s="140">
        <v>7</v>
      </c>
      <c r="S50" s="139">
        <v>0</v>
      </c>
      <c r="T50" s="140">
        <v>0</v>
      </c>
      <c r="U50" s="140">
        <v>0</v>
      </c>
      <c r="V50" s="141">
        <v>0</v>
      </c>
      <c r="W50" s="140">
        <v>1</v>
      </c>
    </row>
    <row r="51" spans="1:40" ht="16.75" customHeight="1" x14ac:dyDescent="0.2">
      <c r="A51" s="131"/>
      <c r="B51" s="132" t="s">
        <v>44</v>
      </c>
      <c r="C51" s="170"/>
      <c r="D51" s="139">
        <v>25</v>
      </c>
      <c r="E51" s="139">
        <v>25</v>
      </c>
      <c r="F51" s="139">
        <v>17</v>
      </c>
      <c r="G51" s="140">
        <v>0</v>
      </c>
      <c r="H51" s="140">
        <v>8</v>
      </c>
      <c r="I51" s="140">
        <v>0</v>
      </c>
      <c r="J51" s="141">
        <v>0</v>
      </c>
      <c r="K51" s="140">
        <v>25</v>
      </c>
      <c r="L51" s="138">
        <v>23</v>
      </c>
      <c r="M51" s="139">
        <v>2</v>
      </c>
      <c r="N51" s="140">
        <v>0</v>
      </c>
      <c r="O51" s="140">
        <v>0</v>
      </c>
      <c r="P51" s="140">
        <v>0</v>
      </c>
      <c r="Q51" s="141">
        <v>0</v>
      </c>
      <c r="R51" s="140">
        <v>5</v>
      </c>
      <c r="S51" s="139">
        <v>0</v>
      </c>
      <c r="T51" s="140">
        <v>0</v>
      </c>
      <c r="U51" s="140">
        <v>0</v>
      </c>
      <c r="V51" s="141">
        <v>0</v>
      </c>
      <c r="W51" s="140">
        <v>1</v>
      </c>
    </row>
    <row r="52" spans="1:40" ht="16.75" customHeight="1" x14ac:dyDescent="0.2">
      <c r="A52" s="131"/>
      <c r="B52" s="132" t="s">
        <v>45</v>
      </c>
      <c r="C52" s="170"/>
      <c r="D52" s="139">
        <v>54</v>
      </c>
      <c r="E52" s="139">
        <v>54</v>
      </c>
      <c r="F52" s="139">
        <v>23</v>
      </c>
      <c r="G52" s="140">
        <v>5</v>
      </c>
      <c r="H52" s="140">
        <v>24</v>
      </c>
      <c r="I52" s="140">
        <v>0</v>
      </c>
      <c r="J52" s="141">
        <v>2</v>
      </c>
      <c r="K52" s="140">
        <v>54</v>
      </c>
      <c r="L52" s="138">
        <v>47</v>
      </c>
      <c r="M52" s="139">
        <v>5</v>
      </c>
      <c r="N52" s="140">
        <v>1</v>
      </c>
      <c r="O52" s="140">
        <v>0</v>
      </c>
      <c r="P52" s="140">
        <v>0</v>
      </c>
      <c r="Q52" s="141">
        <v>1</v>
      </c>
      <c r="R52" s="140">
        <v>13</v>
      </c>
      <c r="S52" s="139">
        <v>0</v>
      </c>
      <c r="T52" s="140">
        <v>0</v>
      </c>
      <c r="U52" s="140">
        <v>0</v>
      </c>
      <c r="V52" s="141">
        <v>0</v>
      </c>
      <c r="W52" s="140">
        <v>2</v>
      </c>
    </row>
    <row r="53" spans="1:40" ht="16.75" customHeight="1" x14ac:dyDescent="0.2">
      <c r="A53" s="131"/>
      <c r="B53" s="132" t="s">
        <v>80</v>
      </c>
      <c r="C53" s="170"/>
      <c r="D53" s="139">
        <v>92</v>
      </c>
      <c r="E53" s="139">
        <v>91</v>
      </c>
      <c r="F53" s="139">
        <v>61</v>
      </c>
      <c r="G53" s="140">
        <v>1</v>
      </c>
      <c r="H53" s="140">
        <v>16</v>
      </c>
      <c r="I53" s="140">
        <v>0</v>
      </c>
      <c r="J53" s="141">
        <v>13</v>
      </c>
      <c r="K53" s="140">
        <v>91</v>
      </c>
      <c r="L53" s="138">
        <v>73</v>
      </c>
      <c r="M53" s="139">
        <v>15</v>
      </c>
      <c r="N53" s="140">
        <v>3</v>
      </c>
      <c r="O53" s="140">
        <v>0</v>
      </c>
      <c r="P53" s="140">
        <v>0</v>
      </c>
      <c r="Q53" s="141">
        <v>0</v>
      </c>
      <c r="R53" s="140">
        <v>44</v>
      </c>
      <c r="S53" s="139">
        <v>0</v>
      </c>
      <c r="T53" s="140">
        <v>0</v>
      </c>
      <c r="U53" s="140">
        <v>0</v>
      </c>
      <c r="V53" s="141">
        <v>0</v>
      </c>
      <c r="W53" s="140">
        <v>20</v>
      </c>
    </row>
    <row r="54" spans="1:40" ht="16.75" customHeight="1" x14ac:dyDescent="0.2">
      <c r="A54" s="131"/>
      <c r="B54" s="132"/>
      <c r="C54" s="170"/>
      <c r="D54" s="149"/>
      <c r="E54" s="149"/>
      <c r="F54" s="149"/>
      <c r="G54" s="150"/>
      <c r="H54" s="150"/>
      <c r="I54" s="150"/>
      <c r="J54" s="151"/>
      <c r="K54" s="150"/>
      <c r="L54" s="152"/>
      <c r="M54" s="149"/>
      <c r="N54" s="150"/>
      <c r="O54" s="150"/>
      <c r="P54" s="150"/>
      <c r="Q54" s="151"/>
      <c r="R54" s="150"/>
      <c r="S54" s="149"/>
      <c r="T54" s="150"/>
      <c r="U54" s="150"/>
      <c r="V54" s="151"/>
      <c r="W54" s="150"/>
    </row>
    <row r="55" spans="1:40" ht="16.75" customHeight="1" x14ac:dyDescent="0.2">
      <c r="A55" s="192" t="s">
        <v>47</v>
      </c>
      <c r="B55" s="192"/>
      <c r="C55" s="213"/>
      <c r="D55" s="139">
        <f t="shared" ref="D55:W55" si="12">D56+D57</f>
        <v>866</v>
      </c>
      <c r="E55" s="139">
        <f t="shared" si="12"/>
        <v>844</v>
      </c>
      <c r="F55" s="139">
        <f t="shared" si="12"/>
        <v>472</v>
      </c>
      <c r="G55" s="140">
        <f t="shared" si="12"/>
        <v>15</v>
      </c>
      <c r="H55" s="140">
        <f t="shared" si="12"/>
        <v>182</v>
      </c>
      <c r="I55" s="140">
        <f t="shared" si="12"/>
        <v>30</v>
      </c>
      <c r="J55" s="141">
        <f t="shared" si="12"/>
        <v>145</v>
      </c>
      <c r="K55" s="140">
        <f t="shared" si="12"/>
        <v>844</v>
      </c>
      <c r="L55" s="138">
        <f t="shared" si="12"/>
        <v>731</v>
      </c>
      <c r="M55" s="139">
        <f t="shared" si="12"/>
        <v>77</v>
      </c>
      <c r="N55" s="140">
        <f t="shared" si="12"/>
        <v>31</v>
      </c>
      <c r="O55" s="140">
        <f t="shared" si="12"/>
        <v>3</v>
      </c>
      <c r="P55" s="140">
        <f t="shared" si="12"/>
        <v>1</v>
      </c>
      <c r="Q55" s="141">
        <f t="shared" si="12"/>
        <v>1</v>
      </c>
      <c r="R55" s="140">
        <f t="shared" si="12"/>
        <v>392</v>
      </c>
      <c r="S55" s="139">
        <f t="shared" si="12"/>
        <v>31</v>
      </c>
      <c r="T55" s="140">
        <f t="shared" si="12"/>
        <v>31</v>
      </c>
      <c r="U55" s="140">
        <f t="shared" si="12"/>
        <v>0</v>
      </c>
      <c r="V55" s="141">
        <f t="shared" si="12"/>
        <v>0</v>
      </c>
      <c r="W55" s="140">
        <f t="shared" si="12"/>
        <v>113</v>
      </c>
      <c r="X55" s="101"/>
    </row>
    <row r="56" spans="1:40" ht="16.75" customHeight="1" x14ac:dyDescent="0.2">
      <c r="A56" s="131"/>
      <c r="B56" s="132" t="s">
        <v>48</v>
      </c>
      <c r="C56" s="170"/>
      <c r="D56" s="139">
        <v>535</v>
      </c>
      <c r="E56" s="139">
        <v>522</v>
      </c>
      <c r="F56" s="139">
        <v>326</v>
      </c>
      <c r="G56" s="140">
        <v>8</v>
      </c>
      <c r="H56" s="140">
        <v>64</v>
      </c>
      <c r="I56" s="140">
        <v>5</v>
      </c>
      <c r="J56" s="141">
        <v>119</v>
      </c>
      <c r="K56" s="140">
        <v>522</v>
      </c>
      <c r="L56" s="138">
        <v>443</v>
      </c>
      <c r="M56" s="139">
        <v>54</v>
      </c>
      <c r="N56" s="140">
        <v>22</v>
      </c>
      <c r="O56" s="140">
        <v>1</v>
      </c>
      <c r="P56" s="140">
        <v>1</v>
      </c>
      <c r="Q56" s="141">
        <v>1</v>
      </c>
      <c r="R56" s="140">
        <v>292</v>
      </c>
      <c r="S56" s="139">
        <v>19</v>
      </c>
      <c r="T56" s="140">
        <v>19</v>
      </c>
      <c r="U56" s="140">
        <v>0</v>
      </c>
      <c r="V56" s="141">
        <v>0</v>
      </c>
      <c r="W56" s="140">
        <v>69</v>
      </c>
    </row>
    <row r="57" spans="1:40" ht="16.75" customHeight="1" x14ac:dyDescent="0.2">
      <c r="A57" s="131"/>
      <c r="B57" s="132" t="s">
        <v>81</v>
      </c>
      <c r="C57" s="170"/>
      <c r="D57" s="139">
        <v>331</v>
      </c>
      <c r="E57" s="139">
        <v>322</v>
      </c>
      <c r="F57" s="139">
        <v>146</v>
      </c>
      <c r="G57" s="140">
        <v>7</v>
      </c>
      <c r="H57" s="140">
        <v>118</v>
      </c>
      <c r="I57" s="140">
        <v>25</v>
      </c>
      <c r="J57" s="141">
        <v>26</v>
      </c>
      <c r="K57" s="140">
        <v>322</v>
      </c>
      <c r="L57" s="138">
        <v>288</v>
      </c>
      <c r="M57" s="139">
        <v>23</v>
      </c>
      <c r="N57" s="140">
        <v>9</v>
      </c>
      <c r="O57" s="140">
        <v>2</v>
      </c>
      <c r="P57" s="140">
        <v>0</v>
      </c>
      <c r="Q57" s="141">
        <v>0</v>
      </c>
      <c r="R57" s="140">
        <v>100</v>
      </c>
      <c r="S57" s="139">
        <v>12</v>
      </c>
      <c r="T57" s="140">
        <v>12</v>
      </c>
      <c r="U57" s="140">
        <v>0</v>
      </c>
      <c r="V57" s="141">
        <v>0</v>
      </c>
      <c r="W57" s="140">
        <v>44</v>
      </c>
    </row>
    <row r="58" spans="1:40" ht="16.75" customHeight="1" x14ac:dyDescent="0.2">
      <c r="A58" s="131"/>
      <c r="B58" s="168"/>
      <c r="C58" s="170"/>
      <c r="D58" s="149"/>
      <c r="E58" s="149"/>
      <c r="F58" s="149"/>
      <c r="G58" s="150"/>
      <c r="H58" s="150"/>
      <c r="I58" s="150"/>
      <c r="J58" s="151"/>
      <c r="K58" s="150"/>
      <c r="L58" s="152"/>
      <c r="M58" s="149"/>
      <c r="N58" s="150"/>
      <c r="O58" s="150"/>
      <c r="P58" s="150"/>
      <c r="Q58" s="151"/>
      <c r="R58" s="150"/>
      <c r="S58" s="149"/>
      <c r="T58" s="150"/>
      <c r="U58" s="150"/>
      <c r="V58" s="151"/>
      <c r="W58" s="150"/>
    </row>
    <row r="59" spans="1:40" ht="16.75" customHeight="1" x14ac:dyDescent="0.2">
      <c r="A59" s="192" t="s">
        <v>137</v>
      </c>
      <c r="B59" s="192"/>
      <c r="C59" s="213"/>
      <c r="D59" s="139">
        <f t="shared" ref="D59:W59" si="13">D60</f>
        <v>1732</v>
      </c>
      <c r="E59" s="139">
        <f t="shared" si="13"/>
        <v>1665</v>
      </c>
      <c r="F59" s="139">
        <f t="shared" si="13"/>
        <v>957</v>
      </c>
      <c r="G59" s="140">
        <f t="shared" si="13"/>
        <v>21</v>
      </c>
      <c r="H59" s="140">
        <f t="shared" si="13"/>
        <v>667</v>
      </c>
      <c r="I59" s="140">
        <f t="shared" si="13"/>
        <v>2</v>
      </c>
      <c r="J59" s="141">
        <f t="shared" si="13"/>
        <v>18</v>
      </c>
      <c r="K59" s="140">
        <f t="shared" si="13"/>
        <v>1665</v>
      </c>
      <c r="L59" s="138">
        <f t="shared" si="13"/>
        <v>1352</v>
      </c>
      <c r="M59" s="139">
        <f t="shared" si="13"/>
        <v>236</v>
      </c>
      <c r="N59" s="140">
        <f t="shared" si="13"/>
        <v>61</v>
      </c>
      <c r="O59" s="140">
        <f t="shared" si="13"/>
        <v>2</v>
      </c>
      <c r="P59" s="140">
        <f t="shared" si="13"/>
        <v>14</v>
      </c>
      <c r="Q59" s="141">
        <f t="shared" si="13"/>
        <v>0</v>
      </c>
      <c r="R59" s="140">
        <f t="shared" si="13"/>
        <v>1092</v>
      </c>
      <c r="S59" s="139">
        <f t="shared" si="13"/>
        <v>67</v>
      </c>
      <c r="T59" s="140">
        <f t="shared" si="13"/>
        <v>67</v>
      </c>
      <c r="U59" s="140">
        <f t="shared" si="13"/>
        <v>0</v>
      </c>
      <c r="V59" s="141">
        <f t="shared" si="13"/>
        <v>0</v>
      </c>
      <c r="W59" s="140">
        <f t="shared" si="13"/>
        <v>249</v>
      </c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</row>
    <row r="60" spans="1:40" ht="16.75" customHeight="1" x14ac:dyDescent="0.2">
      <c r="A60" s="131"/>
      <c r="B60" s="132" t="s">
        <v>51</v>
      </c>
      <c r="C60" s="170"/>
      <c r="D60" s="139">
        <v>1732</v>
      </c>
      <c r="E60" s="139">
        <v>1665</v>
      </c>
      <c r="F60" s="139">
        <v>957</v>
      </c>
      <c r="G60" s="140">
        <v>21</v>
      </c>
      <c r="H60" s="140">
        <v>667</v>
      </c>
      <c r="I60" s="140">
        <v>2</v>
      </c>
      <c r="J60" s="141">
        <v>18</v>
      </c>
      <c r="K60" s="140">
        <v>1665</v>
      </c>
      <c r="L60" s="138">
        <v>1352</v>
      </c>
      <c r="M60" s="139">
        <v>236</v>
      </c>
      <c r="N60" s="140">
        <v>61</v>
      </c>
      <c r="O60" s="140">
        <v>2</v>
      </c>
      <c r="P60" s="140">
        <v>14</v>
      </c>
      <c r="Q60" s="141">
        <v>0</v>
      </c>
      <c r="R60" s="140">
        <v>1092</v>
      </c>
      <c r="S60" s="139">
        <v>67</v>
      </c>
      <c r="T60" s="140">
        <v>67</v>
      </c>
      <c r="U60" s="140">
        <v>0</v>
      </c>
      <c r="V60" s="141">
        <v>0</v>
      </c>
      <c r="W60" s="140">
        <v>249</v>
      </c>
    </row>
    <row r="61" spans="1:40" ht="16.75" customHeight="1" x14ac:dyDescent="0.2">
      <c r="A61" s="131"/>
      <c r="B61" s="132"/>
      <c r="C61" s="170"/>
      <c r="D61" s="158"/>
      <c r="E61" s="158"/>
      <c r="F61" s="158"/>
      <c r="G61" s="159"/>
      <c r="H61" s="159"/>
      <c r="I61" s="159"/>
      <c r="J61" s="160"/>
      <c r="K61" s="159"/>
      <c r="L61" s="197"/>
      <c r="M61" s="158"/>
      <c r="N61" s="159"/>
      <c r="O61" s="159"/>
      <c r="P61" s="159"/>
      <c r="Q61" s="160"/>
      <c r="R61" s="159"/>
      <c r="S61" s="158"/>
      <c r="T61" s="159"/>
      <c r="U61" s="159"/>
      <c r="V61" s="160"/>
      <c r="W61" s="159"/>
    </row>
    <row r="62" spans="1:40" ht="16.75" customHeight="1" x14ac:dyDescent="0.2">
      <c r="A62" s="192" t="s">
        <v>52</v>
      </c>
      <c r="B62" s="192"/>
      <c r="C62" s="213"/>
      <c r="D62" s="139">
        <f t="shared" ref="D62:W62" si="14">D63+D64+D65+D66+D67+D68</f>
        <v>1212</v>
      </c>
      <c r="E62" s="139">
        <f t="shared" si="14"/>
        <v>1163</v>
      </c>
      <c r="F62" s="139">
        <f t="shared" si="14"/>
        <v>698</v>
      </c>
      <c r="G62" s="140">
        <f t="shared" si="14"/>
        <v>80</v>
      </c>
      <c r="H62" s="140">
        <f t="shared" si="14"/>
        <v>236</v>
      </c>
      <c r="I62" s="140">
        <f t="shared" si="14"/>
        <v>40</v>
      </c>
      <c r="J62" s="141">
        <f t="shared" si="14"/>
        <v>109</v>
      </c>
      <c r="K62" s="140">
        <f t="shared" si="14"/>
        <v>1162</v>
      </c>
      <c r="L62" s="138">
        <f t="shared" si="14"/>
        <v>1005</v>
      </c>
      <c r="M62" s="139">
        <f t="shared" si="14"/>
        <v>109</v>
      </c>
      <c r="N62" s="140">
        <f t="shared" si="14"/>
        <v>34</v>
      </c>
      <c r="O62" s="140">
        <f t="shared" si="14"/>
        <v>6</v>
      </c>
      <c r="P62" s="140">
        <f t="shared" si="14"/>
        <v>8</v>
      </c>
      <c r="Q62" s="141">
        <f t="shared" si="14"/>
        <v>0</v>
      </c>
      <c r="R62" s="140">
        <f t="shared" si="14"/>
        <v>458</v>
      </c>
      <c r="S62" s="139">
        <f t="shared" si="14"/>
        <v>21</v>
      </c>
      <c r="T62" s="140">
        <f t="shared" si="14"/>
        <v>21</v>
      </c>
      <c r="U62" s="140">
        <f t="shared" si="14"/>
        <v>0</v>
      </c>
      <c r="V62" s="141">
        <f t="shared" si="14"/>
        <v>0</v>
      </c>
      <c r="W62" s="140">
        <f t="shared" si="14"/>
        <v>120</v>
      </c>
    </row>
    <row r="63" spans="1:40" ht="16.75" customHeight="1" x14ac:dyDescent="0.2">
      <c r="A63" s="131"/>
      <c r="B63" s="132" t="s">
        <v>53</v>
      </c>
      <c r="C63" s="170"/>
      <c r="D63" s="139">
        <v>449</v>
      </c>
      <c r="E63" s="139">
        <v>441</v>
      </c>
      <c r="F63" s="139">
        <v>226</v>
      </c>
      <c r="G63" s="140">
        <v>19</v>
      </c>
      <c r="H63" s="140">
        <v>100</v>
      </c>
      <c r="I63" s="140">
        <v>34</v>
      </c>
      <c r="J63" s="141">
        <v>62</v>
      </c>
      <c r="K63" s="140">
        <v>440</v>
      </c>
      <c r="L63" s="138">
        <v>392</v>
      </c>
      <c r="M63" s="139">
        <v>30</v>
      </c>
      <c r="N63" s="140">
        <v>17</v>
      </c>
      <c r="O63" s="140">
        <v>0</v>
      </c>
      <c r="P63" s="140">
        <v>1</v>
      </c>
      <c r="Q63" s="141">
        <v>0</v>
      </c>
      <c r="R63" s="140">
        <v>165</v>
      </c>
      <c r="S63" s="139">
        <v>20</v>
      </c>
      <c r="T63" s="140">
        <v>20</v>
      </c>
      <c r="U63" s="140">
        <v>0</v>
      </c>
      <c r="V63" s="141">
        <v>0</v>
      </c>
      <c r="W63" s="140">
        <v>78</v>
      </c>
    </row>
    <row r="64" spans="1:40" ht="16.75" customHeight="1" x14ac:dyDescent="0.2">
      <c r="A64" s="131"/>
      <c r="B64" s="132" t="s">
        <v>54</v>
      </c>
      <c r="C64" s="170"/>
      <c r="D64" s="139">
        <v>76</v>
      </c>
      <c r="E64" s="139">
        <v>75</v>
      </c>
      <c r="F64" s="139">
        <v>45</v>
      </c>
      <c r="G64" s="140">
        <v>0</v>
      </c>
      <c r="H64" s="140">
        <v>18</v>
      </c>
      <c r="I64" s="140">
        <v>2</v>
      </c>
      <c r="J64" s="141">
        <v>10</v>
      </c>
      <c r="K64" s="140">
        <v>75</v>
      </c>
      <c r="L64" s="138">
        <v>66</v>
      </c>
      <c r="M64" s="139">
        <v>4</v>
      </c>
      <c r="N64" s="140">
        <v>5</v>
      </c>
      <c r="O64" s="140">
        <v>0</v>
      </c>
      <c r="P64" s="140">
        <v>0</v>
      </c>
      <c r="Q64" s="141">
        <v>0</v>
      </c>
      <c r="R64" s="140">
        <v>23</v>
      </c>
      <c r="S64" s="139">
        <v>0</v>
      </c>
      <c r="T64" s="140">
        <v>0</v>
      </c>
      <c r="U64" s="140">
        <v>0</v>
      </c>
      <c r="V64" s="141">
        <v>0</v>
      </c>
      <c r="W64" s="140">
        <v>5</v>
      </c>
    </row>
    <row r="65" spans="1:23" ht="16.75" customHeight="1" x14ac:dyDescent="0.2">
      <c r="A65" s="131"/>
      <c r="B65" s="132" t="s">
        <v>55</v>
      </c>
      <c r="C65" s="170"/>
      <c r="D65" s="139">
        <v>85</v>
      </c>
      <c r="E65" s="139">
        <v>82</v>
      </c>
      <c r="F65" s="139">
        <v>25</v>
      </c>
      <c r="G65" s="140">
        <v>10</v>
      </c>
      <c r="H65" s="140">
        <v>35</v>
      </c>
      <c r="I65" s="140">
        <v>1</v>
      </c>
      <c r="J65" s="141">
        <v>11</v>
      </c>
      <c r="K65" s="140">
        <v>82</v>
      </c>
      <c r="L65" s="138">
        <v>78</v>
      </c>
      <c r="M65" s="139">
        <v>2</v>
      </c>
      <c r="N65" s="140">
        <v>1</v>
      </c>
      <c r="O65" s="140">
        <v>0</v>
      </c>
      <c r="P65" s="140">
        <v>1</v>
      </c>
      <c r="Q65" s="141">
        <v>0</v>
      </c>
      <c r="R65" s="140">
        <v>16</v>
      </c>
      <c r="S65" s="139">
        <v>0</v>
      </c>
      <c r="T65" s="140">
        <v>0</v>
      </c>
      <c r="U65" s="140">
        <v>0</v>
      </c>
      <c r="V65" s="141">
        <v>0</v>
      </c>
      <c r="W65" s="140">
        <v>7</v>
      </c>
    </row>
    <row r="66" spans="1:23" ht="16.75" customHeight="1" x14ac:dyDescent="0.2">
      <c r="A66" s="131"/>
      <c r="B66" s="132" t="s">
        <v>56</v>
      </c>
      <c r="C66" s="170"/>
      <c r="D66" s="139">
        <v>92</v>
      </c>
      <c r="E66" s="139">
        <v>83</v>
      </c>
      <c r="F66" s="139">
        <v>48</v>
      </c>
      <c r="G66" s="140">
        <v>4</v>
      </c>
      <c r="H66" s="140">
        <v>21</v>
      </c>
      <c r="I66" s="140">
        <v>0</v>
      </c>
      <c r="J66" s="141">
        <v>10</v>
      </c>
      <c r="K66" s="140">
        <v>83</v>
      </c>
      <c r="L66" s="138">
        <v>75</v>
      </c>
      <c r="M66" s="139">
        <v>5</v>
      </c>
      <c r="N66" s="140">
        <v>2</v>
      </c>
      <c r="O66" s="140">
        <v>0</v>
      </c>
      <c r="P66" s="140">
        <v>1</v>
      </c>
      <c r="Q66" s="141">
        <v>0</v>
      </c>
      <c r="R66" s="140">
        <v>23</v>
      </c>
      <c r="S66" s="139">
        <v>0</v>
      </c>
      <c r="T66" s="140">
        <v>0</v>
      </c>
      <c r="U66" s="140">
        <v>0</v>
      </c>
      <c r="V66" s="141">
        <v>0</v>
      </c>
      <c r="W66" s="140">
        <v>1</v>
      </c>
    </row>
    <row r="67" spans="1:23" ht="16.75" customHeight="1" x14ac:dyDescent="0.2">
      <c r="A67" s="131"/>
      <c r="B67" s="132" t="s">
        <v>57</v>
      </c>
      <c r="C67" s="170"/>
      <c r="D67" s="139">
        <v>335</v>
      </c>
      <c r="E67" s="139">
        <v>305</v>
      </c>
      <c r="F67" s="139">
        <v>197</v>
      </c>
      <c r="G67" s="140">
        <v>33</v>
      </c>
      <c r="H67" s="140">
        <v>59</v>
      </c>
      <c r="I67" s="140">
        <v>0</v>
      </c>
      <c r="J67" s="141">
        <v>16</v>
      </c>
      <c r="K67" s="140">
        <v>305</v>
      </c>
      <c r="L67" s="138">
        <v>248</v>
      </c>
      <c r="M67" s="139">
        <v>44</v>
      </c>
      <c r="N67" s="140">
        <v>6</v>
      </c>
      <c r="O67" s="140">
        <v>4</v>
      </c>
      <c r="P67" s="140">
        <v>3</v>
      </c>
      <c r="Q67" s="141">
        <v>0</v>
      </c>
      <c r="R67" s="140">
        <v>150</v>
      </c>
      <c r="S67" s="139">
        <v>1</v>
      </c>
      <c r="T67" s="140">
        <v>1</v>
      </c>
      <c r="U67" s="140">
        <v>0</v>
      </c>
      <c r="V67" s="141">
        <v>0</v>
      </c>
      <c r="W67" s="140">
        <v>24</v>
      </c>
    </row>
    <row r="68" spans="1:23" ht="16.75" customHeight="1" x14ac:dyDescent="0.2">
      <c r="A68" s="162"/>
      <c r="B68" s="163" t="s">
        <v>58</v>
      </c>
      <c r="C68" s="172"/>
      <c r="D68" s="165">
        <v>175</v>
      </c>
      <c r="E68" s="165">
        <v>177</v>
      </c>
      <c r="F68" s="165">
        <v>157</v>
      </c>
      <c r="G68" s="166">
        <v>14</v>
      </c>
      <c r="H68" s="166">
        <v>3</v>
      </c>
      <c r="I68" s="166">
        <v>3</v>
      </c>
      <c r="J68" s="167">
        <v>0</v>
      </c>
      <c r="K68" s="166">
        <v>177</v>
      </c>
      <c r="L68" s="164">
        <v>146</v>
      </c>
      <c r="M68" s="165">
        <v>24</v>
      </c>
      <c r="N68" s="166">
        <v>3</v>
      </c>
      <c r="O68" s="166">
        <v>2</v>
      </c>
      <c r="P68" s="166">
        <v>2</v>
      </c>
      <c r="Q68" s="167">
        <v>0</v>
      </c>
      <c r="R68" s="166">
        <v>81</v>
      </c>
      <c r="S68" s="165">
        <v>0</v>
      </c>
      <c r="T68" s="166">
        <v>0</v>
      </c>
      <c r="U68" s="166">
        <v>0</v>
      </c>
      <c r="V68" s="167">
        <v>0</v>
      </c>
      <c r="W68" s="166">
        <v>5</v>
      </c>
    </row>
    <row r="69" spans="1:23" ht="16.75" customHeight="1" x14ac:dyDescent="0.2">
      <c r="A69" s="100" t="s">
        <v>83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</row>
    <row r="70" spans="1:23" ht="18.75" customHeight="1" x14ac:dyDescent="0.2"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</row>
    <row r="71" spans="1:23" ht="18.75" customHeight="1" x14ac:dyDescent="0.2"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</row>
  </sheetData>
  <mergeCells count="26">
    <mergeCell ref="A48:C48"/>
    <mergeCell ref="A55:C55"/>
    <mergeCell ref="A59:C59"/>
    <mergeCell ref="A62:C62"/>
    <mergeCell ref="A18:C18"/>
    <mergeCell ref="A22:C22"/>
    <mergeCell ref="A25:C25"/>
    <mergeCell ref="A28:C28"/>
    <mergeCell ref="A33:C33"/>
    <mergeCell ref="A40:C40"/>
    <mergeCell ref="L4:L5"/>
    <mergeCell ref="M4:Q4"/>
    <mergeCell ref="S4:V4"/>
    <mergeCell ref="W4:W5"/>
    <mergeCell ref="A10:C10"/>
    <mergeCell ref="A13:C13"/>
    <mergeCell ref="D3:D5"/>
    <mergeCell ref="E3:J3"/>
    <mergeCell ref="K3:W3"/>
    <mergeCell ref="E4:E5"/>
    <mergeCell ref="F4:F5"/>
    <mergeCell ref="G4:G5"/>
    <mergeCell ref="H4:H5"/>
    <mergeCell ref="I4:I5"/>
    <mergeCell ref="J4:J5"/>
    <mergeCell ref="K4:K5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5" fitToHeight="0" pageOrder="overThenDown" orientation="landscape" r:id="rId1"/>
  <headerFooter alignWithMargins="0"/>
  <rowBreaks count="1" manualBreakCount="1">
    <brk id="38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F81FE-27A2-4BD4-B806-ABCFEC7720B4}">
  <sheetPr>
    <pageSetUpPr fitToPage="1"/>
  </sheetPr>
  <dimension ref="A1:T8"/>
  <sheetViews>
    <sheetView zoomScaleNormal="100" zoomScaleSheetLayoutView="100" workbookViewId="0">
      <pane xSplit="1" ySplit="4" topLeftCell="B5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9" defaultRowHeight="13" x14ac:dyDescent="0.2"/>
  <cols>
    <col min="1" max="1" width="10" style="100" customWidth="1"/>
    <col min="2" max="2" width="5.81640625" style="100" bestFit="1" customWidth="1"/>
    <col min="3" max="3" width="4.453125" style="100" customWidth="1"/>
    <col min="4" max="4" width="5.81640625" style="100" bestFit="1" customWidth="1"/>
    <col min="5" max="20" width="4.81640625" style="100" customWidth="1"/>
    <col min="21" max="256" width="9" style="100"/>
    <col min="257" max="257" width="10" style="100" customWidth="1"/>
    <col min="258" max="258" width="5.81640625" style="100" bestFit="1" customWidth="1"/>
    <col min="259" max="259" width="4.453125" style="100" customWidth="1"/>
    <col min="260" max="260" width="5.81640625" style="100" bestFit="1" customWidth="1"/>
    <col min="261" max="276" width="4.81640625" style="100" customWidth="1"/>
    <col min="277" max="512" width="9" style="100"/>
    <col min="513" max="513" width="10" style="100" customWidth="1"/>
    <col min="514" max="514" width="5.81640625" style="100" bestFit="1" customWidth="1"/>
    <col min="515" max="515" width="4.453125" style="100" customWidth="1"/>
    <col min="516" max="516" width="5.81640625" style="100" bestFit="1" customWidth="1"/>
    <col min="517" max="532" width="4.81640625" style="100" customWidth="1"/>
    <col min="533" max="768" width="9" style="100"/>
    <col min="769" max="769" width="10" style="100" customWidth="1"/>
    <col min="770" max="770" width="5.81640625" style="100" bestFit="1" customWidth="1"/>
    <col min="771" max="771" width="4.453125" style="100" customWidth="1"/>
    <col min="772" max="772" width="5.81640625" style="100" bestFit="1" customWidth="1"/>
    <col min="773" max="788" width="4.81640625" style="100" customWidth="1"/>
    <col min="789" max="1024" width="9" style="100"/>
    <col min="1025" max="1025" width="10" style="100" customWidth="1"/>
    <col min="1026" max="1026" width="5.81640625" style="100" bestFit="1" customWidth="1"/>
    <col min="1027" max="1027" width="4.453125" style="100" customWidth="1"/>
    <col min="1028" max="1028" width="5.81640625" style="100" bestFit="1" customWidth="1"/>
    <col min="1029" max="1044" width="4.81640625" style="100" customWidth="1"/>
    <col min="1045" max="1280" width="9" style="100"/>
    <col min="1281" max="1281" width="10" style="100" customWidth="1"/>
    <col min="1282" max="1282" width="5.81640625" style="100" bestFit="1" customWidth="1"/>
    <col min="1283" max="1283" width="4.453125" style="100" customWidth="1"/>
    <col min="1284" max="1284" width="5.81640625" style="100" bestFit="1" customWidth="1"/>
    <col min="1285" max="1300" width="4.81640625" style="100" customWidth="1"/>
    <col min="1301" max="1536" width="9" style="100"/>
    <col min="1537" max="1537" width="10" style="100" customWidth="1"/>
    <col min="1538" max="1538" width="5.81640625" style="100" bestFit="1" customWidth="1"/>
    <col min="1539" max="1539" width="4.453125" style="100" customWidth="1"/>
    <col min="1540" max="1540" width="5.81640625" style="100" bestFit="1" customWidth="1"/>
    <col min="1541" max="1556" width="4.81640625" style="100" customWidth="1"/>
    <col min="1557" max="1792" width="9" style="100"/>
    <col min="1793" max="1793" width="10" style="100" customWidth="1"/>
    <col min="1794" max="1794" width="5.81640625" style="100" bestFit="1" customWidth="1"/>
    <col min="1795" max="1795" width="4.453125" style="100" customWidth="1"/>
    <col min="1796" max="1796" width="5.81640625" style="100" bestFit="1" customWidth="1"/>
    <col min="1797" max="1812" width="4.81640625" style="100" customWidth="1"/>
    <col min="1813" max="2048" width="9" style="100"/>
    <col min="2049" max="2049" width="10" style="100" customWidth="1"/>
    <col min="2050" max="2050" width="5.81640625" style="100" bestFit="1" customWidth="1"/>
    <col min="2051" max="2051" width="4.453125" style="100" customWidth="1"/>
    <col min="2052" max="2052" width="5.81640625" style="100" bestFit="1" customWidth="1"/>
    <col min="2053" max="2068" width="4.81640625" style="100" customWidth="1"/>
    <col min="2069" max="2304" width="9" style="100"/>
    <col min="2305" max="2305" width="10" style="100" customWidth="1"/>
    <col min="2306" max="2306" width="5.81640625" style="100" bestFit="1" customWidth="1"/>
    <col min="2307" max="2307" width="4.453125" style="100" customWidth="1"/>
    <col min="2308" max="2308" width="5.81640625" style="100" bestFit="1" customWidth="1"/>
    <col min="2309" max="2324" width="4.81640625" style="100" customWidth="1"/>
    <col min="2325" max="2560" width="9" style="100"/>
    <col min="2561" max="2561" width="10" style="100" customWidth="1"/>
    <col min="2562" max="2562" width="5.81640625" style="100" bestFit="1" customWidth="1"/>
    <col min="2563" max="2563" width="4.453125" style="100" customWidth="1"/>
    <col min="2564" max="2564" width="5.81640625" style="100" bestFit="1" customWidth="1"/>
    <col min="2565" max="2580" width="4.81640625" style="100" customWidth="1"/>
    <col min="2581" max="2816" width="9" style="100"/>
    <col min="2817" max="2817" width="10" style="100" customWidth="1"/>
    <col min="2818" max="2818" width="5.81640625" style="100" bestFit="1" customWidth="1"/>
    <col min="2819" max="2819" width="4.453125" style="100" customWidth="1"/>
    <col min="2820" max="2820" width="5.81640625" style="100" bestFit="1" customWidth="1"/>
    <col min="2821" max="2836" width="4.81640625" style="100" customWidth="1"/>
    <col min="2837" max="3072" width="9" style="100"/>
    <col min="3073" max="3073" width="10" style="100" customWidth="1"/>
    <col min="3074" max="3074" width="5.81640625" style="100" bestFit="1" customWidth="1"/>
    <col min="3075" max="3075" width="4.453125" style="100" customWidth="1"/>
    <col min="3076" max="3076" width="5.81640625" style="100" bestFit="1" customWidth="1"/>
    <col min="3077" max="3092" width="4.81640625" style="100" customWidth="1"/>
    <col min="3093" max="3328" width="9" style="100"/>
    <col min="3329" max="3329" width="10" style="100" customWidth="1"/>
    <col min="3330" max="3330" width="5.81640625" style="100" bestFit="1" customWidth="1"/>
    <col min="3331" max="3331" width="4.453125" style="100" customWidth="1"/>
    <col min="3332" max="3332" width="5.81640625" style="100" bestFit="1" customWidth="1"/>
    <col min="3333" max="3348" width="4.81640625" style="100" customWidth="1"/>
    <col min="3349" max="3584" width="9" style="100"/>
    <col min="3585" max="3585" width="10" style="100" customWidth="1"/>
    <col min="3586" max="3586" width="5.81640625" style="100" bestFit="1" customWidth="1"/>
    <col min="3587" max="3587" width="4.453125" style="100" customWidth="1"/>
    <col min="3588" max="3588" width="5.81640625" style="100" bestFit="1" customWidth="1"/>
    <col min="3589" max="3604" width="4.81640625" style="100" customWidth="1"/>
    <col min="3605" max="3840" width="9" style="100"/>
    <col min="3841" max="3841" width="10" style="100" customWidth="1"/>
    <col min="3842" max="3842" width="5.81640625" style="100" bestFit="1" customWidth="1"/>
    <col min="3843" max="3843" width="4.453125" style="100" customWidth="1"/>
    <col min="3844" max="3844" width="5.81640625" style="100" bestFit="1" customWidth="1"/>
    <col min="3845" max="3860" width="4.81640625" style="100" customWidth="1"/>
    <col min="3861" max="4096" width="9" style="100"/>
    <col min="4097" max="4097" width="10" style="100" customWidth="1"/>
    <col min="4098" max="4098" width="5.81640625" style="100" bestFit="1" customWidth="1"/>
    <col min="4099" max="4099" width="4.453125" style="100" customWidth="1"/>
    <col min="4100" max="4100" width="5.81640625" style="100" bestFit="1" customWidth="1"/>
    <col min="4101" max="4116" width="4.81640625" style="100" customWidth="1"/>
    <col min="4117" max="4352" width="9" style="100"/>
    <col min="4353" max="4353" width="10" style="100" customWidth="1"/>
    <col min="4354" max="4354" width="5.81640625" style="100" bestFit="1" customWidth="1"/>
    <col min="4355" max="4355" width="4.453125" style="100" customWidth="1"/>
    <col min="4356" max="4356" width="5.81640625" style="100" bestFit="1" customWidth="1"/>
    <col min="4357" max="4372" width="4.81640625" style="100" customWidth="1"/>
    <col min="4373" max="4608" width="9" style="100"/>
    <col min="4609" max="4609" width="10" style="100" customWidth="1"/>
    <col min="4610" max="4610" width="5.81640625" style="100" bestFit="1" customWidth="1"/>
    <col min="4611" max="4611" width="4.453125" style="100" customWidth="1"/>
    <col min="4612" max="4612" width="5.81640625" style="100" bestFit="1" customWidth="1"/>
    <col min="4613" max="4628" width="4.81640625" style="100" customWidth="1"/>
    <col min="4629" max="4864" width="9" style="100"/>
    <col min="4865" max="4865" width="10" style="100" customWidth="1"/>
    <col min="4866" max="4866" width="5.81640625" style="100" bestFit="1" customWidth="1"/>
    <col min="4867" max="4867" width="4.453125" style="100" customWidth="1"/>
    <col min="4868" max="4868" width="5.81640625" style="100" bestFit="1" customWidth="1"/>
    <col min="4869" max="4884" width="4.81640625" style="100" customWidth="1"/>
    <col min="4885" max="5120" width="9" style="100"/>
    <col min="5121" max="5121" width="10" style="100" customWidth="1"/>
    <col min="5122" max="5122" width="5.81640625" style="100" bestFit="1" customWidth="1"/>
    <col min="5123" max="5123" width="4.453125" style="100" customWidth="1"/>
    <col min="5124" max="5124" width="5.81640625" style="100" bestFit="1" customWidth="1"/>
    <col min="5125" max="5140" width="4.81640625" style="100" customWidth="1"/>
    <col min="5141" max="5376" width="9" style="100"/>
    <col min="5377" max="5377" width="10" style="100" customWidth="1"/>
    <col min="5378" max="5378" width="5.81640625" style="100" bestFit="1" customWidth="1"/>
    <col min="5379" max="5379" width="4.453125" style="100" customWidth="1"/>
    <col min="5380" max="5380" width="5.81640625" style="100" bestFit="1" customWidth="1"/>
    <col min="5381" max="5396" width="4.81640625" style="100" customWidth="1"/>
    <col min="5397" max="5632" width="9" style="100"/>
    <col min="5633" max="5633" width="10" style="100" customWidth="1"/>
    <col min="5634" max="5634" width="5.81640625" style="100" bestFit="1" customWidth="1"/>
    <col min="5635" max="5635" width="4.453125" style="100" customWidth="1"/>
    <col min="5636" max="5636" width="5.81640625" style="100" bestFit="1" customWidth="1"/>
    <col min="5637" max="5652" width="4.81640625" style="100" customWidth="1"/>
    <col min="5653" max="5888" width="9" style="100"/>
    <col min="5889" max="5889" width="10" style="100" customWidth="1"/>
    <col min="5890" max="5890" width="5.81640625" style="100" bestFit="1" customWidth="1"/>
    <col min="5891" max="5891" width="4.453125" style="100" customWidth="1"/>
    <col min="5892" max="5892" width="5.81640625" style="100" bestFit="1" customWidth="1"/>
    <col min="5893" max="5908" width="4.81640625" style="100" customWidth="1"/>
    <col min="5909" max="6144" width="9" style="100"/>
    <col min="6145" max="6145" width="10" style="100" customWidth="1"/>
    <col min="6146" max="6146" width="5.81640625" style="100" bestFit="1" customWidth="1"/>
    <col min="6147" max="6147" width="4.453125" style="100" customWidth="1"/>
    <col min="6148" max="6148" width="5.81640625" style="100" bestFit="1" customWidth="1"/>
    <col min="6149" max="6164" width="4.81640625" style="100" customWidth="1"/>
    <col min="6165" max="6400" width="9" style="100"/>
    <col min="6401" max="6401" width="10" style="100" customWidth="1"/>
    <col min="6402" max="6402" width="5.81640625" style="100" bestFit="1" customWidth="1"/>
    <col min="6403" max="6403" width="4.453125" style="100" customWidth="1"/>
    <col min="6404" max="6404" width="5.81640625" style="100" bestFit="1" customWidth="1"/>
    <col min="6405" max="6420" width="4.81640625" style="100" customWidth="1"/>
    <col min="6421" max="6656" width="9" style="100"/>
    <col min="6657" max="6657" width="10" style="100" customWidth="1"/>
    <col min="6658" max="6658" width="5.81640625" style="100" bestFit="1" customWidth="1"/>
    <col min="6659" max="6659" width="4.453125" style="100" customWidth="1"/>
    <col min="6660" max="6660" width="5.81640625" style="100" bestFit="1" customWidth="1"/>
    <col min="6661" max="6676" width="4.81640625" style="100" customWidth="1"/>
    <col min="6677" max="6912" width="9" style="100"/>
    <col min="6913" max="6913" width="10" style="100" customWidth="1"/>
    <col min="6914" max="6914" width="5.81640625" style="100" bestFit="1" customWidth="1"/>
    <col min="6915" max="6915" width="4.453125" style="100" customWidth="1"/>
    <col min="6916" max="6916" width="5.81640625" style="100" bestFit="1" customWidth="1"/>
    <col min="6917" max="6932" width="4.81640625" style="100" customWidth="1"/>
    <col min="6933" max="7168" width="9" style="100"/>
    <col min="7169" max="7169" width="10" style="100" customWidth="1"/>
    <col min="7170" max="7170" width="5.81640625" style="100" bestFit="1" customWidth="1"/>
    <col min="7171" max="7171" width="4.453125" style="100" customWidth="1"/>
    <col min="7172" max="7172" width="5.81640625" style="100" bestFit="1" customWidth="1"/>
    <col min="7173" max="7188" width="4.81640625" style="100" customWidth="1"/>
    <col min="7189" max="7424" width="9" style="100"/>
    <col min="7425" max="7425" width="10" style="100" customWidth="1"/>
    <col min="7426" max="7426" width="5.81640625" style="100" bestFit="1" customWidth="1"/>
    <col min="7427" max="7427" width="4.453125" style="100" customWidth="1"/>
    <col min="7428" max="7428" width="5.81640625" style="100" bestFit="1" customWidth="1"/>
    <col min="7429" max="7444" width="4.81640625" style="100" customWidth="1"/>
    <col min="7445" max="7680" width="9" style="100"/>
    <col min="7681" max="7681" width="10" style="100" customWidth="1"/>
    <col min="7682" max="7682" width="5.81640625" style="100" bestFit="1" customWidth="1"/>
    <col min="7683" max="7683" width="4.453125" style="100" customWidth="1"/>
    <col min="7684" max="7684" width="5.81640625" style="100" bestFit="1" customWidth="1"/>
    <col min="7685" max="7700" width="4.81640625" style="100" customWidth="1"/>
    <col min="7701" max="7936" width="9" style="100"/>
    <col min="7937" max="7937" width="10" style="100" customWidth="1"/>
    <col min="7938" max="7938" width="5.81640625" style="100" bestFit="1" customWidth="1"/>
    <col min="7939" max="7939" width="4.453125" style="100" customWidth="1"/>
    <col min="7940" max="7940" width="5.81640625" style="100" bestFit="1" customWidth="1"/>
    <col min="7941" max="7956" width="4.81640625" style="100" customWidth="1"/>
    <col min="7957" max="8192" width="9" style="100"/>
    <col min="8193" max="8193" width="10" style="100" customWidth="1"/>
    <col min="8194" max="8194" width="5.81640625" style="100" bestFit="1" customWidth="1"/>
    <col min="8195" max="8195" width="4.453125" style="100" customWidth="1"/>
    <col min="8196" max="8196" width="5.81640625" style="100" bestFit="1" customWidth="1"/>
    <col min="8197" max="8212" width="4.81640625" style="100" customWidth="1"/>
    <col min="8213" max="8448" width="9" style="100"/>
    <col min="8449" max="8449" width="10" style="100" customWidth="1"/>
    <col min="8450" max="8450" width="5.81640625" style="100" bestFit="1" customWidth="1"/>
    <col min="8451" max="8451" width="4.453125" style="100" customWidth="1"/>
    <col min="8452" max="8452" width="5.81640625" style="100" bestFit="1" customWidth="1"/>
    <col min="8453" max="8468" width="4.81640625" style="100" customWidth="1"/>
    <col min="8469" max="8704" width="9" style="100"/>
    <col min="8705" max="8705" width="10" style="100" customWidth="1"/>
    <col min="8706" max="8706" width="5.81640625" style="100" bestFit="1" customWidth="1"/>
    <col min="8707" max="8707" width="4.453125" style="100" customWidth="1"/>
    <col min="8708" max="8708" width="5.81640625" style="100" bestFit="1" customWidth="1"/>
    <col min="8709" max="8724" width="4.81640625" style="100" customWidth="1"/>
    <col min="8725" max="8960" width="9" style="100"/>
    <col min="8961" max="8961" width="10" style="100" customWidth="1"/>
    <col min="8962" max="8962" width="5.81640625" style="100" bestFit="1" customWidth="1"/>
    <col min="8963" max="8963" width="4.453125" style="100" customWidth="1"/>
    <col min="8964" max="8964" width="5.81640625" style="100" bestFit="1" customWidth="1"/>
    <col min="8965" max="8980" width="4.81640625" style="100" customWidth="1"/>
    <col min="8981" max="9216" width="9" style="100"/>
    <col min="9217" max="9217" width="10" style="100" customWidth="1"/>
    <col min="9218" max="9218" width="5.81640625" style="100" bestFit="1" customWidth="1"/>
    <col min="9219" max="9219" width="4.453125" style="100" customWidth="1"/>
    <col min="9220" max="9220" width="5.81640625" style="100" bestFit="1" customWidth="1"/>
    <col min="9221" max="9236" width="4.81640625" style="100" customWidth="1"/>
    <col min="9237" max="9472" width="9" style="100"/>
    <col min="9473" max="9473" width="10" style="100" customWidth="1"/>
    <col min="9474" max="9474" width="5.81640625" style="100" bestFit="1" customWidth="1"/>
    <col min="9475" max="9475" width="4.453125" style="100" customWidth="1"/>
    <col min="9476" max="9476" width="5.81640625" style="100" bestFit="1" customWidth="1"/>
    <col min="9477" max="9492" width="4.81640625" style="100" customWidth="1"/>
    <col min="9493" max="9728" width="9" style="100"/>
    <col min="9729" max="9729" width="10" style="100" customWidth="1"/>
    <col min="9730" max="9730" width="5.81640625" style="100" bestFit="1" customWidth="1"/>
    <col min="9731" max="9731" width="4.453125" style="100" customWidth="1"/>
    <col min="9732" max="9732" width="5.81640625" style="100" bestFit="1" customWidth="1"/>
    <col min="9733" max="9748" width="4.81640625" style="100" customWidth="1"/>
    <col min="9749" max="9984" width="9" style="100"/>
    <col min="9985" max="9985" width="10" style="100" customWidth="1"/>
    <col min="9986" max="9986" width="5.81640625" style="100" bestFit="1" customWidth="1"/>
    <col min="9987" max="9987" width="4.453125" style="100" customWidth="1"/>
    <col min="9988" max="9988" width="5.81640625" style="100" bestFit="1" customWidth="1"/>
    <col min="9989" max="10004" width="4.81640625" style="100" customWidth="1"/>
    <col min="10005" max="10240" width="9" style="100"/>
    <col min="10241" max="10241" width="10" style="100" customWidth="1"/>
    <col min="10242" max="10242" width="5.81640625" style="100" bestFit="1" customWidth="1"/>
    <col min="10243" max="10243" width="4.453125" style="100" customWidth="1"/>
    <col min="10244" max="10244" width="5.81640625" style="100" bestFit="1" customWidth="1"/>
    <col min="10245" max="10260" width="4.81640625" style="100" customWidth="1"/>
    <col min="10261" max="10496" width="9" style="100"/>
    <col min="10497" max="10497" width="10" style="100" customWidth="1"/>
    <col min="10498" max="10498" width="5.81640625" style="100" bestFit="1" customWidth="1"/>
    <col min="10499" max="10499" width="4.453125" style="100" customWidth="1"/>
    <col min="10500" max="10500" width="5.81640625" style="100" bestFit="1" customWidth="1"/>
    <col min="10501" max="10516" width="4.81640625" style="100" customWidth="1"/>
    <col min="10517" max="10752" width="9" style="100"/>
    <col min="10753" max="10753" width="10" style="100" customWidth="1"/>
    <col min="10754" max="10754" width="5.81640625" style="100" bestFit="1" customWidth="1"/>
    <col min="10755" max="10755" width="4.453125" style="100" customWidth="1"/>
    <col min="10756" max="10756" width="5.81640625" style="100" bestFit="1" customWidth="1"/>
    <col min="10757" max="10772" width="4.81640625" style="100" customWidth="1"/>
    <col min="10773" max="11008" width="9" style="100"/>
    <col min="11009" max="11009" width="10" style="100" customWidth="1"/>
    <col min="11010" max="11010" width="5.81640625" style="100" bestFit="1" customWidth="1"/>
    <col min="11011" max="11011" width="4.453125" style="100" customWidth="1"/>
    <col min="11012" max="11012" width="5.81640625" style="100" bestFit="1" customWidth="1"/>
    <col min="11013" max="11028" width="4.81640625" style="100" customWidth="1"/>
    <col min="11029" max="11264" width="9" style="100"/>
    <col min="11265" max="11265" width="10" style="100" customWidth="1"/>
    <col min="11266" max="11266" width="5.81640625" style="100" bestFit="1" customWidth="1"/>
    <col min="11267" max="11267" width="4.453125" style="100" customWidth="1"/>
    <col min="11268" max="11268" width="5.81640625" style="100" bestFit="1" customWidth="1"/>
    <col min="11269" max="11284" width="4.81640625" style="100" customWidth="1"/>
    <col min="11285" max="11520" width="9" style="100"/>
    <col min="11521" max="11521" width="10" style="100" customWidth="1"/>
    <col min="11522" max="11522" width="5.81640625" style="100" bestFit="1" customWidth="1"/>
    <col min="11523" max="11523" width="4.453125" style="100" customWidth="1"/>
    <col min="11524" max="11524" width="5.81640625" style="100" bestFit="1" customWidth="1"/>
    <col min="11525" max="11540" width="4.81640625" style="100" customWidth="1"/>
    <col min="11541" max="11776" width="9" style="100"/>
    <col min="11777" max="11777" width="10" style="100" customWidth="1"/>
    <col min="11778" max="11778" width="5.81640625" style="100" bestFit="1" customWidth="1"/>
    <col min="11779" max="11779" width="4.453125" style="100" customWidth="1"/>
    <col min="11780" max="11780" width="5.81640625" style="100" bestFit="1" customWidth="1"/>
    <col min="11781" max="11796" width="4.81640625" style="100" customWidth="1"/>
    <col min="11797" max="12032" width="9" style="100"/>
    <col min="12033" max="12033" width="10" style="100" customWidth="1"/>
    <col min="12034" max="12034" width="5.81640625" style="100" bestFit="1" customWidth="1"/>
    <col min="12035" max="12035" width="4.453125" style="100" customWidth="1"/>
    <col min="12036" max="12036" width="5.81640625" style="100" bestFit="1" customWidth="1"/>
    <col min="12037" max="12052" width="4.81640625" style="100" customWidth="1"/>
    <col min="12053" max="12288" width="9" style="100"/>
    <col min="12289" max="12289" width="10" style="100" customWidth="1"/>
    <col min="12290" max="12290" width="5.81640625" style="100" bestFit="1" customWidth="1"/>
    <col min="12291" max="12291" width="4.453125" style="100" customWidth="1"/>
    <col min="12292" max="12292" width="5.81640625" style="100" bestFit="1" customWidth="1"/>
    <col min="12293" max="12308" width="4.81640625" style="100" customWidth="1"/>
    <col min="12309" max="12544" width="9" style="100"/>
    <col min="12545" max="12545" width="10" style="100" customWidth="1"/>
    <col min="12546" max="12546" width="5.81640625" style="100" bestFit="1" customWidth="1"/>
    <col min="12547" max="12547" width="4.453125" style="100" customWidth="1"/>
    <col min="12548" max="12548" width="5.81640625" style="100" bestFit="1" customWidth="1"/>
    <col min="12549" max="12564" width="4.81640625" style="100" customWidth="1"/>
    <col min="12565" max="12800" width="9" style="100"/>
    <col min="12801" max="12801" width="10" style="100" customWidth="1"/>
    <col min="12802" max="12802" width="5.81640625" style="100" bestFit="1" customWidth="1"/>
    <col min="12803" max="12803" width="4.453125" style="100" customWidth="1"/>
    <col min="12804" max="12804" width="5.81640625" style="100" bestFit="1" customWidth="1"/>
    <col min="12805" max="12820" width="4.81640625" style="100" customWidth="1"/>
    <col min="12821" max="13056" width="9" style="100"/>
    <col min="13057" max="13057" width="10" style="100" customWidth="1"/>
    <col min="13058" max="13058" width="5.81640625" style="100" bestFit="1" customWidth="1"/>
    <col min="13059" max="13059" width="4.453125" style="100" customWidth="1"/>
    <col min="13060" max="13060" width="5.81640625" style="100" bestFit="1" customWidth="1"/>
    <col min="13061" max="13076" width="4.81640625" style="100" customWidth="1"/>
    <col min="13077" max="13312" width="9" style="100"/>
    <col min="13313" max="13313" width="10" style="100" customWidth="1"/>
    <col min="13314" max="13314" width="5.81640625" style="100" bestFit="1" customWidth="1"/>
    <col min="13315" max="13315" width="4.453125" style="100" customWidth="1"/>
    <col min="13316" max="13316" width="5.81640625" style="100" bestFit="1" customWidth="1"/>
    <col min="13317" max="13332" width="4.81640625" style="100" customWidth="1"/>
    <col min="13333" max="13568" width="9" style="100"/>
    <col min="13569" max="13569" width="10" style="100" customWidth="1"/>
    <col min="13570" max="13570" width="5.81640625" style="100" bestFit="1" customWidth="1"/>
    <col min="13571" max="13571" width="4.453125" style="100" customWidth="1"/>
    <col min="13572" max="13572" width="5.81640625" style="100" bestFit="1" customWidth="1"/>
    <col min="13573" max="13588" width="4.81640625" style="100" customWidth="1"/>
    <col min="13589" max="13824" width="9" style="100"/>
    <col min="13825" max="13825" width="10" style="100" customWidth="1"/>
    <col min="13826" max="13826" width="5.81640625" style="100" bestFit="1" customWidth="1"/>
    <col min="13827" max="13827" width="4.453125" style="100" customWidth="1"/>
    <col min="13828" max="13828" width="5.81640625" style="100" bestFit="1" customWidth="1"/>
    <col min="13829" max="13844" width="4.81640625" style="100" customWidth="1"/>
    <col min="13845" max="14080" width="9" style="100"/>
    <col min="14081" max="14081" width="10" style="100" customWidth="1"/>
    <col min="14082" max="14082" width="5.81640625" style="100" bestFit="1" customWidth="1"/>
    <col min="14083" max="14083" width="4.453125" style="100" customWidth="1"/>
    <col min="14084" max="14084" width="5.81640625" style="100" bestFit="1" customWidth="1"/>
    <col min="14085" max="14100" width="4.81640625" style="100" customWidth="1"/>
    <col min="14101" max="14336" width="9" style="100"/>
    <col min="14337" max="14337" width="10" style="100" customWidth="1"/>
    <col min="14338" max="14338" width="5.81640625" style="100" bestFit="1" customWidth="1"/>
    <col min="14339" max="14339" width="4.453125" style="100" customWidth="1"/>
    <col min="14340" max="14340" width="5.81640625" style="100" bestFit="1" customWidth="1"/>
    <col min="14341" max="14356" width="4.81640625" style="100" customWidth="1"/>
    <col min="14357" max="14592" width="9" style="100"/>
    <col min="14593" max="14593" width="10" style="100" customWidth="1"/>
    <col min="14594" max="14594" width="5.81640625" style="100" bestFit="1" customWidth="1"/>
    <col min="14595" max="14595" width="4.453125" style="100" customWidth="1"/>
    <col min="14596" max="14596" width="5.81640625" style="100" bestFit="1" customWidth="1"/>
    <col min="14597" max="14612" width="4.81640625" style="100" customWidth="1"/>
    <col min="14613" max="14848" width="9" style="100"/>
    <col min="14849" max="14849" width="10" style="100" customWidth="1"/>
    <col min="14850" max="14850" width="5.81640625" style="100" bestFit="1" customWidth="1"/>
    <col min="14851" max="14851" width="4.453125" style="100" customWidth="1"/>
    <col min="14852" max="14852" width="5.81640625" style="100" bestFit="1" customWidth="1"/>
    <col min="14853" max="14868" width="4.81640625" style="100" customWidth="1"/>
    <col min="14869" max="15104" width="9" style="100"/>
    <col min="15105" max="15105" width="10" style="100" customWidth="1"/>
    <col min="15106" max="15106" width="5.81640625" style="100" bestFit="1" customWidth="1"/>
    <col min="15107" max="15107" width="4.453125" style="100" customWidth="1"/>
    <col min="15108" max="15108" width="5.81640625" style="100" bestFit="1" customWidth="1"/>
    <col min="15109" max="15124" width="4.81640625" style="100" customWidth="1"/>
    <col min="15125" max="15360" width="9" style="100"/>
    <col min="15361" max="15361" width="10" style="100" customWidth="1"/>
    <col min="15362" max="15362" width="5.81640625" style="100" bestFit="1" customWidth="1"/>
    <col min="15363" max="15363" width="4.453125" style="100" customWidth="1"/>
    <col min="15364" max="15364" width="5.81640625" style="100" bestFit="1" customWidth="1"/>
    <col min="15365" max="15380" width="4.81640625" style="100" customWidth="1"/>
    <col min="15381" max="15616" width="9" style="100"/>
    <col min="15617" max="15617" width="10" style="100" customWidth="1"/>
    <col min="15618" max="15618" width="5.81640625" style="100" bestFit="1" customWidth="1"/>
    <col min="15619" max="15619" width="4.453125" style="100" customWidth="1"/>
    <col min="15620" max="15620" width="5.81640625" style="100" bestFit="1" customWidth="1"/>
    <col min="15621" max="15636" width="4.81640625" style="100" customWidth="1"/>
    <col min="15637" max="15872" width="9" style="100"/>
    <col min="15873" max="15873" width="10" style="100" customWidth="1"/>
    <col min="15874" max="15874" width="5.81640625" style="100" bestFit="1" customWidth="1"/>
    <col min="15875" max="15875" width="4.453125" style="100" customWidth="1"/>
    <col min="15876" max="15876" width="5.81640625" style="100" bestFit="1" customWidth="1"/>
    <col min="15877" max="15892" width="4.81640625" style="100" customWidth="1"/>
    <col min="15893" max="16128" width="9" style="100"/>
    <col min="16129" max="16129" width="10" style="100" customWidth="1"/>
    <col min="16130" max="16130" width="5.81640625" style="100" bestFit="1" customWidth="1"/>
    <col min="16131" max="16131" width="4.453125" style="100" customWidth="1"/>
    <col min="16132" max="16132" width="5.81640625" style="100" bestFit="1" customWidth="1"/>
    <col min="16133" max="16148" width="4.81640625" style="100" customWidth="1"/>
    <col min="16149" max="16384" width="9" style="100"/>
  </cols>
  <sheetData>
    <row r="1" spans="1:20" ht="16.5" x14ac:dyDescent="0.2">
      <c r="A1" s="214" t="s">
        <v>138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20" ht="13.5" customHeight="1" thickBot="1" x14ac:dyDescent="0.25">
      <c r="P2" s="216"/>
      <c r="Q2" s="216"/>
      <c r="R2" s="216"/>
      <c r="S2" s="216"/>
      <c r="T2" s="217" t="s">
        <v>139</v>
      </c>
    </row>
    <row r="3" spans="1:20" ht="21" customHeight="1" thickTop="1" x14ac:dyDescent="0.2">
      <c r="A3" s="218"/>
      <c r="B3" s="219" t="s">
        <v>140</v>
      </c>
      <c r="C3" s="219"/>
      <c r="D3" s="220"/>
      <c r="E3" s="219" t="s">
        <v>141</v>
      </c>
      <c r="F3" s="219"/>
      <c r="G3" s="218" t="s">
        <v>142</v>
      </c>
      <c r="H3" s="220"/>
      <c r="I3" s="219" t="s">
        <v>143</v>
      </c>
      <c r="J3" s="219"/>
      <c r="K3" s="218" t="s">
        <v>144</v>
      </c>
      <c r="L3" s="220"/>
      <c r="M3" s="219" t="s">
        <v>145</v>
      </c>
      <c r="N3" s="219"/>
      <c r="O3" s="218" t="s">
        <v>146</v>
      </c>
      <c r="P3" s="220"/>
      <c r="Q3" s="219" t="s">
        <v>147</v>
      </c>
      <c r="R3" s="219"/>
      <c r="S3" s="218" t="s">
        <v>148</v>
      </c>
      <c r="T3" s="220"/>
    </row>
    <row r="4" spans="1:20" ht="21" customHeight="1" x14ac:dyDescent="0.2">
      <c r="A4" s="117"/>
      <c r="B4" s="221" t="s">
        <v>149</v>
      </c>
      <c r="C4" s="221" t="s">
        <v>150</v>
      </c>
      <c r="D4" s="222" t="s">
        <v>151</v>
      </c>
      <c r="E4" s="221" t="s">
        <v>150</v>
      </c>
      <c r="F4" s="221" t="s">
        <v>151</v>
      </c>
      <c r="G4" s="223" t="s">
        <v>150</v>
      </c>
      <c r="H4" s="222" t="s">
        <v>151</v>
      </c>
      <c r="I4" s="221" t="s">
        <v>150</v>
      </c>
      <c r="J4" s="221" t="s">
        <v>151</v>
      </c>
      <c r="K4" s="223" t="s">
        <v>150</v>
      </c>
      <c r="L4" s="222" t="s">
        <v>151</v>
      </c>
      <c r="M4" s="221" t="s">
        <v>150</v>
      </c>
      <c r="N4" s="221" t="s">
        <v>151</v>
      </c>
      <c r="O4" s="223" t="s">
        <v>150</v>
      </c>
      <c r="P4" s="222" t="s">
        <v>151</v>
      </c>
      <c r="Q4" s="221" t="s">
        <v>150</v>
      </c>
      <c r="R4" s="221" t="s">
        <v>151</v>
      </c>
      <c r="S4" s="223" t="s">
        <v>150</v>
      </c>
      <c r="T4" s="222" t="s">
        <v>151</v>
      </c>
    </row>
    <row r="5" spans="1:20" ht="34" customHeight="1" x14ac:dyDescent="0.2">
      <c r="A5" s="224" t="s">
        <v>152</v>
      </c>
      <c r="B5" s="225">
        <v>68</v>
      </c>
      <c r="C5" s="226">
        <v>6</v>
      </c>
      <c r="D5" s="226">
        <v>62</v>
      </c>
      <c r="E5" s="225">
        <v>0</v>
      </c>
      <c r="F5" s="227">
        <v>3</v>
      </c>
      <c r="G5" s="226">
        <v>0</v>
      </c>
      <c r="H5" s="226">
        <v>9</v>
      </c>
      <c r="I5" s="225">
        <v>1</v>
      </c>
      <c r="J5" s="227">
        <v>22</v>
      </c>
      <c r="K5" s="226">
        <v>4</v>
      </c>
      <c r="L5" s="226">
        <v>20</v>
      </c>
      <c r="M5" s="225">
        <v>1</v>
      </c>
      <c r="N5" s="227">
        <v>8</v>
      </c>
      <c r="O5" s="226">
        <v>0</v>
      </c>
      <c r="P5" s="226">
        <v>0</v>
      </c>
      <c r="Q5" s="225">
        <v>0</v>
      </c>
      <c r="R5" s="227">
        <v>0</v>
      </c>
      <c r="S5" s="226">
        <v>0</v>
      </c>
      <c r="T5" s="226">
        <v>0</v>
      </c>
    </row>
    <row r="6" spans="1:20" ht="34" customHeight="1" x14ac:dyDescent="0.2">
      <c r="A6" s="228" t="s">
        <v>153</v>
      </c>
      <c r="B6" s="229">
        <v>23</v>
      </c>
      <c r="C6" s="230">
        <v>0</v>
      </c>
      <c r="D6" s="230">
        <v>23</v>
      </c>
      <c r="E6" s="229">
        <v>0</v>
      </c>
      <c r="F6" s="231">
        <v>0</v>
      </c>
      <c r="G6" s="230">
        <v>0</v>
      </c>
      <c r="H6" s="230">
        <v>4</v>
      </c>
      <c r="I6" s="229">
        <v>0</v>
      </c>
      <c r="J6" s="231">
        <v>8</v>
      </c>
      <c r="K6" s="230">
        <v>0</v>
      </c>
      <c r="L6" s="230">
        <v>7</v>
      </c>
      <c r="M6" s="229">
        <v>0</v>
      </c>
      <c r="N6" s="231">
        <v>4</v>
      </c>
      <c r="O6" s="230">
        <v>0</v>
      </c>
      <c r="P6" s="230">
        <v>0</v>
      </c>
      <c r="Q6" s="229">
        <v>0</v>
      </c>
      <c r="R6" s="231">
        <v>0</v>
      </c>
      <c r="S6" s="230">
        <v>0</v>
      </c>
      <c r="T6" s="230">
        <v>0</v>
      </c>
    </row>
    <row r="7" spans="1:20" ht="34" customHeight="1" x14ac:dyDescent="0.2">
      <c r="A7" s="232" t="s">
        <v>154</v>
      </c>
      <c r="B7" s="233">
        <v>45</v>
      </c>
      <c r="C7" s="234">
        <v>6</v>
      </c>
      <c r="D7" s="234">
        <v>39</v>
      </c>
      <c r="E7" s="233">
        <v>0</v>
      </c>
      <c r="F7" s="235">
        <v>3</v>
      </c>
      <c r="G7" s="234">
        <v>0</v>
      </c>
      <c r="H7" s="234">
        <v>5</v>
      </c>
      <c r="I7" s="233">
        <v>1</v>
      </c>
      <c r="J7" s="235">
        <v>14</v>
      </c>
      <c r="K7" s="234">
        <v>4</v>
      </c>
      <c r="L7" s="234">
        <v>13</v>
      </c>
      <c r="M7" s="233">
        <v>1</v>
      </c>
      <c r="N7" s="235">
        <v>4</v>
      </c>
      <c r="O7" s="234">
        <v>0</v>
      </c>
      <c r="P7" s="234">
        <v>0</v>
      </c>
      <c r="Q7" s="233">
        <v>0</v>
      </c>
      <c r="R7" s="235">
        <v>0</v>
      </c>
      <c r="S7" s="234">
        <v>0</v>
      </c>
      <c r="T7" s="234">
        <v>0</v>
      </c>
    </row>
    <row r="8" spans="1:20" ht="25.4" customHeight="1" x14ac:dyDescent="0.2">
      <c r="A8" s="100" t="s">
        <v>155</v>
      </c>
    </row>
  </sheetData>
  <mergeCells count="10">
    <mergeCell ref="M3:N3"/>
    <mergeCell ref="O3:P3"/>
    <mergeCell ref="Q3:R3"/>
    <mergeCell ref="S3:T3"/>
    <mergeCell ref="A3:A4"/>
    <mergeCell ref="B3:D3"/>
    <mergeCell ref="E3:F3"/>
    <mergeCell ref="G3:H3"/>
    <mergeCell ref="I3:J3"/>
    <mergeCell ref="K3:L3"/>
  </mergeCells>
  <phoneticPr fontId="4"/>
  <pageMargins left="0.78740157480314965" right="0.78740157480314965" top="0.78740157480314965" bottom="0.98425196850393704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7CEF-8C8E-467B-BDEE-2BF847D4695D}">
  <sheetPr>
    <pageSetUpPr fitToPage="1"/>
  </sheetPr>
  <dimension ref="A1:M17"/>
  <sheetViews>
    <sheetView zoomScaleNormal="100" workbookViewId="0">
      <selection activeCell="N14" sqref="N14"/>
    </sheetView>
  </sheetViews>
  <sheetFormatPr defaultColWidth="8.90625" defaultRowHeight="13" x14ac:dyDescent="0.2"/>
  <cols>
    <col min="1" max="1" width="11.54296875" style="237" customWidth="1"/>
    <col min="2" max="2" width="11.54296875" style="237" bestFit="1" customWidth="1"/>
    <col min="3" max="10" width="11.54296875" style="237" customWidth="1"/>
    <col min="11" max="11" width="8.6328125" style="237" customWidth="1"/>
    <col min="12" max="256" width="8.90625" style="237"/>
    <col min="257" max="257" width="19.7265625" style="237" customWidth="1"/>
    <col min="258" max="258" width="7.81640625" style="237" customWidth="1"/>
    <col min="259" max="259" width="8.90625" style="237" customWidth="1"/>
    <col min="260" max="262" width="8.36328125" style="237" bestFit="1" customWidth="1"/>
    <col min="263" max="265" width="7.26953125" style="237" customWidth="1"/>
    <col min="266" max="266" width="8.08984375" style="237" customWidth="1"/>
    <col min="267" max="267" width="8.6328125" style="237" customWidth="1"/>
    <col min="268" max="512" width="8.90625" style="237"/>
    <col min="513" max="513" width="19.7265625" style="237" customWidth="1"/>
    <col min="514" max="514" width="7.81640625" style="237" customWidth="1"/>
    <col min="515" max="515" width="8.90625" style="237" customWidth="1"/>
    <col min="516" max="518" width="8.36328125" style="237" bestFit="1" customWidth="1"/>
    <col min="519" max="521" width="7.26953125" style="237" customWidth="1"/>
    <col min="522" max="522" width="8.08984375" style="237" customWidth="1"/>
    <col min="523" max="523" width="8.6328125" style="237" customWidth="1"/>
    <col min="524" max="768" width="8.90625" style="237"/>
    <col min="769" max="769" width="19.7265625" style="237" customWidth="1"/>
    <col min="770" max="770" width="7.81640625" style="237" customWidth="1"/>
    <col min="771" max="771" width="8.90625" style="237" customWidth="1"/>
    <col min="772" max="774" width="8.36328125" style="237" bestFit="1" customWidth="1"/>
    <col min="775" max="777" width="7.26953125" style="237" customWidth="1"/>
    <col min="778" max="778" width="8.08984375" style="237" customWidth="1"/>
    <col min="779" max="779" width="8.6328125" style="237" customWidth="1"/>
    <col min="780" max="1024" width="8.90625" style="237"/>
    <col min="1025" max="1025" width="19.7265625" style="237" customWidth="1"/>
    <col min="1026" max="1026" width="7.81640625" style="237" customWidth="1"/>
    <col min="1027" max="1027" width="8.90625" style="237" customWidth="1"/>
    <col min="1028" max="1030" width="8.36328125" style="237" bestFit="1" customWidth="1"/>
    <col min="1031" max="1033" width="7.26953125" style="237" customWidth="1"/>
    <col min="1034" max="1034" width="8.08984375" style="237" customWidth="1"/>
    <col min="1035" max="1035" width="8.6328125" style="237" customWidth="1"/>
    <col min="1036" max="1280" width="8.90625" style="237"/>
    <col min="1281" max="1281" width="19.7265625" style="237" customWidth="1"/>
    <col min="1282" max="1282" width="7.81640625" style="237" customWidth="1"/>
    <col min="1283" max="1283" width="8.90625" style="237" customWidth="1"/>
    <col min="1284" max="1286" width="8.36328125" style="237" bestFit="1" customWidth="1"/>
    <col min="1287" max="1289" width="7.26953125" style="237" customWidth="1"/>
    <col min="1290" max="1290" width="8.08984375" style="237" customWidth="1"/>
    <col min="1291" max="1291" width="8.6328125" style="237" customWidth="1"/>
    <col min="1292" max="1536" width="8.90625" style="237"/>
    <col min="1537" max="1537" width="19.7265625" style="237" customWidth="1"/>
    <col min="1538" max="1538" width="7.81640625" style="237" customWidth="1"/>
    <col min="1539" max="1539" width="8.90625" style="237" customWidth="1"/>
    <col min="1540" max="1542" width="8.36328125" style="237" bestFit="1" customWidth="1"/>
    <col min="1543" max="1545" width="7.26953125" style="237" customWidth="1"/>
    <col min="1546" max="1546" width="8.08984375" style="237" customWidth="1"/>
    <col min="1547" max="1547" width="8.6328125" style="237" customWidth="1"/>
    <col min="1548" max="1792" width="8.90625" style="237"/>
    <col min="1793" max="1793" width="19.7265625" style="237" customWidth="1"/>
    <col min="1794" max="1794" width="7.81640625" style="237" customWidth="1"/>
    <col min="1795" max="1795" width="8.90625" style="237" customWidth="1"/>
    <col min="1796" max="1798" width="8.36328125" style="237" bestFit="1" customWidth="1"/>
    <col min="1799" max="1801" width="7.26953125" style="237" customWidth="1"/>
    <col min="1802" max="1802" width="8.08984375" style="237" customWidth="1"/>
    <col min="1803" max="1803" width="8.6328125" style="237" customWidth="1"/>
    <col min="1804" max="2048" width="8.90625" style="237"/>
    <col min="2049" max="2049" width="19.7265625" style="237" customWidth="1"/>
    <col min="2050" max="2050" width="7.81640625" style="237" customWidth="1"/>
    <col min="2051" max="2051" width="8.90625" style="237" customWidth="1"/>
    <col min="2052" max="2054" width="8.36328125" style="237" bestFit="1" customWidth="1"/>
    <col min="2055" max="2057" width="7.26953125" style="237" customWidth="1"/>
    <col min="2058" max="2058" width="8.08984375" style="237" customWidth="1"/>
    <col min="2059" max="2059" width="8.6328125" style="237" customWidth="1"/>
    <col min="2060" max="2304" width="8.90625" style="237"/>
    <col min="2305" max="2305" width="19.7265625" style="237" customWidth="1"/>
    <col min="2306" max="2306" width="7.81640625" style="237" customWidth="1"/>
    <col min="2307" max="2307" width="8.90625" style="237" customWidth="1"/>
    <col min="2308" max="2310" width="8.36328125" style="237" bestFit="1" customWidth="1"/>
    <col min="2311" max="2313" width="7.26953125" style="237" customWidth="1"/>
    <col min="2314" max="2314" width="8.08984375" style="237" customWidth="1"/>
    <col min="2315" max="2315" width="8.6328125" style="237" customWidth="1"/>
    <col min="2316" max="2560" width="8.90625" style="237"/>
    <col min="2561" max="2561" width="19.7265625" style="237" customWidth="1"/>
    <col min="2562" max="2562" width="7.81640625" style="237" customWidth="1"/>
    <col min="2563" max="2563" width="8.90625" style="237" customWidth="1"/>
    <col min="2564" max="2566" width="8.36328125" style="237" bestFit="1" customWidth="1"/>
    <col min="2567" max="2569" width="7.26953125" style="237" customWidth="1"/>
    <col min="2570" max="2570" width="8.08984375" style="237" customWidth="1"/>
    <col min="2571" max="2571" width="8.6328125" style="237" customWidth="1"/>
    <col min="2572" max="2816" width="8.90625" style="237"/>
    <col min="2817" max="2817" width="19.7265625" style="237" customWidth="1"/>
    <col min="2818" max="2818" width="7.81640625" style="237" customWidth="1"/>
    <col min="2819" max="2819" width="8.90625" style="237" customWidth="1"/>
    <col min="2820" max="2822" width="8.36328125" style="237" bestFit="1" customWidth="1"/>
    <col min="2823" max="2825" width="7.26953125" style="237" customWidth="1"/>
    <col min="2826" max="2826" width="8.08984375" style="237" customWidth="1"/>
    <col min="2827" max="2827" width="8.6328125" style="237" customWidth="1"/>
    <col min="2828" max="3072" width="8.90625" style="237"/>
    <col min="3073" max="3073" width="19.7265625" style="237" customWidth="1"/>
    <col min="3074" max="3074" width="7.81640625" style="237" customWidth="1"/>
    <col min="3075" max="3075" width="8.90625" style="237" customWidth="1"/>
    <col min="3076" max="3078" width="8.36328125" style="237" bestFit="1" customWidth="1"/>
    <col min="3079" max="3081" width="7.26953125" style="237" customWidth="1"/>
    <col min="3082" max="3082" width="8.08984375" style="237" customWidth="1"/>
    <col min="3083" max="3083" width="8.6328125" style="237" customWidth="1"/>
    <col min="3084" max="3328" width="8.90625" style="237"/>
    <col min="3329" max="3329" width="19.7265625" style="237" customWidth="1"/>
    <col min="3330" max="3330" width="7.81640625" style="237" customWidth="1"/>
    <col min="3331" max="3331" width="8.90625" style="237" customWidth="1"/>
    <col min="3332" max="3334" width="8.36328125" style="237" bestFit="1" customWidth="1"/>
    <col min="3335" max="3337" width="7.26953125" style="237" customWidth="1"/>
    <col min="3338" max="3338" width="8.08984375" style="237" customWidth="1"/>
    <col min="3339" max="3339" width="8.6328125" style="237" customWidth="1"/>
    <col min="3340" max="3584" width="8.90625" style="237"/>
    <col min="3585" max="3585" width="19.7265625" style="237" customWidth="1"/>
    <col min="3586" max="3586" width="7.81640625" style="237" customWidth="1"/>
    <col min="3587" max="3587" width="8.90625" style="237" customWidth="1"/>
    <col min="3588" max="3590" width="8.36328125" style="237" bestFit="1" customWidth="1"/>
    <col min="3591" max="3593" width="7.26953125" style="237" customWidth="1"/>
    <col min="3594" max="3594" width="8.08984375" style="237" customWidth="1"/>
    <col min="3595" max="3595" width="8.6328125" style="237" customWidth="1"/>
    <col min="3596" max="3840" width="8.90625" style="237"/>
    <col min="3841" max="3841" width="19.7265625" style="237" customWidth="1"/>
    <col min="3842" max="3842" width="7.81640625" style="237" customWidth="1"/>
    <col min="3843" max="3843" width="8.90625" style="237" customWidth="1"/>
    <col min="3844" max="3846" width="8.36328125" style="237" bestFit="1" customWidth="1"/>
    <col min="3847" max="3849" width="7.26953125" style="237" customWidth="1"/>
    <col min="3850" max="3850" width="8.08984375" style="237" customWidth="1"/>
    <col min="3851" max="3851" width="8.6328125" style="237" customWidth="1"/>
    <col min="3852" max="4096" width="8.90625" style="237"/>
    <col min="4097" max="4097" width="19.7265625" style="237" customWidth="1"/>
    <col min="4098" max="4098" width="7.81640625" style="237" customWidth="1"/>
    <col min="4099" max="4099" width="8.90625" style="237" customWidth="1"/>
    <col min="4100" max="4102" width="8.36328125" style="237" bestFit="1" customWidth="1"/>
    <col min="4103" max="4105" width="7.26953125" style="237" customWidth="1"/>
    <col min="4106" max="4106" width="8.08984375" style="237" customWidth="1"/>
    <col min="4107" max="4107" width="8.6328125" style="237" customWidth="1"/>
    <col min="4108" max="4352" width="8.90625" style="237"/>
    <col min="4353" max="4353" width="19.7265625" style="237" customWidth="1"/>
    <col min="4354" max="4354" width="7.81640625" style="237" customWidth="1"/>
    <col min="4355" max="4355" width="8.90625" style="237" customWidth="1"/>
    <col min="4356" max="4358" width="8.36328125" style="237" bestFit="1" customWidth="1"/>
    <col min="4359" max="4361" width="7.26953125" style="237" customWidth="1"/>
    <col min="4362" max="4362" width="8.08984375" style="237" customWidth="1"/>
    <col min="4363" max="4363" width="8.6328125" style="237" customWidth="1"/>
    <col min="4364" max="4608" width="8.90625" style="237"/>
    <col min="4609" max="4609" width="19.7265625" style="237" customWidth="1"/>
    <col min="4610" max="4610" width="7.81640625" style="237" customWidth="1"/>
    <col min="4611" max="4611" width="8.90625" style="237" customWidth="1"/>
    <col min="4612" max="4614" width="8.36328125" style="237" bestFit="1" customWidth="1"/>
    <col min="4615" max="4617" width="7.26953125" style="237" customWidth="1"/>
    <col min="4618" max="4618" width="8.08984375" style="237" customWidth="1"/>
    <col min="4619" max="4619" width="8.6328125" style="237" customWidth="1"/>
    <col min="4620" max="4864" width="8.90625" style="237"/>
    <col min="4865" max="4865" width="19.7265625" style="237" customWidth="1"/>
    <col min="4866" max="4866" width="7.81640625" style="237" customWidth="1"/>
    <col min="4867" max="4867" width="8.90625" style="237" customWidth="1"/>
    <col min="4868" max="4870" width="8.36328125" style="237" bestFit="1" customWidth="1"/>
    <col min="4871" max="4873" width="7.26953125" style="237" customWidth="1"/>
    <col min="4874" max="4874" width="8.08984375" style="237" customWidth="1"/>
    <col min="4875" max="4875" width="8.6328125" style="237" customWidth="1"/>
    <col min="4876" max="5120" width="8.90625" style="237"/>
    <col min="5121" max="5121" width="19.7265625" style="237" customWidth="1"/>
    <col min="5122" max="5122" width="7.81640625" style="237" customWidth="1"/>
    <col min="5123" max="5123" width="8.90625" style="237" customWidth="1"/>
    <col min="5124" max="5126" width="8.36328125" style="237" bestFit="1" customWidth="1"/>
    <col min="5127" max="5129" width="7.26953125" style="237" customWidth="1"/>
    <col min="5130" max="5130" width="8.08984375" style="237" customWidth="1"/>
    <col min="5131" max="5131" width="8.6328125" style="237" customWidth="1"/>
    <col min="5132" max="5376" width="8.90625" style="237"/>
    <col min="5377" max="5377" width="19.7265625" style="237" customWidth="1"/>
    <col min="5378" max="5378" width="7.81640625" style="237" customWidth="1"/>
    <col min="5379" max="5379" width="8.90625" style="237" customWidth="1"/>
    <col min="5380" max="5382" width="8.36328125" style="237" bestFit="1" customWidth="1"/>
    <col min="5383" max="5385" width="7.26953125" style="237" customWidth="1"/>
    <col min="5386" max="5386" width="8.08984375" style="237" customWidth="1"/>
    <col min="5387" max="5387" width="8.6328125" style="237" customWidth="1"/>
    <col min="5388" max="5632" width="8.90625" style="237"/>
    <col min="5633" max="5633" width="19.7265625" style="237" customWidth="1"/>
    <col min="5634" max="5634" width="7.81640625" style="237" customWidth="1"/>
    <col min="5635" max="5635" width="8.90625" style="237" customWidth="1"/>
    <col min="5636" max="5638" width="8.36328125" style="237" bestFit="1" customWidth="1"/>
    <col min="5639" max="5641" width="7.26953125" style="237" customWidth="1"/>
    <col min="5642" max="5642" width="8.08984375" style="237" customWidth="1"/>
    <col min="5643" max="5643" width="8.6328125" style="237" customWidth="1"/>
    <col min="5644" max="5888" width="8.90625" style="237"/>
    <col min="5889" max="5889" width="19.7265625" style="237" customWidth="1"/>
    <col min="5890" max="5890" width="7.81640625" style="237" customWidth="1"/>
    <col min="5891" max="5891" width="8.90625" style="237" customWidth="1"/>
    <col min="5892" max="5894" width="8.36328125" style="237" bestFit="1" customWidth="1"/>
    <col min="5895" max="5897" width="7.26953125" style="237" customWidth="1"/>
    <col min="5898" max="5898" width="8.08984375" style="237" customWidth="1"/>
    <col min="5899" max="5899" width="8.6328125" style="237" customWidth="1"/>
    <col min="5900" max="6144" width="8.90625" style="237"/>
    <col min="6145" max="6145" width="19.7265625" style="237" customWidth="1"/>
    <col min="6146" max="6146" width="7.81640625" style="237" customWidth="1"/>
    <col min="6147" max="6147" width="8.90625" style="237" customWidth="1"/>
    <col min="6148" max="6150" width="8.36328125" style="237" bestFit="1" customWidth="1"/>
    <col min="6151" max="6153" width="7.26953125" style="237" customWidth="1"/>
    <col min="6154" max="6154" width="8.08984375" style="237" customWidth="1"/>
    <col min="6155" max="6155" width="8.6328125" style="237" customWidth="1"/>
    <col min="6156" max="6400" width="8.90625" style="237"/>
    <col min="6401" max="6401" width="19.7265625" style="237" customWidth="1"/>
    <col min="6402" max="6402" width="7.81640625" style="237" customWidth="1"/>
    <col min="6403" max="6403" width="8.90625" style="237" customWidth="1"/>
    <col min="6404" max="6406" width="8.36328125" style="237" bestFit="1" customWidth="1"/>
    <col min="6407" max="6409" width="7.26953125" style="237" customWidth="1"/>
    <col min="6410" max="6410" width="8.08984375" style="237" customWidth="1"/>
    <col min="6411" max="6411" width="8.6328125" style="237" customWidth="1"/>
    <col min="6412" max="6656" width="8.90625" style="237"/>
    <col min="6657" max="6657" width="19.7265625" style="237" customWidth="1"/>
    <col min="6658" max="6658" width="7.81640625" style="237" customWidth="1"/>
    <col min="6659" max="6659" width="8.90625" style="237" customWidth="1"/>
    <col min="6660" max="6662" width="8.36328125" style="237" bestFit="1" customWidth="1"/>
    <col min="6663" max="6665" width="7.26953125" style="237" customWidth="1"/>
    <col min="6666" max="6666" width="8.08984375" style="237" customWidth="1"/>
    <col min="6667" max="6667" width="8.6328125" style="237" customWidth="1"/>
    <col min="6668" max="6912" width="8.90625" style="237"/>
    <col min="6913" max="6913" width="19.7265625" style="237" customWidth="1"/>
    <col min="6914" max="6914" width="7.81640625" style="237" customWidth="1"/>
    <col min="6915" max="6915" width="8.90625" style="237" customWidth="1"/>
    <col min="6916" max="6918" width="8.36328125" style="237" bestFit="1" customWidth="1"/>
    <col min="6919" max="6921" width="7.26953125" style="237" customWidth="1"/>
    <col min="6922" max="6922" width="8.08984375" style="237" customWidth="1"/>
    <col min="6923" max="6923" width="8.6328125" style="237" customWidth="1"/>
    <col min="6924" max="7168" width="8.90625" style="237"/>
    <col min="7169" max="7169" width="19.7265625" style="237" customWidth="1"/>
    <col min="7170" max="7170" width="7.81640625" style="237" customWidth="1"/>
    <col min="7171" max="7171" width="8.90625" style="237" customWidth="1"/>
    <col min="7172" max="7174" width="8.36328125" style="237" bestFit="1" customWidth="1"/>
    <col min="7175" max="7177" width="7.26953125" style="237" customWidth="1"/>
    <col min="7178" max="7178" width="8.08984375" style="237" customWidth="1"/>
    <col min="7179" max="7179" width="8.6328125" style="237" customWidth="1"/>
    <col min="7180" max="7424" width="8.90625" style="237"/>
    <col min="7425" max="7425" width="19.7265625" style="237" customWidth="1"/>
    <col min="7426" max="7426" width="7.81640625" style="237" customWidth="1"/>
    <col min="7427" max="7427" width="8.90625" style="237" customWidth="1"/>
    <col min="7428" max="7430" width="8.36328125" style="237" bestFit="1" customWidth="1"/>
    <col min="7431" max="7433" width="7.26953125" style="237" customWidth="1"/>
    <col min="7434" max="7434" width="8.08984375" style="237" customWidth="1"/>
    <col min="7435" max="7435" width="8.6328125" style="237" customWidth="1"/>
    <col min="7436" max="7680" width="8.90625" style="237"/>
    <col min="7681" max="7681" width="19.7265625" style="237" customWidth="1"/>
    <col min="7682" max="7682" width="7.81640625" style="237" customWidth="1"/>
    <col min="7683" max="7683" width="8.90625" style="237" customWidth="1"/>
    <col min="7684" max="7686" width="8.36328125" style="237" bestFit="1" customWidth="1"/>
    <col min="7687" max="7689" width="7.26953125" style="237" customWidth="1"/>
    <col min="7690" max="7690" width="8.08984375" style="237" customWidth="1"/>
    <col min="7691" max="7691" width="8.6328125" style="237" customWidth="1"/>
    <col min="7692" max="7936" width="8.90625" style="237"/>
    <col min="7937" max="7937" width="19.7265625" style="237" customWidth="1"/>
    <col min="7938" max="7938" width="7.81640625" style="237" customWidth="1"/>
    <col min="7939" max="7939" width="8.90625" style="237" customWidth="1"/>
    <col min="7940" max="7942" width="8.36328125" style="237" bestFit="1" customWidth="1"/>
    <col min="7943" max="7945" width="7.26953125" style="237" customWidth="1"/>
    <col min="7946" max="7946" width="8.08984375" style="237" customWidth="1"/>
    <col min="7947" max="7947" width="8.6328125" style="237" customWidth="1"/>
    <col min="7948" max="8192" width="8.90625" style="237"/>
    <col min="8193" max="8193" width="19.7265625" style="237" customWidth="1"/>
    <col min="8194" max="8194" width="7.81640625" style="237" customWidth="1"/>
    <col min="8195" max="8195" width="8.90625" style="237" customWidth="1"/>
    <col min="8196" max="8198" width="8.36328125" style="237" bestFit="1" customWidth="1"/>
    <col min="8199" max="8201" width="7.26953125" style="237" customWidth="1"/>
    <col min="8202" max="8202" width="8.08984375" style="237" customWidth="1"/>
    <col min="8203" max="8203" width="8.6328125" style="237" customWidth="1"/>
    <col min="8204" max="8448" width="8.90625" style="237"/>
    <col min="8449" max="8449" width="19.7265625" style="237" customWidth="1"/>
    <col min="8450" max="8450" width="7.81640625" style="237" customWidth="1"/>
    <col min="8451" max="8451" width="8.90625" style="237" customWidth="1"/>
    <col min="8452" max="8454" width="8.36328125" style="237" bestFit="1" customWidth="1"/>
    <col min="8455" max="8457" width="7.26953125" style="237" customWidth="1"/>
    <col min="8458" max="8458" width="8.08984375" style="237" customWidth="1"/>
    <col min="8459" max="8459" width="8.6328125" style="237" customWidth="1"/>
    <col min="8460" max="8704" width="8.90625" style="237"/>
    <col min="8705" max="8705" width="19.7265625" style="237" customWidth="1"/>
    <col min="8706" max="8706" width="7.81640625" style="237" customWidth="1"/>
    <col min="8707" max="8707" width="8.90625" style="237" customWidth="1"/>
    <col min="8708" max="8710" width="8.36328125" style="237" bestFit="1" customWidth="1"/>
    <col min="8711" max="8713" width="7.26953125" style="237" customWidth="1"/>
    <col min="8714" max="8714" width="8.08984375" style="237" customWidth="1"/>
    <col min="8715" max="8715" width="8.6328125" style="237" customWidth="1"/>
    <col min="8716" max="8960" width="8.90625" style="237"/>
    <col min="8961" max="8961" width="19.7265625" style="237" customWidth="1"/>
    <col min="8962" max="8962" width="7.81640625" style="237" customWidth="1"/>
    <col min="8963" max="8963" width="8.90625" style="237" customWidth="1"/>
    <col min="8964" max="8966" width="8.36328125" style="237" bestFit="1" customWidth="1"/>
    <col min="8967" max="8969" width="7.26953125" style="237" customWidth="1"/>
    <col min="8970" max="8970" width="8.08984375" style="237" customWidth="1"/>
    <col min="8971" max="8971" width="8.6328125" style="237" customWidth="1"/>
    <col min="8972" max="9216" width="8.90625" style="237"/>
    <col min="9217" max="9217" width="19.7265625" style="237" customWidth="1"/>
    <col min="9218" max="9218" width="7.81640625" style="237" customWidth="1"/>
    <col min="9219" max="9219" width="8.90625" style="237" customWidth="1"/>
    <col min="9220" max="9222" width="8.36328125" style="237" bestFit="1" customWidth="1"/>
    <col min="9223" max="9225" width="7.26953125" style="237" customWidth="1"/>
    <col min="9226" max="9226" width="8.08984375" style="237" customWidth="1"/>
    <col min="9227" max="9227" width="8.6328125" style="237" customWidth="1"/>
    <col min="9228" max="9472" width="8.90625" style="237"/>
    <col min="9473" max="9473" width="19.7265625" style="237" customWidth="1"/>
    <col min="9474" max="9474" width="7.81640625" style="237" customWidth="1"/>
    <col min="9475" max="9475" width="8.90625" style="237" customWidth="1"/>
    <col min="9476" max="9478" width="8.36328125" style="237" bestFit="1" customWidth="1"/>
    <col min="9479" max="9481" width="7.26953125" style="237" customWidth="1"/>
    <col min="9482" max="9482" width="8.08984375" style="237" customWidth="1"/>
    <col min="9483" max="9483" width="8.6328125" style="237" customWidth="1"/>
    <col min="9484" max="9728" width="8.90625" style="237"/>
    <col min="9729" max="9729" width="19.7265625" style="237" customWidth="1"/>
    <col min="9730" max="9730" width="7.81640625" style="237" customWidth="1"/>
    <col min="9731" max="9731" width="8.90625" style="237" customWidth="1"/>
    <col min="9732" max="9734" width="8.36328125" style="237" bestFit="1" customWidth="1"/>
    <col min="9735" max="9737" width="7.26953125" style="237" customWidth="1"/>
    <col min="9738" max="9738" width="8.08984375" style="237" customWidth="1"/>
    <col min="9739" max="9739" width="8.6328125" style="237" customWidth="1"/>
    <col min="9740" max="9984" width="8.90625" style="237"/>
    <col min="9985" max="9985" width="19.7265625" style="237" customWidth="1"/>
    <col min="9986" max="9986" width="7.81640625" style="237" customWidth="1"/>
    <col min="9987" max="9987" width="8.90625" style="237" customWidth="1"/>
    <col min="9988" max="9990" width="8.36328125" style="237" bestFit="1" customWidth="1"/>
    <col min="9991" max="9993" width="7.26953125" style="237" customWidth="1"/>
    <col min="9994" max="9994" width="8.08984375" style="237" customWidth="1"/>
    <col min="9995" max="9995" width="8.6328125" style="237" customWidth="1"/>
    <col min="9996" max="10240" width="8.90625" style="237"/>
    <col min="10241" max="10241" width="19.7265625" style="237" customWidth="1"/>
    <col min="10242" max="10242" width="7.81640625" style="237" customWidth="1"/>
    <col min="10243" max="10243" width="8.90625" style="237" customWidth="1"/>
    <col min="10244" max="10246" width="8.36328125" style="237" bestFit="1" customWidth="1"/>
    <col min="10247" max="10249" width="7.26953125" style="237" customWidth="1"/>
    <col min="10250" max="10250" width="8.08984375" style="237" customWidth="1"/>
    <col min="10251" max="10251" width="8.6328125" style="237" customWidth="1"/>
    <col min="10252" max="10496" width="8.90625" style="237"/>
    <col min="10497" max="10497" width="19.7265625" style="237" customWidth="1"/>
    <col min="10498" max="10498" width="7.81640625" style="237" customWidth="1"/>
    <col min="10499" max="10499" width="8.90625" style="237" customWidth="1"/>
    <col min="10500" max="10502" width="8.36328125" style="237" bestFit="1" customWidth="1"/>
    <col min="10503" max="10505" width="7.26953125" style="237" customWidth="1"/>
    <col min="10506" max="10506" width="8.08984375" style="237" customWidth="1"/>
    <col min="10507" max="10507" width="8.6328125" style="237" customWidth="1"/>
    <col min="10508" max="10752" width="8.90625" style="237"/>
    <col min="10753" max="10753" width="19.7265625" style="237" customWidth="1"/>
    <col min="10754" max="10754" width="7.81640625" style="237" customWidth="1"/>
    <col min="10755" max="10755" width="8.90625" style="237" customWidth="1"/>
    <col min="10756" max="10758" width="8.36328125" style="237" bestFit="1" customWidth="1"/>
    <col min="10759" max="10761" width="7.26953125" style="237" customWidth="1"/>
    <col min="10762" max="10762" width="8.08984375" style="237" customWidth="1"/>
    <col min="10763" max="10763" width="8.6328125" style="237" customWidth="1"/>
    <col min="10764" max="11008" width="8.90625" style="237"/>
    <col min="11009" max="11009" width="19.7265625" style="237" customWidth="1"/>
    <col min="11010" max="11010" width="7.81640625" style="237" customWidth="1"/>
    <col min="11011" max="11011" width="8.90625" style="237" customWidth="1"/>
    <col min="11012" max="11014" width="8.36328125" style="237" bestFit="1" customWidth="1"/>
    <col min="11015" max="11017" width="7.26953125" style="237" customWidth="1"/>
    <col min="11018" max="11018" width="8.08984375" style="237" customWidth="1"/>
    <col min="11019" max="11019" width="8.6328125" style="237" customWidth="1"/>
    <col min="11020" max="11264" width="8.90625" style="237"/>
    <col min="11265" max="11265" width="19.7265625" style="237" customWidth="1"/>
    <col min="11266" max="11266" width="7.81640625" style="237" customWidth="1"/>
    <col min="11267" max="11267" width="8.90625" style="237" customWidth="1"/>
    <col min="11268" max="11270" width="8.36328125" style="237" bestFit="1" customWidth="1"/>
    <col min="11271" max="11273" width="7.26953125" style="237" customWidth="1"/>
    <col min="11274" max="11274" width="8.08984375" style="237" customWidth="1"/>
    <col min="11275" max="11275" width="8.6328125" style="237" customWidth="1"/>
    <col min="11276" max="11520" width="8.90625" style="237"/>
    <col min="11521" max="11521" width="19.7265625" style="237" customWidth="1"/>
    <col min="11522" max="11522" width="7.81640625" style="237" customWidth="1"/>
    <col min="11523" max="11523" width="8.90625" style="237" customWidth="1"/>
    <col min="11524" max="11526" width="8.36328125" style="237" bestFit="1" customWidth="1"/>
    <col min="11527" max="11529" width="7.26953125" style="237" customWidth="1"/>
    <col min="11530" max="11530" width="8.08984375" style="237" customWidth="1"/>
    <col min="11531" max="11531" width="8.6328125" style="237" customWidth="1"/>
    <col min="11532" max="11776" width="8.90625" style="237"/>
    <col min="11777" max="11777" width="19.7265625" style="237" customWidth="1"/>
    <col min="11778" max="11778" width="7.81640625" style="237" customWidth="1"/>
    <col min="11779" max="11779" width="8.90625" style="237" customWidth="1"/>
    <col min="11780" max="11782" width="8.36328125" style="237" bestFit="1" customWidth="1"/>
    <col min="11783" max="11785" width="7.26953125" style="237" customWidth="1"/>
    <col min="11786" max="11786" width="8.08984375" style="237" customWidth="1"/>
    <col min="11787" max="11787" width="8.6328125" style="237" customWidth="1"/>
    <col min="11788" max="12032" width="8.90625" style="237"/>
    <col min="12033" max="12033" width="19.7265625" style="237" customWidth="1"/>
    <col min="12034" max="12034" width="7.81640625" style="237" customWidth="1"/>
    <col min="12035" max="12035" width="8.90625" style="237" customWidth="1"/>
    <col min="12036" max="12038" width="8.36328125" style="237" bestFit="1" customWidth="1"/>
    <col min="12039" max="12041" width="7.26953125" style="237" customWidth="1"/>
    <col min="12042" max="12042" width="8.08984375" style="237" customWidth="1"/>
    <col min="12043" max="12043" width="8.6328125" style="237" customWidth="1"/>
    <col min="12044" max="12288" width="8.90625" style="237"/>
    <col min="12289" max="12289" width="19.7265625" style="237" customWidth="1"/>
    <col min="12290" max="12290" width="7.81640625" style="237" customWidth="1"/>
    <col min="12291" max="12291" width="8.90625" style="237" customWidth="1"/>
    <col min="12292" max="12294" width="8.36328125" style="237" bestFit="1" customWidth="1"/>
    <col min="12295" max="12297" width="7.26953125" style="237" customWidth="1"/>
    <col min="12298" max="12298" width="8.08984375" style="237" customWidth="1"/>
    <col min="12299" max="12299" width="8.6328125" style="237" customWidth="1"/>
    <col min="12300" max="12544" width="8.90625" style="237"/>
    <col min="12545" max="12545" width="19.7265625" style="237" customWidth="1"/>
    <col min="12546" max="12546" width="7.81640625" style="237" customWidth="1"/>
    <col min="12547" max="12547" width="8.90625" style="237" customWidth="1"/>
    <col min="12548" max="12550" width="8.36328125" style="237" bestFit="1" customWidth="1"/>
    <col min="12551" max="12553" width="7.26953125" style="237" customWidth="1"/>
    <col min="12554" max="12554" width="8.08984375" style="237" customWidth="1"/>
    <col min="12555" max="12555" width="8.6328125" style="237" customWidth="1"/>
    <col min="12556" max="12800" width="8.90625" style="237"/>
    <col min="12801" max="12801" width="19.7265625" style="237" customWidth="1"/>
    <col min="12802" max="12802" width="7.81640625" style="237" customWidth="1"/>
    <col min="12803" max="12803" width="8.90625" style="237" customWidth="1"/>
    <col min="12804" max="12806" width="8.36328125" style="237" bestFit="1" customWidth="1"/>
    <col min="12807" max="12809" width="7.26953125" style="237" customWidth="1"/>
    <col min="12810" max="12810" width="8.08984375" style="237" customWidth="1"/>
    <col min="12811" max="12811" width="8.6328125" style="237" customWidth="1"/>
    <col min="12812" max="13056" width="8.90625" style="237"/>
    <col min="13057" max="13057" width="19.7265625" style="237" customWidth="1"/>
    <col min="13058" max="13058" width="7.81640625" style="237" customWidth="1"/>
    <col min="13059" max="13059" width="8.90625" style="237" customWidth="1"/>
    <col min="13060" max="13062" width="8.36328125" style="237" bestFit="1" customWidth="1"/>
    <col min="13063" max="13065" width="7.26953125" style="237" customWidth="1"/>
    <col min="13066" max="13066" width="8.08984375" style="237" customWidth="1"/>
    <col min="13067" max="13067" width="8.6328125" style="237" customWidth="1"/>
    <col min="13068" max="13312" width="8.90625" style="237"/>
    <col min="13313" max="13313" width="19.7265625" style="237" customWidth="1"/>
    <col min="13314" max="13314" width="7.81640625" style="237" customWidth="1"/>
    <col min="13315" max="13315" width="8.90625" style="237" customWidth="1"/>
    <col min="13316" max="13318" width="8.36328125" style="237" bestFit="1" customWidth="1"/>
    <col min="13319" max="13321" width="7.26953125" style="237" customWidth="1"/>
    <col min="13322" max="13322" width="8.08984375" style="237" customWidth="1"/>
    <col min="13323" max="13323" width="8.6328125" style="237" customWidth="1"/>
    <col min="13324" max="13568" width="8.90625" style="237"/>
    <col min="13569" max="13569" width="19.7265625" style="237" customWidth="1"/>
    <col min="13570" max="13570" width="7.81640625" style="237" customWidth="1"/>
    <col min="13571" max="13571" width="8.90625" style="237" customWidth="1"/>
    <col min="13572" max="13574" width="8.36328125" style="237" bestFit="1" customWidth="1"/>
    <col min="13575" max="13577" width="7.26953125" style="237" customWidth="1"/>
    <col min="13578" max="13578" width="8.08984375" style="237" customWidth="1"/>
    <col min="13579" max="13579" width="8.6328125" style="237" customWidth="1"/>
    <col min="13580" max="13824" width="8.90625" style="237"/>
    <col min="13825" max="13825" width="19.7265625" style="237" customWidth="1"/>
    <col min="13826" max="13826" width="7.81640625" style="237" customWidth="1"/>
    <col min="13827" max="13827" width="8.90625" style="237" customWidth="1"/>
    <col min="13828" max="13830" width="8.36328125" style="237" bestFit="1" customWidth="1"/>
    <col min="13831" max="13833" width="7.26953125" style="237" customWidth="1"/>
    <col min="13834" max="13834" width="8.08984375" style="237" customWidth="1"/>
    <col min="13835" max="13835" width="8.6328125" style="237" customWidth="1"/>
    <col min="13836" max="14080" width="8.90625" style="237"/>
    <col min="14081" max="14081" width="19.7265625" style="237" customWidth="1"/>
    <col min="14082" max="14082" width="7.81640625" style="237" customWidth="1"/>
    <col min="14083" max="14083" width="8.90625" style="237" customWidth="1"/>
    <col min="14084" max="14086" width="8.36328125" style="237" bestFit="1" customWidth="1"/>
    <col min="14087" max="14089" width="7.26953125" style="237" customWidth="1"/>
    <col min="14090" max="14090" width="8.08984375" style="237" customWidth="1"/>
    <col min="14091" max="14091" width="8.6328125" style="237" customWidth="1"/>
    <col min="14092" max="14336" width="8.90625" style="237"/>
    <col min="14337" max="14337" width="19.7265625" style="237" customWidth="1"/>
    <col min="14338" max="14338" width="7.81640625" style="237" customWidth="1"/>
    <col min="14339" max="14339" width="8.90625" style="237" customWidth="1"/>
    <col min="14340" max="14342" width="8.36328125" style="237" bestFit="1" customWidth="1"/>
    <col min="14343" max="14345" width="7.26953125" style="237" customWidth="1"/>
    <col min="14346" max="14346" width="8.08984375" style="237" customWidth="1"/>
    <col min="14347" max="14347" width="8.6328125" style="237" customWidth="1"/>
    <col min="14348" max="14592" width="8.90625" style="237"/>
    <col min="14593" max="14593" width="19.7265625" style="237" customWidth="1"/>
    <col min="14594" max="14594" width="7.81640625" style="237" customWidth="1"/>
    <col min="14595" max="14595" width="8.90625" style="237" customWidth="1"/>
    <col min="14596" max="14598" width="8.36328125" style="237" bestFit="1" customWidth="1"/>
    <col min="14599" max="14601" width="7.26953125" style="237" customWidth="1"/>
    <col min="14602" max="14602" width="8.08984375" style="237" customWidth="1"/>
    <col min="14603" max="14603" width="8.6328125" style="237" customWidth="1"/>
    <col min="14604" max="14848" width="8.90625" style="237"/>
    <col min="14849" max="14849" width="19.7265625" style="237" customWidth="1"/>
    <col min="14850" max="14850" width="7.81640625" style="237" customWidth="1"/>
    <col min="14851" max="14851" width="8.90625" style="237" customWidth="1"/>
    <col min="14852" max="14854" width="8.36328125" style="237" bestFit="1" customWidth="1"/>
    <col min="14855" max="14857" width="7.26953125" style="237" customWidth="1"/>
    <col min="14858" max="14858" width="8.08984375" style="237" customWidth="1"/>
    <col min="14859" max="14859" width="8.6328125" style="237" customWidth="1"/>
    <col min="14860" max="15104" width="8.90625" style="237"/>
    <col min="15105" max="15105" width="19.7265625" style="237" customWidth="1"/>
    <col min="15106" max="15106" width="7.81640625" style="237" customWidth="1"/>
    <col min="15107" max="15107" width="8.90625" style="237" customWidth="1"/>
    <col min="15108" max="15110" width="8.36328125" style="237" bestFit="1" customWidth="1"/>
    <col min="15111" max="15113" width="7.26953125" style="237" customWidth="1"/>
    <col min="15114" max="15114" width="8.08984375" style="237" customWidth="1"/>
    <col min="15115" max="15115" width="8.6328125" style="237" customWidth="1"/>
    <col min="15116" max="15360" width="8.90625" style="237"/>
    <col min="15361" max="15361" width="19.7265625" style="237" customWidth="1"/>
    <col min="15362" max="15362" width="7.81640625" style="237" customWidth="1"/>
    <col min="15363" max="15363" width="8.90625" style="237" customWidth="1"/>
    <col min="15364" max="15366" width="8.36328125" style="237" bestFit="1" customWidth="1"/>
    <col min="15367" max="15369" width="7.26953125" style="237" customWidth="1"/>
    <col min="15370" max="15370" width="8.08984375" style="237" customWidth="1"/>
    <col min="15371" max="15371" width="8.6328125" style="237" customWidth="1"/>
    <col min="15372" max="15616" width="8.90625" style="237"/>
    <col min="15617" max="15617" width="19.7265625" style="237" customWidth="1"/>
    <col min="15618" max="15618" width="7.81640625" style="237" customWidth="1"/>
    <col min="15619" max="15619" width="8.90625" style="237" customWidth="1"/>
    <col min="15620" max="15622" width="8.36328125" style="237" bestFit="1" customWidth="1"/>
    <col min="15623" max="15625" width="7.26953125" style="237" customWidth="1"/>
    <col min="15626" max="15626" width="8.08984375" style="237" customWidth="1"/>
    <col min="15627" max="15627" width="8.6328125" style="237" customWidth="1"/>
    <col min="15628" max="15872" width="8.90625" style="237"/>
    <col min="15873" max="15873" width="19.7265625" style="237" customWidth="1"/>
    <col min="15874" max="15874" width="7.81640625" style="237" customWidth="1"/>
    <col min="15875" max="15875" width="8.90625" style="237" customWidth="1"/>
    <col min="15876" max="15878" width="8.36328125" style="237" bestFit="1" customWidth="1"/>
    <col min="15879" max="15881" width="7.26953125" style="237" customWidth="1"/>
    <col min="15882" max="15882" width="8.08984375" style="237" customWidth="1"/>
    <col min="15883" max="15883" width="8.6328125" style="237" customWidth="1"/>
    <col min="15884" max="16128" width="8.90625" style="237"/>
    <col min="16129" max="16129" width="19.7265625" style="237" customWidth="1"/>
    <col min="16130" max="16130" width="7.81640625" style="237" customWidth="1"/>
    <col min="16131" max="16131" width="8.90625" style="237" customWidth="1"/>
    <col min="16132" max="16134" width="8.36328125" style="237" bestFit="1" customWidth="1"/>
    <col min="16135" max="16137" width="7.26953125" style="237" customWidth="1"/>
    <col min="16138" max="16138" width="8.08984375" style="237" customWidth="1"/>
    <col min="16139" max="16139" width="8.6328125" style="237" customWidth="1"/>
    <col min="16140" max="16384" width="8.90625" style="237"/>
  </cols>
  <sheetData>
    <row r="1" spans="1:13" ht="16" customHeight="1" x14ac:dyDescent="0.2">
      <c r="A1" s="236" t="s">
        <v>156</v>
      </c>
    </row>
    <row r="2" spans="1:13" ht="13.5" customHeight="1" thickBot="1" x14ac:dyDescent="0.25">
      <c r="A2" s="238"/>
      <c r="J2" s="239" t="s">
        <v>157</v>
      </c>
      <c r="L2" s="240"/>
    </row>
    <row r="3" spans="1:13" ht="23" customHeight="1" thickTop="1" x14ac:dyDescent="0.2">
      <c r="A3" s="241" t="s">
        <v>158</v>
      </c>
      <c r="B3" s="242" t="s">
        <v>159</v>
      </c>
      <c r="C3" s="243"/>
      <c r="D3" s="244"/>
      <c r="E3" s="245" t="s">
        <v>160</v>
      </c>
      <c r="F3" s="245"/>
      <c r="G3" s="245"/>
      <c r="H3" s="245"/>
      <c r="I3" s="245"/>
      <c r="J3" s="245"/>
      <c r="K3" s="246"/>
    </row>
    <row r="4" spans="1:13" ht="25" customHeight="1" x14ac:dyDescent="0.2">
      <c r="A4" s="247"/>
      <c r="B4" s="248" t="s">
        <v>161</v>
      </c>
      <c r="C4" s="249" t="s">
        <v>162</v>
      </c>
      <c r="D4" s="250" t="s">
        <v>163</v>
      </c>
      <c r="E4" s="250" t="s">
        <v>164</v>
      </c>
      <c r="F4" s="251" t="s">
        <v>165</v>
      </c>
      <c r="G4" s="251" t="s">
        <v>166</v>
      </c>
      <c r="H4" s="251" t="s">
        <v>167</v>
      </c>
      <c r="I4" s="251" t="s">
        <v>168</v>
      </c>
      <c r="J4" s="250" t="s">
        <v>163</v>
      </c>
      <c r="K4" s="246"/>
    </row>
    <row r="5" spans="1:13" ht="23" customHeight="1" x14ac:dyDescent="0.2">
      <c r="A5" s="252">
        <v>2187</v>
      </c>
      <c r="B5" s="253">
        <v>2185</v>
      </c>
      <c r="C5" s="254">
        <v>2</v>
      </c>
      <c r="D5" s="254">
        <v>0</v>
      </c>
      <c r="E5" s="255">
        <v>1018</v>
      </c>
      <c r="F5" s="256">
        <v>1035</v>
      </c>
      <c r="G5" s="256">
        <v>59</v>
      </c>
      <c r="H5" s="256">
        <v>50</v>
      </c>
      <c r="I5" s="256">
        <v>25</v>
      </c>
      <c r="J5" s="256">
        <v>0</v>
      </c>
      <c r="K5" s="246"/>
    </row>
    <row r="6" spans="1:13" ht="23" customHeight="1" x14ac:dyDescent="0.2">
      <c r="A6" s="237" t="s">
        <v>169</v>
      </c>
      <c r="D6" s="257"/>
      <c r="E6" s="257"/>
      <c r="F6" s="257"/>
      <c r="G6" s="257"/>
      <c r="H6" s="257"/>
      <c r="I6" s="257"/>
      <c r="J6" s="257"/>
      <c r="K6" s="257"/>
      <c r="L6" s="257"/>
      <c r="M6" s="258"/>
    </row>
    <row r="7" spans="1:13" ht="23" customHeight="1" x14ac:dyDescent="0.2">
      <c r="D7" s="258"/>
    </row>
    <row r="8" spans="1:13" ht="23" customHeight="1" x14ac:dyDescent="0.2"/>
    <row r="9" spans="1:13" ht="23" customHeight="1" x14ac:dyDescent="0.2"/>
    <row r="10" spans="1:13" s="259" customFormat="1" ht="21" customHeight="1" x14ac:dyDescent="0.2">
      <c r="A10" s="237"/>
      <c r="B10" s="237"/>
      <c r="C10" s="237"/>
    </row>
    <row r="11" spans="1:13" s="259" customFormat="1" ht="21" customHeight="1" x14ac:dyDescent="0.2">
      <c r="A11" s="237"/>
      <c r="B11" s="237"/>
      <c r="C11" s="237"/>
    </row>
    <row r="12" spans="1:13" s="259" customFormat="1" ht="21" customHeight="1" x14ac:dyDescent="0.2">
      <c r="A12" s="237"/>
      <c r="B12" s="237"/>
      <c r="C12" s="237"/>
    </row>
    <row r="13" spans="1:13" s="259" customFormat="1" ht="21" customHeight="1" x14ac:dyDescent="0.2">
      <c r="A13" s="237"/>
      <c r="B13" s="237"/>
      <c r="C13" s="237"/>
    </row>
    <row r="14" spans="1:13" s="259" customFormat="1" ht="21" customHeight="1" x14ac:dyDescent="0.2">
      <c r="A14" s="237"/>
      <c r="B14" s="237"/>
      <c r="C14" s="237"/>
    </row>
    <row r="15" spans="1:13" s="259" customFormat="1" ht="21" customHeight="1" x14ac:dyDescent="0.2">
      <c r="A15" s="237"/>
      <c r="B15" s="237"/>
      <c r="C15" s="237"/>
    </row>
    <row r="17" spans="11:11" ht="18" customHeight="1" x14ac:dyDescent="0.2">
      <c r="K17" s="246"/>
    </row>
  </sheetData>
  <mergeCells count="3">
    <mergeCell ref="A3:A4"/>
    <mergeCell ref="B3:D3"/>
    <mergeCell ref="E3:J3"/>
  </mergeCells>
  <phoneticPr fontId="4"/>
  <pageMargins left="0.78740157480314965" right="0.78740157480314965" top="0.78740157480314965" bottom="0.98425196850393704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65FB6-DA1B-4B0B-8425-29AA27891E7A}">
  <sheetPr>
    <pageSetUpPr fitToPage="1"/>
  </sheetPr>
  <dimension ref="A1:L30"/>
  <sheetViews>
    <sheetView zoomScaleNormal="100" workbookViewId="0">
      <pane xSplit="1" ySplit="3" topLeftCell="B4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9.453125" defaultRowHeight="13" x14ac:dyDescent="0.2"/>
  <cols>
    <col min="1" max="1" width="10.54296875" style="279" customWidth="1"/>
    <col min="2" max="2" width="7.26953125" style="279" bestFit="1" customWidth="1"/>
    <col min="3" max="3" width="9.26953125" style="279" bestFit="1" customWidth="1"/>
    <col min="4" max="9" width="7.7265625" style="279" bestFit="1" customWidth="1"/>
    <col min="10" max="10" width="9.26953125" style="279" bestFit="1" customWidth="1"/>
    <col min="11" max="11" width="6.7265625" style="279" bestFit="1" customWidth="1"/>
    <col min="12" max="16384" width="9.453125" style="279"/>
  </cols>
  <sheetData>
    <row r="1" spans="1:11" s="237" customFormat="1" ht="16.5" x14ac:dyDescent="0.2">
      <c r="A1" s="236" t="s">
        <v>170</v>
      </c>
    </row>
    <row r="2" spans="1:11" s="237" customFormat="1" ht="14.5" thickBot="1" x14ac:dyDescent="0.25">
      <c r="A2" s="238"/>
      <c r="I2" s="260"/>
      <c r="K2" s="261"/>
    </row>
    <row r="3" spans="1:11" s="265" customFormat="1" ht="23" customHeight="1" thickTop="1" x14ac:dyDescent="0.2">
      <c r="A3" s="262"/>
      <c r="B3" s="263" t="s">
        <v>171</v>
      </c>
      <c r="C3" s="264" t="s">
        <v>172</v>
      </c>
      <c r="D3" s="264" t="s">
        <v>173</v>
      </c>
      <c r="E3" s="264" t="s">
        <v>174</v>
      </c>
      <c r="F3" s="264" t="s">
        <v>175</v>
      </c>
      <c r="G3" s="264" t="s">
        <v>176</v>
      </c>
      <c r="H3" s="264" t="s">
        <v>177</v>
      </c>
      <c r="I3" s="264" t="s">
        <v>178</v>
      </c>
      <c r="J3" s="263" t="s">
        <v>147</v>
      </c>
      <c r="K3" s="263" t="s">
        <v>179</v>
      </c>
    </row>
    <row r="4" spans="1:11" s="237" customFormat="1" ht="23" customHeight="1" x14ac:dyDescent="0.2">
      <c r="A4" s="266" t="s">
        <v>180</v>
      </c>
      <c r="B4" s="267">
        <v>5721</v>
      </c>
      <c r="C4" s="267">
        <v>590</v>
      </c>
      <c r="D4" s="268">
        <v>1370</v>
      </c>
      <c r="E4" s="268">
        <v>1292</v>
      </c>
      <c r="F4" s="268">
        <v>1056</v>
      </c>
      <c r="G4" s="268">
        <v>881</v>
      </c>
      <c r="H4" s="268">
        <v>491</v>
      </c>
      <c r="I4" s="268">
        <v>40</v>
      </c>
      <c r="J4" s="268">
        <v>1</v>
      </c>
      <c r="K4" s="268">
        <v>0</v>
      </c>
    </row>
    <row r="5" spans="1:11" s="237" customFormat="1" ht="23" customHeight="1" x14ac:dyDescent="0.2">
      <c r="A5" s="269">
        <v>11</v>
      </c>
      <c r="B5" s="270">
        <v>5782</v>
      </c>
      <c r="C5" s="270">
        <v>659</v>
      </c>
      <c r="D5" s="271">
        <v>1399</v>
      </c>
      <c r="E5" s="271">
        <v>1296</v>
      </c>
      <c r="F5" s="271">
        <v>1079</v>
      </c>
      <c r="G5" s="271">
        <v>884</v>
      </c>
      <c r="H5" s="271">
        <v>427</v>
      </c>
      <c r="I5" s="271">
        <v>37</v>
      </c>
      <c r="J5" s="271">
        <v>1</v>
      </c>
      <c r="K5" s="271">
        <v>0</v>
      </c>
    </row>
    <row r="6" spans="1:11" s="237" customFormat="1" ht="23" customHeight="1" x14ac:dyDescent="0.2">
      <c r="A6" s="269">
        <v>12</v>
      </c>
      <c r="B6" s="270">
        <v>5924</v>
      </c>
      <c r="C6" s="270">
        <v>729</v>
      </c>
      <c r="D6" s="271">
        <v>1384</v>
      </c>
      <c r="E6" s="271">
        <v>1320</v>
      </c>
      <c r="F6" s="271">
        <v>1174</v>
      </c>
      <c r="G6" s="271">
        <v>906</v>
      </c>
      <c r="H6" s="271">
        <v>373</v>
      </c>
      <c r="I6" s="271">
        <v>36</v>
      </c>
      <c r="J6" s="271">
        <v>1</v>
      </c>
      <c r="K6" s="271">
        <v>1</v>
      </c>
    </row>
    <row r="7" spans="1:11" s="237" customFormat="1" ht="23" customHeight="1" x14ac:dyDescent="0.2">
      <c r="A7" s="269">
        <v>13</v>
      </c>
      <c r="B7" s="270">
        <v>5957</v>
      </c>
      <c r="C7" s="270">
        <v>745</v>
      </c>
      <c r="D7" s="271">
        <v>1417</v>
      </c>
      <c r="E7" s="271">
        <v>1284</v>
      </c>
      <c r="F7" s="271">
        <v>1200</v>
      </c>
      <c r="G7" s="271">
        <v>868</v>
      </c>
      <c r="H7" s="271">
        <v>383</v>
      </c>
      <c r="I7" s="271">
        <v>41</v>
      </c>
      <c r="J7" s="271">
        <v>0</v>
      </c>
      <c r="K7" s="271">
        <v>19</v>
      </c>
    </row>
    <row r="8" spans="1:11" s="237" customFormat="1" ht="23" customHeight="1" x14ac:dyDescent="0.2">
      <c r="A8" s="269">
        <v>14</v>
      </c>
      <c r="B8" s="270">
        <v>5410</v>
      </c>
      <c r="C8" s="270">
        <v>671</v>
      </c>
      <c r="D8" s="271">
        <v>1295</v>
      </c>
      <c r="E8" s="271">
        <v>1204</v>
      </c>
      <c r="F8" s="271">
        <v>1101</v>
      </c>
      <c r="G8" s="271">
        <v>794</v>
      </c>
      <c r="H8" s="271">
        <v>314</v>
      </c>
      <c r="I8" s="271">
        <v>30</v>
      </c>
      <c r="J8" s="271">
        <v>0</v>
      </c>
      <c r="K8" s="271">
        <v>1</v>
      </c>
    </row>
    <row r="9" spans="1:11" s="237" customFormat="1" ht="23" customHeight="1" x14ac:dyDescent="0.2">
      <c r="A9" s="269"/>
      <c r="B9" s="270"/>
      <c r="C9" s="270"/>
      <c r="D9" s="271"/>
      <c r="E9" s="271"/>
      <c r="F9" s="271"/>
      <c r="G9" s="271"/>
      <c r="H9" s="271"/>
      <c r="I9" s="271"/>
      <c r="J9" s="271"/>
      <c r="K9" s="271"/>
    </row>
    <row r="10" spans="1:11" s="237" customFormat="1" ht="23" customHeight="1" x14ac:dyDescent="0.2">
      <c r="A10" s="269">
        <v>15</v>
      </c>
      <c r="B10" s="270">
        <v>5098</v>
      </c>
      <c r="C10" s="270">
        <v>539</v>
      </c>
      <c r="D10" s="271">
        <v>1187</v>
      </c>
      <c r="E10" s="271">
        <v>1117</v>
      </c>
      <c r="F10" s="271">
        <v>1128</v>
      </c>
      <c r="G10" s="271">
        <v>820</v>
      </c>
      <c r="H10" s="271">
        <v>287</v>
      </c>
      <c r="I10" s="271">
        <v>18</v>
      </c>
      <c r="J10" s="271">
        <v>1</v>
      </c>
      <c r="K10" s="271">
        <v>1</v>
      </c>
    </row>
    <row r="11" spans="1:11" s="237" customFormat="1" ht="23" customHeight="1" x14ac:dyDescent="0.2">
      <c r="A11" s="269">
        <v>16</v>
      </c>
      <c r="B11" s="270">
        <v>4955</v>
      </c>
      <c r="C11" s="270">
        <v>498</v>
      </c>
      <c r="D11" s="271">
        <v>1152</v>
      </c>
      <c r="E11" s="271">
        <v>1065</v>
      </c>
      <c r="F11" s="271">
        <v>1067</v>
      </c>
      <c r="G11" s="271">
        <v>813</v>
      </c>
      <c r="H11" s="271">
        <v>331</v>
      </c>
      <c r="I11" s="271">
        <v>27</v>
      </c>
      <c r="J11" s="271">
        <v>0</v>
      </c>
      <c r="K11" s="271">
        <v>2</v>
      </c>
    </row>
    <row r="12" spans="1:11" s="259" customFormat="1" ht="23" customHeight="1" x14ac:dyDescent="0.2">
      <c r="A12" s="269">
        <v>17</v>
      </c>
      <c r="B12" s="270">
        <v>4847</v>
      </c>
      <c r="C12" s="270">
        <v>457</v>
      </c>
      <c r="D12" s="271">
        <v>1071</v>
      </c>
      <c r="E12" s="271">
        <v>1054</v>
      </c>
      <c r="F12" s="271">
        <v>1111</v>
      </c>
      <c r="G12" s="271">
        <v>779</v>
      </c>
      <c r="H12" s="271">
        <v>345</v>
      </c>
      <c r="I12" s="271">
        <v>30</v>
      </c>
      <c r="J12" s="271">
        <v>0</v>
      </c>
      <c r="K12" s="271">
        <v>0</v>
      </c>
    </row>
    <row r="13" spans="1:11" s="259" customFormat="1" ht="23" customHeight="1" x14ac:dyDescent="0.2">
      <c r="A13" s="269">
        <v>18</v>
      </c>
      <c r="B13" s="270">
        <v>4529</v>
      </c>
      <c r="C13" s="270">
        <v>418</v>
      </c>
      <c r="D13" s="271">
        <v>996</v>
      </c>
      <c r="E13" s="271">
        <v>944</v>
      </c>
      <c r="F13" s="271">
        <v>1060</v>
      </c>
      <c r="G13" s="271">
        <v>802</v>
      </c>
      <c r="H13" s="271">
        <v>286</v>
      </c>
      <c r="I13" s="271">
        <v>23</v>
      </c>
      <c r="J13" s="271">
        <v>0</v>
      </c>
      <c r="K13" s="271">
        <v>0</v>
      </c>
    </row>
    <row r="14" spans="1:11" s="259" customFormat="1" ht="23" customHeight="1" x14ac:dyDescent="0.2">
      <c r="A14" s="269">
        <v>19</v>
      </c>
      <c r="B14" s="270">
        <v>4105</v>
      </c>
      <c r="C14" s="270">
        <v>347</v>
      </c>
      <c r="D14" s="271">
        <v>925</v>
      </c>
      <c r="E14" s="271">
        <v>865</v>
      </c>
      <c r="F14" s="271">
        <v>906</v>
      </c>
      <c r="G14" s="271">
        <v>765</v>
      </c>
      <c r="H14" s="271">
        <v>272</v>
      </c>
      <c r="I14" s="271">
        <v>24</v>
      </c>
      <c r="J14" s="271">
        <v>0</v>
      </c>
      <c r="K14" s="271">
        <v>1</v>
      </c>
    </row>
    <row r="15" spans="1:11" s="259" customFormat="1" ht="23" customHeight="1" x14ac:dyDescent="0.2">
      <c r="A15" s="269"/>
      <c r="B15" s="270"/>
      <c r="C15" s="270"/>
      <c r="D15" s="271"/>
      <c r="E15" s="271"/>
      <c r="F15" s="271"/>
      <c r="G15" s="271"/>
      <c r="H15" s="271"/>
      <c r="I15" s="271"/>
      <c r="J15" s="271"/>
      <c r="K15" s="271"/>
    </row>
    <row r="16" spans="1:11" s="259" customFormat="1" ht="23" customHeight="1" x14ac:dyDescent="0.2">
      <c r="A16" s="269">
        <v>20</v>
      </c>
      <c r="B16" s="270">
        <v>3695</v>
      </c>
      <c r="C16" s="270">
        <v>311</v>
      </c>
      <c r="D16" s="271">
        <v>776</v>
      </c>
      <c r="E16" s="271">
        <v>760</v>
      </c>
      <c r="F16" s="271">
        <v>859</v>
      </c>
      <c r="G16" s="271">
        <v>661</v>
      </c>
      <c r="H16" s="271">
        <v>299</v>
      </c>
      <c r="I16" s="271">
        <v>29</v>
      </c>
      <c r="J16" s="271">
        <v>0</v>
      </c>
      <c r="K16" s="271">
        <v>0</v>
      </c>
    </row>
    <row r="17" spans="1:12" s="259" customFormat="1" ht="23" customHeight="1" x14ac:dyDescent="0.2">
      <c r="A17" s="269">
        <v>21</v>
      </c>
      <c r="B17" s="270">
        <v>3518</v>
      </c>
      <c r="C17" s="270">
        <v>317</v>
      </c>
      <c r="D17" s="271">
        <v>726</v>
      </c>
      <c r="E17" s="271">
        <v>712</v>
      </c>
      <c r="F17" s="271">
        <v>768</v>
      </c>
      <c r="G17" s="271">
        <v>703</v>
      </c>
      <c r="H17" s="271">
        <v>278</v>
      </c>
      <c r="I17" s="271">
        <v>14</v>
      </c>
      <c r="J17" s="271">
        <v>0</v>
      </c>
      <c r="K17" s="271">
        <v>0</v>
      </c>
    </row>
    <row r="18" spans="1:12" s="259" customFormat="1" ht="23" customHeight="1" x14ac:dyDescent="0.2">
      <c r="A18" s="269">
        <v>22</v>
      </c>
      <c r="B18" s="270">
        <v>3203</v>
      </c>
      <c r="C18" s="270">
        <v>320</v>
      </c>
      <c r="D18" s="271">
        <v>609</v>
      </c>
      <c r="E18" s="271">
        <v>643</v>
      </c>
      <c r="F18" s="271">
        <v>649</v>
      </c>
      <c r="G18" s="271">
        <v>683</v>
      </c>
      <c r="H18" s="271">
        <v>281</v>
      </c>
      <c r="I18" s="271">
        <v>17</v>
      </c>
      <c r="J18" s="271">
        <v>1</v>
      </c>
      <c r="K18" s="271">
        <v>0</v>
      </c>
    </row>
    <row r="19" spans="1:12" s="259" customFormat="1" ht="23" customHeight="1" x14ac:dyDescent="0.2">
      <c r="A19" s="269">
        <v>23</v>
      </c>
      <c r="B19" s="270">
        <v>2970</v>
      </c>
      <c r="C19" s="270">
        <v>365</v>
      </c>
      <c r="D19" s="271">
        <v>597</v>
      </c>
      <c r="E19" s="271">
        <v>579</v>
      </c>
      <c r="F19" s="271">
        <v>608</v>
      </c>
      <c r="G19" s="271">
        <v>552</v>
      </c>
      <c r="H19" s="271">
        <v>254</v>
      </c>
      <c r="I19" s="271">
        <v>15</v>
      </c>
      <c r="J19" s="271">
        <v>0</v>
      </c>
      <c r="K19" s="271">
        <v>0</v>
      </c>
    </row>
    <row r="20" spans="1:12" s="259" customFormat="1" ht="23" customHeight="1" x14ac:dyDescent="0.2">
      <c r="A20" s="269">
        <v>24</v>
      </c>
      <c r="B20" s="272">
        <v>2858</v>
      </c>
      <c r="C20" s="272">
        <v>352</v>
      </c>
      <c r="D20" s="273">
        <v>596</v>
      </c>
      <c r="E20" s="273">
        <v>545</v>
      </c>
      <c r="F20" s="273">
        <v>550</v>
      </c>
      <c r="G20" s="273">
        <v>547</v>
      </c>
      <c r="H20" s="273">
        <v>250</v>
      </c>
      <c r="I20" s="273">
        <v>18</v>
      </c>
      <c r="J20" s="273">
        <v>0</v>
      </c>
      <c r="K20" s="273">
        <v>0</v>
      </c>
    </row>
    <row r="21" spans="1:12" s="259" customFormat="1" ht="23" customHeight="1" x14ac:dyDescent="0.2">
      <c r="A21" s="269"/>
      <c r="B21" s="272"/>
      <c r="C21" s="272"/>
      <c r="D21" s="273"/>
      <c r="E21" s="273"/>
      <c r="F21" s="273"/>
      <c r="G21" s="273"/>
      <c r="H21" s="273"/>
      <c r="I21" s="273"/>
      <c r="J21" s="273"/>
      <c r="K21" s="273"/>
    </row>
    <row r="22" spans="1:12" s="259" customFormat="1" ht="23" customHeight="1" x14ac:dyDescent="0.2">
      <c r="A22" s="269">
        <v>25</v>
      </c>
      <c r="B22" s="272">
        <v>2715</v>
      </c>
      <c r="C22" s="272">
        <v>308</v>
      </c>
      <c r="D22" s="273">
        <v>550</v>
      </c>
      <c r="E22" s="273">
        <v>518</v>
      </c>
      <c r="F22" s="273">
        <v>531</v>
      </c>
      <c r="G22" s="273">
        <v>528</v>
      </c>
      <c r="H22" s="273">
        <v>259</v>
      </c>
      <c r="I22" s="273">
        <v>19</v>
      </c>
      <c r="J22" s="273">
        <v>0</v>
      </c>
      <c r="K22" s="273">
        <v>2</v>
      </c>
    </row>
    <row r="23" spans="1:12" s="259" customFormat="1" ht="23" customHeight="1" x14ac:dyDescent="0.2">
      <c r="A23" s="269">
        <v>26</v>
      </c>
      <c r="B23" s="272">
        <v>2670</v>
      </c>
      <c r="C23" s="272">
        <v>286</v>
      </c>
      <c r="D23" s="273">
        <v>551</v>
      </c>
      <c r="E23" s="273">
        <v>449</v>
      </c>
      <c r="F23" s="273">
        <v>558</v>
      </c>
      <c r="G23" s="273">
        <v>527</v>
      </c>
      <c r="H23" s="273">
        <v>273</v>
      </c>
      <c r="I23" s="273">
        <v>24</v>
      </c>
      <c r="J23" s="273">
        <v>1</v>
      </c>
      <c r="K23" s="273">
        <v>1</v>
      </c>
    </row>
    <row r="24" spans="1:12" s="259" customFormat="1" ht="23" customHeight="1" x14ac:dyDescent="0.2">
      <c r="A24" s="269">
        <v>27</v>
      </c>
      <c r="B24" s="272">
        <v>2537</v>
      </c>
      <c r="C24" s="272">
        <v>226</v>
      </c>
      <c r="D24" s="273">
        <v>521</v>
      </c>
      <c r="E24" s="273">
        <v>472</v>
      </c>
      <c r="F24" s="273">
        <v>546</v>
      </c>
      <c r="G24" s="273">
        <v>474</v>
      </c>
      <c r="H24" s="273">
        <v>282</v>
      </c>
      <c r="I24" s="273">
        <v>14</v>
      </c>
      <c r="J24" s="273">
        <v>1</v>
      </c>
      <c r="K24" s="273">
        <v>1</v>
      </c>
    </row>
    <row r="25" spans="1:12" s="259" customFormat="1" ht="23" customHeight="1" x14ac:dyDescent="0.2">
      <c r="A25" s="269">
        <v>28</v>
      </c>
      <c r="B25" s="272">
        <v>2535</v>
      </c>
      <c r="C25" s="272">
        <v>232</v>
      </c>
      <c r="D25" s="273">
        <v>557</v>
      </c>
      <c r="E25" s="273">
        <v>464</v>
      </c>
      <c r="F25" s="273">
        <v>485</v>
      </c>
      <c r="G25" s="273">
        <v>499</v>
      </c>
      <c r="H25" s="273">
        <v>271</v>
      </c>
      <c r="I25" s="273">
        <v>26</v>
      </c>
      <c r="J25" s="273">
        <v>1</v>
      </c>
      <c r="K25" s="273">
        <v>0</v>
      </c>
    </row>
    <row r="26" spans="1:12" s="259" customFormat="1" ht="23" customHeight="1" x14ac:dyDescent="0.2">
      <c r="A26" s="269">
        <v>29</v>
      </c>
      <c r="B26" s="272">
        <v>2543</v>
      </c>
      <c r="C26" s="272">
        <v>226</v>
      </c>
      <c r="D26" s="273">
        <v>592</v>
      </c>
      <c r="E26" s="273">
        <v>473</v>
      </c>
      <c r="F26" s="273">
        <v>504</v>
      </c>
      <c r="G26" s="273">
        <v>469</v>
      </c>
      <c r="H26" s="273">
        <v>244</v>
      </c>
      <c r="I26" s="273">
        <v>35</v>
      </c>
      <c r="J26" s="273">
        <v>0</v>
      </c>
      <c r="K26" s="273">
        <v>0</v>
      </c>
    </row>
    <row r="27" spans="1:12" s="259" customFormat="1" ht="23" customHeight="1" x14ac:dyDescent="0.2">
      <c r="A27" s="274"/>
      <c r="B27" s="272"/>
      <c r="C27" s="272"/>
      <c r="D27" s="273"/>
      <c r="E27" s="273"/>
      <c r="F27" s="273"/>
      <c r="G27" s="273"/>
      <c r="H27" s="273"/>
      <c r="I27" s="273"/>
      <c r="J27" s="273"/>
      <c r="K27" s="273"/>
    </row>
    <row r="28" spans="1:12" s="237" customFormat="1" ht="23" customHeight="1" x14ac:dyDescent="0.2">
      <c r="A28" s="269">
        <v>30</v>
      </c>
      <c r="B28" s="275">
        <v>2414</v>
      </c>
      <c r="C28" s="271">
        <v>231</v>
      </c>
      <c r="D28" s="271">
        <v>539</v>
      </c>
      <c r="E28" s="271">
        <v>445</v>
      </c>
      <c r="F28" s="271">
        <v>491</v>
      </c>
      <c r="G28" s="271">
        <v>470</v>
      </c>
      <c r="H28" s="271">
        <v>213</v>
      </c>
      <c r="I28" s="271">
        <v>25</v>
      </c>
      <c r="J28" s="271">
        <v>0</v>
      </c>
      <c r="K28" s="271">
        <v>0</v>
      </c>
      <c r="L28" s="258"/>
    </row>
    <row r="29" spans="1:12" s="237" customFormat="1" ht="23" customHeight="1" x14ac:dyDescent="0.2">
      <c r="A29" s="276" t="s">
        <v>181</v>
      </c>
      <c r="B29" s="277">
        <v>2187</v>
      </c>
      <c r="C29" s="277">
        <v>172</v>
      </c>
      <c r="D29" s="278">
        <v>528</v>
      </c>
      <c r="E29" s="278">
        <v>386</v>
      </c>
      <c r="F29" s="278">
        <v>443</v>
      </c>
      <c r="G29" s="278">
        <v>438</v>
      </c>
      <c r="H29" s="278">
        <v>197</v>
      </c>
      <c r="I29" s="278">
        <v>23</v>
      </c>
      <c r="J29" s="278">
        <v>0</v>
      </c>
      <c r="K29" s="278">
        <v>0</v>
      </c>
      <c r="L29" s="258"/>
    </row>
    <row r="30" spans="1:12" x14ac:dyDescent="0.2">
      <c r="A30" s="237" t="s">
        <v>169</v>
      </c>
    </row>
  </sheetData>
  <phoneticPr fontId="4"/>
  <pageMargins left="0.7" right="0.7" top="0.75" bottom="0.75" header="0.3" footer="0.3"/>
  <pageSetup paperSize="9" scale="9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1C90-568E-4E34-9631-650AED818E91}">
  <sheetPr>
    <pageSetUpPr fitToPage="1"/>
  </sheetPr>
  <dimension ref="A1:K18"/>
  <sheetViews>
    <sheetView zoomScaleNormal="100" workbookViewId="0">
      <pane xSplit="1" ySplit="3" topLeftCell="B4" activePane="bottomRight" state="frozen"/>
      <selection activeCell="N14" sqref="N14"/>
      <selection pane="topRight" activeCell="N14" sqref="N14"/>
      <selection pane="bottomLeft" activeCell="N14" sqref="N14"/>
      <selection pane="bottomRight" activeCell="M13" sqref="M13:N13"/>
    </sheetView>
  </sheetViews>
  <sheetFormatPr defaultColWidth="9" defaultRowHeight="13" x14ac:dyDescent="0.2"/>
  <cols>
    <col min="1" max="1" width="12.81640625" style="100" customWidth="1"/>
    <col min="2" max="3" width="9" style="100"/>
    <col min="4" max="4" width="9.08984375" style="100" bestFit="1" customWidth="1"/>
    <col min="5" max="5" width="9" style="100"/>
    <col min="6" max="6" width="9.08984375" style="100" bestFit="1" customWidth="1"/>
    <col min="7" max="16384" width="9" style="100"/>
  </cols>
  <sheetData>
    <row r="1" spans="1:11" ht="16.5" x14ac:dyDescent="0.2">
      <c r="A1" s="280" t="s">
        <v>182</v>
      </c>
      <c r="K1" s="101"/>
    </row>
    <row r="2" spans="1:11" ht="15.5" thickBot="1" x14ac:dyDescent="0.25">
      <c r="A2" s="281"/>
      <c r="J2" s="282" t="s">
        <v>183</v>
      </c>
      <c r="K2" s="282"/>
    </row>
    <row r="3" spans="1:11" ht="21.9" customHeight="1" thickTop="1" x14ac:dyDescent="0.2">
      <c r="A3" s="283"/>
      <c r="B3" s="284" t="s">
        <v>171</v>
      </c>
      <c r="C3" s="285" t="s">
        <v>172</v>
      </c>
      <c r="D3" s="285" t="s">
        <v>141</v>
      </c>
      <c r="E3" s="285" t="s">
        <v>142</v>
      </c>
      <c r="F3" s="285" t="s">
        <v>143</v>
      </c>
      <c r="G3" s="285" t="s">
        <v>144</v>
      </c>
      <c r="H3" s="285" t="s">
        <v>145</v>
      </c>
      <c r="I3" s="285" t="s">
        <v>146</v>
      </c>
      <c r="J3" s="284" t="s">
        <v>147</v>
      </c>
      <c r="K3" s="284" t="s">
        <v>179</v>
      </c>
    </row>
    <row r="4" spans="1:11" ht="21.9" customHeight="1" x14ac:dyDescent="0.2">
      <c r="A4" s="286" t="s">
        <v>184</v>
      </c>
      <c r="B4" s="287">
        <v>2187</v>
      </c>
      <c r="C4" s="288">
        <v>172</v>
      </c>
      <c r="D4" s="287">
        <v>528</v>
      </c>
      <c r="E4" s="287">
        <v>386</v>
      </c>
      <c r="F4" s="287">
        <v>443</v>
      </c>
      <c r="G4" s="287">
        <v>438</v>
      </c>
      <c r="H4" s="287">
        <v>197</v>
      </c>
      <c r="I4" s="287">
        <v>23</v>
      </c>
      <c r="J4" s="287">
        <v>0</v>
      </c>
      <c r="K4" s="287">
        <v>0</v>
      </c>
    </row>
    <row r="5" spans="1:11" ht="21.9" customHeight="1" x14ac:dyDescent="0.2">
      <c r="A5" s="289" t="s">
        <v>185</v>
      </c>
      <c r="B5" s="290">
        <v>530</v>
      </c>
      <c r="C5" s="291">
        <v>45</v>
      </c>
      <c r="D5" s="290">
        <v>120</v>
      </c>
      <c r="E5" s="290">
        <v>93</v>
      </c>
      <c r="F5" s="290">
        <v>108</v>
      </c>
      <c r="G5" s="290">
        <v>112</v>
      </c>
      <c r="H5" s="290">
        <v>49</v>
      </c>
      <c r="I5" s="290">
        <v>3</v>
      </c>
      <c r="J5" s="290">
        <v>0</v>
      </c>
      <c r="K5" s="290">
        <v>0</v>
      </c>
    </row>
    <row r="6" spans="1:11" ht="21.9" customHeight="1" x14ac:dyDescent="0.2">
      <c r="A6" s="289" t="s">
        <v>186</v>
      </c>
      <c r="B6" s="290">
        <v>82</v>
      </c>
      <c r="C6" s="291">
        <v>5</v>
      </c>
      <c r="D6" s="290">
        <v>16</v>
      </c>
      <c r="E6" s="290">
        <v>10</v>
      </c>
      <c r="F6" s="290">
        <v>24</v>
      </c>
      <c r="G6" s="290">
        <v>19</v>
      </c>
      <c r="H6" s="290">
        <v>8</v>
      </c>
      <c r="I6" s="290">
        <v>0</v>
      </c>
      <c r="J6" s="290">
        <v>0</v>
      </c>
      <c r="K6" s="290">
        <v>0</v>
      </c>
    </row>
    <row r="7" spans="1:11" ht="21.9" customHeight="1" x14ac:dyDescent="0.2">
      <c r="A7" s="289" t="s">
        <v>187</v>
      </c>
      <c r="B7" s="290">
        <v>393</v>
      </c>
      <c r="C7" s="291">
        <v>32</v>
      </c>
      <c r="D7" s="290">
        <v>110</v>
      </c>
      <c r="E7" s="290">
        <v>68</v>
      </c>
      <c r="F7" s="290">
        <v>71</v>
      </c>
      <c r="G7" s="290">
        <v>65</v>
      </c>
      <c r="H7" s="290">
        <v>39</v>
      </c>
      <c r="I7" s="290">
        <v>8</v>
      </c>
      <c r="J7" s="290">
        <v>0</v>
      </c>
      <c r="K7" s="290">
        <v>0</v>
      </c>
    </row>
    <row r="8" spans="1:11" ht="21.9" customHeight="1" x14ac:dyDescent="0.2">
      <c r="A8" s="289" t="s">
        <v>188</v>
      </c>
      <c r="B8" s="290">
        <v>564</v>
      </c>
      <c r="C8" s="291">
        <v>44</v>
      </c>
      <c r="D8" s="290">
        <v>143</v>
      </c>
      <c r="E8" s="290">
        <v>101</v>
      </c>
      <c r="F8" s="290">
        <v>117</v>
      </c>
      <c r="G8" s="290">
        <v>106</v>
      </c>
      <c r="H8" s="290">
        <v>45</v>
      </c>
      <c r="I8" s="290">
        <v>8</v>
      </c>
      <c r="J8" s="290">
        <v>0</v>
      </c>
      <c r="K8" s="290">
        <v>0</v>
      </c>
    </row>
    <row r="9" spans="1:11" ht="21.9" customHeight="1" x14ac:dyDescent="0.2">
      <c r="A9" s="289" t="s">
        <v>189</v>
      </c>
      <c r="B9" s="290">
        <v>4</v>
      </c>
      <c r="C9" s="291">
        <v>0</v>
      </c>
      <c r="D9" s="290">
        <v>0</v>
      </c>
      <c r="E9" s="290">
        <v>0</v>
      </c>
      <c r="F9" s="290">
        <v>2</v>
      </c>
      <c r="G9" s="290">
        <v>1</v>
      </c>
      <c r="H9" s="290">
        <v>1</v>
      </c>
      <c r="I9" s="290">
        <v>0</v>
      </c>
      <c r="J9" s="290">
        <v>0</v>
      </c>
      <c r="K9" s="290">
        <v>0</v>
      </c>
    </row>
    <row r="10" spans="1:11" ht="21.9" customHeight="1" x14ac:dyDescent="0.2">
      <c r="A10" s="289" t="s">
        <v>190</v>
      </c>
      <c r="B10" s="290">
        <v>10</v>
      </c>
      <c r="C10" s="291">
        <v>2</v>
      </c>
      <c r="D10" s="290">
        <v>2</v>
      </c>
      <c r="E10" s="290">
        <v>0</v>
      </c>
      <c r="F10" s="290">
        <v>2</v>
      </c>
      <c r="G10" s="290">
        <v>2</v>
      </c>
      <c r="H10" s="290">
        <v>2</v>
      </c>
      <c r="I10" s="290">
        <v>0</v>
      </c>
      <c r="J10" s="290">
        <v>0</v>
      </c>
      <c r="K10" s="290">
        <v>0</v>
      </c>
    </row>
    <row r="11" spans="1:11" ht="21.9" customHeight="1" x14ac:dyDescent="0.2">
      <c r="A11" s="289" t="s">
        <v>191</v>
      </c>
      <c r="B11" s="290">
        <v>48</v>
      </c>
      <c r="C11" s="291">
        <v>4</v>
      </c>
      <c r="D11" s="290">
        <v>11</v>
      </c>
      <c r="E11" s="290">
        <v>6</v>
      </c>
      <c r="F11" s="290">
        <v>7</v>
      </c>
      <c r="G11" s="290">
        <v>17</v>
      </c>
      <c r="H11" s="290">
        <v>3</v>
      </c>
      <c r="I11" s="290">
        <v>0</v>
      </c>
      <c r="J11" s="290">
        <v>0</v>
      </c>
      <c r="K11" s="290">
        <v>0</v>
      </c>
    </row>
    <row r="12" spans="1:11" ht="21.9" customHeight="1" x14ac:dyDescent="0.2">
      <c r="A12" s="289" t="s">
        <v>192</v>
      </c>
      <c r="B12" s="290">
        <v>2</v>
      </c>
      <c r="C12" s="291" t="s">
        <v>193</v>
      </c>
      <c r="D12" s="290">
        <v>0</v>
      </c>
      <c r="E12" s="290">
        <v>0</v>
      </c>
      <c r="F12" s="290">
        <v>2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</row>
    <row r="13" spans="1:11" ht="21.9" customHeight="1" x14ac:dyDescent="0.2">
      <c r="A13" s="289" t="s">
        <v>194</v>
      </c>
      <c r="B13" s="290">
        <v>51</v>
      </c>
      <c r="C13" s="291">
        <v>3</v>
      </c>
      <c r="D13" s="290">
        <v>10</v>
      </c>
      <c r="E13" s="290">
        <v>14</v>
      </c>
      <c r="F13" s="290">
        <v>10</v>
      </c>
      <c r="G13" s="290">
        <v>12</v>
      </c>
      <c r="H13" s="290">
        <v>2</v>
      </c>
      <c r="I13" s="290">
        <v>0</v>
      </c>
      <c r="J13" s="290">
        <v>0</v>
      </c>
      <c r="K13" s="290">
        <v>0</v>
      </c>
    </row>
    <row r="14" spans="1:11" ht="21.9" customHeight="1" x14ac:dyDescent="0.2">
      <c r="A14" s="289" t="s">
        <v>195</v>
      </c>
      <c r="B14" s="290">
        <v>238</v>
      </c>
      <c r="C14" s="291">
        <v>23</v>
      </c>
      <c r="D14" s="290">
        <v>54</v>
      </c>
      <c r="E14" s="290">
        <v>46</v>
      </c>
      <c r="F14" s="290">
        <v>44</v>
      </c>
      <c r="G14" s="290">
        <v>44</v>
      </c>
      <c r="H14" s="290">
        <v>24</v>
      </c>
      <c r="I14" s="290">
        <v>3</v>
      </c>
      <c r="J14" s="290">
        <v>0</v>
      </c>
      <c r="K14" s="290">
        <v>0</v>
      </c>
    </row>
    <row r="15" spans="1:11" ht="21.9" customHeight="1" x14ac:dyDescent="0.2">
      <c r="A15" s="289" t="s">
        <v>196</v>
      </c>
      <c r="B15" s="290">
        <v>218</v>
      </c>
      <c r="C15" s="291">
        <v>13</v>
      </c>
      <c r="D15" s="290">
        <v>52</v>
      </c>
      <c r="E15" s="290">
        <v>40</v>
      </c>
      <c r="F15" s="290">
        <v>50</v>
      </c>
      <c r="G15" s="290">
        <v>45</v>
      </c>
      <c r="H15" s="290">
        <v>17</v>
      </c>
      <c r="I15" s="290">
        <v>1</v>
      </c>
      <c r="J15" s="290">
        <v>0</v>
      </c>
      <c r="K15" s="290">
        <v>0</v>
      </c>
    </row>
    <row r="16" spans="1:11" ht="21.9" customHeight="1" x14ac:dyDescent="0.2">
      <c r="A16" s="292" t="s">
        <v>197</v>
      </c>
      <c r="B16" s="293">
        <v>47</v>
      </c>
      <c r="C16" s="294">
        <v>1</v>
      </c>
      <c r="D16" s="293">
        <v>10</v>
      </c>
      <c r="E16" s="293">
        <v>8</v>
      </c>
      <c r="F16" s="293">
        <v>6</v>
      </c>
      <c r="G16" s="293">
        <v>15</v>
      </c>
      <c r="H16" s="293">
        <v>7</v>
      </c>
      <c r="I16" s="293">
        <v>0</v>
      </c>
      <c r="J16" s="293">
        <v>0</v>
      </c>
      <c r="K16" s="293">
        <v>0</v>
      </c>
    </row>
    <row r="17" spans="1:9" ht="21.9" customHeight="1" x14ac:dyDescent="0.2">
      <c r="A17" s="100" t="s">
        <v>198</v>
      </c>
      <c r="B17" s="295"/>
      <c r="I17" s="137"/>
    </row>
    <row r="18" spans="1:9" x14ac:dyDescent="0.2">
      <c r="B18" s="137"/>
    </row>
  </sheetData>
  <mergeCells count="1">
    <mergeCell ref="J2:K2"/>
  </mergeCells>
  <phoneticPr fontId="4"/>
  <pageMargins left="0.78740157480314965" right="0.78740157480314965" top="0.78740157480314965" bottom="0.98425196850393704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0601</vt:lpstr>
      <vt:lpstr>0602</vt:lpstr>
      <vt:lpstr>0603</vt:lpstr>
      <vt:lpstr>0604</vt:lpstr>
      <vt:lpstr>0605</vt:lpstr>
      <vt:lpstr>0606</vt:lpstr>
      <vt:lpstr>0607</vt:lpstr>
      <vt:lpstr>0608</vt:lpstr>
      <vt:lpstr>0609</vt:lpstr>
      <vt:lpstr>0610</vt:lpstr>
      <vt:lpstr>0611</vt:lpstr>
      <vt:lpstr>0612</vt:lpstr>
      <vt:lpstr>0613</vt:lpstr>
      <vt:lpstr>0614</vt:lpstr>
      <vt:lpstr>0615</vt:lpstr>
      <vt:lpstr>0616</vt:lpstr>
      <vt:lpstr>'0601'!Print_Area</vt:lpstr>
      <vt:lpstr>'0602'!Print_Area</vt:lpstr>
      <vt:lpstr>'0603'!Print_Area</vt:lpstr>
      <vt:lpstr>'0604'!Print_Area</vt:lpstr>
      <vt:lpstr>'0605'!Print_Area</vt:lpstr>
      <vt:lpstr>'0606'!Print_Area</vt:lpstr>
      <vt:lpstr>'0607'!Print_Area</vt:lpstr>
      <vt:lpstr>'0609'!Print_Area</vt:lpstr>
      <vt:lpstr>'0610'!Print_Area</vt:lpstr>
      <vt:lpstr>'0611'!Print_Area</vt:lpstr>
      <vt:lpstr>'0612'!Print_Area</vt:lpstr>
      <vt:lpstr>'0613'!Print_Area</vt:lpstr>
      <vt:lpstr>'0615'!Print_Area</vt:lpstr>
      <vt:lpstr>'0604'!Print_Titles</vt:lpstr>
      <vt:lpstr>'0605'!Print_Titles</vt:lpstr>
      <vt:lpstr>'0611'!Print_Titles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2021-03-29T10:05:46Z</dcterms:created>
  <dcterms:modified xsi:type="dcterms:W3CDTF">2021-03-29T10:05:50Z</dcterms:modified>
</cp:coreProperties>
</file>