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S-TOUKEIKA0000\jinkou\410学校基本調査\R1\18_県確報（ぐんまの学校統計）\HP用\統計表\"/>
    </mc:Choice>
  </mc:AlternateContent>
  <bookViews>
    <workbookView xWindow="0" yWindow="0" windowWidth="14370" windowHeight="13515" firstSheet="10" activeTab="10"/>
  </bookViews>
  <sheets>
    <sheet name="第１表" sheetId="1" r:id="rId1"/>
    <sheet name="第２表" sheetId="126" r:id="rId2"/>
    <sheet name="第３表" sheetId="236" r:id="rId3"/>
    <sheet name="第４表" sheetId="284" r:id="rId4"/>
    <sheet name="第５・６表" sheetId="237" r:id="rId5"/>
    <sheet name="第７・８表" sheetId="238" r:id="rId6"/>
    <sheet name="第9・10表" sheetId="301" r:id="rId7"/>
    <sheet name="第11表" sheetId="300" r:id="rId8"/>
    <sheet name="第12表" sheetId="299" r:id="rId9"/>
    <sheet name="第13・14表" sheetId="298" r:id="rId10"/>
    <sheet name="第17・18表" sheetId="3" r:id="rId11"/>
    <sheet name="第19表" sheetId="294" r:id="rId12"/>
    <sheet name="第20表" sheetId="295" r:id="rId13"/>
    <sheet name="第21・22表" sheetId="4" r:id="rId14"/>
    <sheet name="第23～25表" sheetId="5" r:id="rId15"/>
    <sheet name="第26・27表" sheetId="6" r:id="rId16"/>
    <sheet name="第28・29表" sheetId="7" r:id="rId17"/>
    <sheet name="第30表" sheetId="8" r:id="rId18"/>
    <sheet name="第31表" sheetId="9" r:id="rId19"/>
    <sheet name="第32表" sheetId="10" r:id="rId20"/>
    <sheet name="第33表" sheetId="130" r:id="rId21"/>
  </sheets>
  <definedNames>
    <definedName name="_xlnm.Print_Area" localSheetId="7">第11表!$A$1:$AY$50</definedName>
    <definedName name="_xlnm.Print_Area" localSheetId="8">第12表!$A$1:$AX$47</definedName>
    <definedName name="_xlnm.Print_Area" localSheetId="0">第１表!$A$1:$R$50</definedName>
    <definedName name="_xlnm.Print_Area" localSheetId="1">第２表!$A$1:$AM$46</definedName>
    <definedName name="_xlnm.Print_Area" localSheetId="2">第３表!$A$1:$AQ$50</definedName>
    <definedName name="_xlnm.Print_Area" localSheetId="3">第４表!$A$1:$AN$47</definedName>
    <definedName name="_xlnm.Print_Area" localSheetId="6">第9・10表!$A$1:$AD$49</definedName>
  </definedNames>
  <calcPr calcId="162913"/>
</workbook>
</file>

<file path=xl/calcChain.xml><?xml version="1.0" encoding="utf-8"?>
<calcChain xmlns="http://schemas.openxmlformats.org/spreadsheetml/2006/main">
  <c r="AP11" i="298" l="1"/>
  <c r="AP10" i="298"/>
  <c r="AM11" i="298"/>
  <c r="AM10" i="298"/>
  <c r="AJ11" i="298"/>
  <c r="AJ10" i="298"/>
  <c r="AG10" i="298"/>
  <c r="S73" i="298"/>
  <c r="T73" i="298"/>
  <c r="AP12" i="298"/>
  <c r="AM12" i="298"/>
  <c r="AJ12" i="298"/>
  <c r="AB11" i="298"/>
  <c r="AA11" i="298"/>
  <c r="Z11" i="298"/>
  <c r="Y11" i="298"/>
  <c r="V11" i="298"/>
  <c r="U11" i="298"/>
  <c r="P11" i="298"/>
  <c r="O11" i="298"/>
  <c r="N11" i="298"/>
  <c r="M11" i="298"/>
  <c r="L11" i="298"/>
  <c r="K11" i="298"/>
  <c r="J11" i="298"/>
  <c r="I11" i="298"/>
  <c r="H11" i="298"/>
  <c r="G11" i="298"/>
  <c r="I73" i="298"/>
  <c r="J73" i="298"/>
  <c r="AF60" i="298"/>
  <c r="AE60" i="298"/>
  <c r="AD60" i="298"/>
  <c r="AC60" i="298"/>
  <c r="AB60" i="298"/>
  <c r="AA60" i="298"/>
  <c r="Z60" i="298"/>
  <c r="Y60" i="298"/>
  <c r="X60" i="298"/>
  <c r="W60" i="298"/>
  <c r="V60" i="298"/>
  <c r="U60" i="298"/>
  <c r="T60" i="298"/>
  <c r="S60" i="298"/>
  <c r="R60" i="298"/>
  <c r="Q60" i="298"/>
  <c r="P60" i="298"/>
  <c r="O60" i="298"/>
  <c r="N60" i="298"/>
  <c r="M60" i="298"/>
  <c r="L60" i="298"/>
  <c r="K60" i="298"/>
  <c r="J60" i="298"/>
  <c r="I60" i="298"/>
  <c r="H60" i="298"/>
  <c r="G60" i="298"/>
  <c r="AN26" i="298"/>
  <c r="AO26" i="298"/>
  <c r="AP49" i="298"/>
  <c r="AP48" i="298"/>
  <c r="AP47" i="298"/>
  <c r="AP46" i="298"/>
  <c r="AP45" i="298"/>
  <c r="AP44" i="298"/>
  <c r="AP43" i="298"/>
  <c r="AP42" i="298"/>
  <c r="AP41" i="298"/>
  <c r="AP40" i="298"/>
  <c r="AP39" i="298"/>
  <c r="AP38" i="298"/>
  <c r="AP37" i="298"/>
  <c r="AP36" i="298"/>
  <c r="AP35" i="298"/>
  <c r="AP34" i="298"/>
  <c r="AP33" i="298"/>
  <c r="AP32" i="298"/>
  <c r="AP31" i="298"/>
  <c r="AP30" i="298"/>
  <c r="AP29" i="298"/>
  <c r="AP28" i="298"/>
  <c r="AP27" i="298"/>
  <c r="AP26" i="298" s="1"/>
  <c r="AP25" i="298"/>
  <c r="AP24" i="298"/>
  <c r="AP23" i="298"/>
  <c r="AP22" i="298"/>
  <c r="AP21" i="298"/>
  <c r="AP20" i="298"/>
  <c r="AP19" i="298"/>
  <c r="AP18" i="298"/>
  <c r="AP17" i="298"/>
  <c r="AP16" i="298"/>
  <c r="AP15" i="298"/>
  <c r="AP14" i="298"/>
  <c r="AM49" i="298"/>
  <c r="AM48" i="298"/>
  <c r="AM47" i="298"/>
  <c r="AM46" i="298"/>
  <c r="AM45" i="298"/>
  <c r="AM44" i="298"/>
  <c r="AM43" i="298"/>
  <c r="AM42" i="298"/>
  <c r="AM41" i="298"/>
  <c r="AM40" i="298"/>
  <c r="AM39" i="298"/>
  <c r="AM38" i="298"/>
  <c r="AM37" i="298"/>
  <c r="AM36" i="298"/>
  <c r="AM35" i="298"/>
  <c r="AM34" i="298"/>
  <c r="AM33" i="298"/>
  <c r="AM32" i="298"/>
  <c r="AM31" i="298"/>
  <c r="AM30" i="298"/>
  <c r="AM29" i="298"/>
  <c r="AM28" i="298"/>
  <c r="AM26" i="298" s="1"/>
  <c r="AM27" i="298"/>
  <c r="AM25" i="298"/>
  <c r="AM24" i="298"/>
  <c r="AM23" i="298"/>
  <c r="AM22" i="298"/>
  <c r="AM21" i="298"/>
  <c r="AM20" i="298"/>
  <c r="AM19" i="298"/>
  <c r="AM18" i="298"/>
  <c r="AM17" i="298"/>
  <c r="AM16" i="298"/>
  <c r="AM15" i="298"/>
  <c r="AM14" i="298"/>
  <c r="AJ49" i="298"/>
  <c r="AJ48" i="298"/>
  <c r="AJ47" i="298"/>
  <c r="AJ46" i="298"/>
  <c r="AJ45" i="298"/>
  <c r="AJ44" i="298"/>
  <c r="AJ43" i="298"/>
  <c r="AJ42" i="298"/>
  <c r="AJ41" i="298"/>
  <c r="AJ40" i="298"/>
  <c r="AJ39" i="298"/>
  <c r="AJ38" i="298"/>
  <c r="AJ37" i="298"/>
  <c r="AJ36" i="298"/>
  <c r="AJ35" i="298"/>
  <c r="AJ34" i="298"/>
  <c r="AJ33" i="298"/>
  <c r="AJ32" i="298"/>
  <c r="AJ31" i="298"/>
  <c r="AJ30" i="298"/>
  <c r="AJ29" i="298"/>
  <c r="AJ28" i="298"/>
  <c r="AJ27" i="298"/>
  <c r="AJ26" i="298"/>
  <c r="AJ25" i="298"/>
  <c r="AJ24" i="298"/>
  <c r="AJ23" i="298"/>
  <c r="AJ22" i="298"/>
  <c r="AJ21" i="298"/>
  <c r="AJ20" i="298"/>
  <c r="AJ19" i="298"/>
  <c r="AJ18" i="298"/>
  <c r="AJ17" i="298"/>
  <c r="AJ16" i="298"/>
  <c r="AJ15" i="298"/>
  <c r="AJ14" i="298"/>
  <c r="Y26" i="298"/>
  <c r="Z26" i="298"/>
  <c r="AC11" i="300"/>
  <c r="AB11" i="300"/>
  <c r="AA11" i="300"/>
  <c r="Z11" i="300"/>
  <c r="Y11" i="300"/>
  <c r="X11" i="300"/>
  <c r="W11" i="300"/>
  <c r="AY11" i="300"/>
  <c r="AX11" i="300"/>
  <c r="AS11" i="300"/>
  <c r="AR11" i="300"/>
  <c r="AQ11" i="300"/>
  <c r="AP11" i="300"/>
  <c r="AO11" i="300"/>
  <c r="AN11" i="300"/>
  <c r="AM11" i="300"/>
  <c r="AL11" i="300"/>
  <c r="AK11" i="300"/>
  <c r="S11" i="300"/>
  <c r="R11" i="300"/>
  <c r="Q11" i="300"/>
  <c r="P11" i="300"/>
  <c r="O11" i="300"/>
  <c r="N11" i="300"/>
  <c r="M11" i="300"/>
  <c r="L11" i="300"/>
  <c r="K11" i="300"/>
  <c r="I59" i="298" l="1"/>
  <c r="J59" i="298"/>
  <c r="D9" i="299"/>
  <c r="L9" i="299"/>
  <c r="L23" i="299"/>
  <c r="N9" i="299"/>
  <c r="O10" i="299"/>
  <c r="O23" i="299"/>
  <c r="Z23" i="299" l="1"/>
  <c r="AA23" i="299"/>
  <c r="Y23" i="299"/>
  <c r="X23" i="299"/>
  <c r="G12" i="300"/>
  <c r="G11" i="300"/>
  <c r="G10" i="300" l="1"/>
  <c r="S13" i="300"/>
  <c r="R13" i="300"/>
  <c r="Q13" i="300"/>
  <c r="P13" i="300"/>
  <c r="O13" i="300"/>
  <c r="N13" i="300"/>
  <c r="M13" i="300"/>
  <c r="K13" i="300"/>
  <c r="L13" i="300"/>
  <c r="M48" i="301" l="1"/>
  <c r="M47" i="301"/>
  <c r="M46" i="301"/>
  <c r="M45" i="301"/>
  <c r="M44" i="301"/>
  <c r="M43" i="301"/>
  <c r="M42" i="301"/>
  <c r="M41" i="301"/>
  <c r="M40" i="301"/>
  <c r="M39" i="301"/>
  <c r="M38" i="301"/>
  <c r="M37" i="301"/>
  <c r="M36" i="301"/>
  <c r="M35" i="301"/>
  <c r="M34" i="301"/>
  <c r="M33" i="301"/>
  <c r="M32" i="301"/>
  <c r="M31" i="301"/>
  <c r="M30" i="301"/>
  <c r="M29" i="301"/>
  <c r="M28" i="301"/>
  <c r="M27" i="301"/>
  <c r="M26" i="301"/>
  <c r="M24" i="301"/>
  <c r="M23" i="301"/>
  <c r="M22" i="301"/>
  <c r="M21" i="301"/>
  <c r="M20" i="301"/>
  <c r="M19" i="301"/>
  <c r="M18" i="301"/>
  <c r="M17" i="301"/>
  <c r="M16" i="301"/>
  <c r="M15" i="301"/>
  <c r="M12" i="301" s="1"/>
  <c r="M14" i="301"/>
  <c r="M13" i="301"/>
  <c r="M25" i="301" l="1"/>
  <c r="Y26" i="237"/>
  <c r="Z26" i="237"/>
  <c r="AJ10" i="299" l="1"/>
  <c r="AK10" i="299"/>
  <c r="AL10" i="299"/>
  <c r="AM10" i="299"/>
  <c r="AN10" i="299"/>
  <c r="AO10" i="299"/>
  <c r="AP10" i="299"/>
  <c r="AQ10" i="299"/>
  <c r="AR10" i="299"/>
  <c r="G58" i="237" l="1"/>
  <c r="H58" i="237"/>
  <c r="I58" i="237"/>
  <c r="J58" i="237"/>
  <c r="K58" i="237"/>
  <c r="L58" i="237"/>
  <c r="M58" i="237"/>
  <c r="N58" i="237"/>
  <c r="O58" i="237"/>
  <c r="P58" i="237"/>
  <c r="Q58" i="237"/>
  <c r="R58" i="237"/>
  <c r="S58" i="237"/>
  <c r="T58" i="237"/>
  <c r="U58" i="237"/>
  <c r="V58" i="237"/>
  <c r="W58" i="237"/>
  <c r="X58" i="237"/>
  <c r="Y58" i="237"/>
  <c r="Z58" i="237"/>
  <c r="AN24" i="284" l="1"/>
  <c r="AM24" i="284" l="1"/>
  <c r="AE26" i="236" l="1"/>
  <c r="AF26" i="236"/>
  <c r="AV46" i="299"/>
  <c r="AV45" i="299"/>
  <c r="AV44" i="299"/>
  <c r="AV43" i="299"/>
  <c r="AV42" i="299"/>
  <c r="AV41" i="299"/>
  <c r="AV40" i="299"/>
  <c r="AV39" i="299"/>
  <c r="AV38" i="299"/>
  <c r="AV37" i="299"/>
  <c r="AV36" i="299"/>
  <c r="AV35" i="299"/>
  <c r="AV34" i="299"/>
  <c r="AV33" i="299"/>
  <c r="AV32" i="299"/>
  <c r="AV31" i="299"/>
  <c r="AV30" i="299"/>
  <c r="AV29" i="299"/>
  <c r="AV28" i="299"/>
  <c r="AV27" i="299"/>
  <c r="AV26" i="299"/>
  <c r="AV25" i="299"/>
  <c r="AV24" i="299"/>
  <c r="AV11" i="299"/>
  <c r="AU46" i="299"/>
  <c r="AT46" i="299"/>
  <c r="AU45" i="299"/>
  <c r="AT45" i="299"/>
  <c r="AU44" i="299"/>
  <c r="AT44" i="299"/>
  <c r="AU43" i="299"/>
  <c r="AT43" i="299"/>
  <c r="AU42" i="299"/>
  <c r="AT42" i="299"/>
  <c r="AU41" i="299"/>
  <c r="AT41" i="299"/>
  <c r="AU40" i="299"/>
  <c r="AT40" i="299"/>
  <c r="AU39" i="299"/>
  <c r="AT39" i="299"/>
  <c r="AU38" i="299"/>
  <c r="AT38" i="299"/>
  <c r="AU37" i="299"/>
  <c r="AT37" i="299"/>
  <c r="AU36" i="299"/>
  <c r="AT36" i="299"/>
  <c r="AU35" i="299"/>
  <c r="AT35" i="299"/>
  <c r="AU34" i="299"/>
  <c r="AT34" i="299"/>
  <c r="AU33" i="299"/>
  <c r="AT33" i="299"/>
  <c r="AU32" i="299"/>
  <c r="AT32" i="299"/>
  <c r="AU31" i="299"/>
  <c r="AT31" i="299"/>
  <c r="AU30" i="299"/>
  <c r="AT30" i="299"/>
  <c r="AU29" i="299"/>
  <c r="AT29" i="299"/>
  <c r="AU28" i="299"/>
  <c r="AT28" i="299"/>
  <c r="AU27" i="299"/>
  <c r="AT27" i="299"/>
  <c r="AU26" i="299"/>
  <c r="AT26" i="299"/>
  <c r="AU25" i="299"/>
  <c r="AT25" i="299"/>
  <c r="AU24" i="299"/>
  <c r="AT24" i="299"/>
  <c r="AT22" i="299"/>
  <c r="AQ26" i="298" l="1"/>
  <c r="AR26" i="298"/>
  <c r="E61" i="298"/>
  <c r="F75" i="298"/>
  <c r="F76" i="298"/>
  <c r="F77" i="298"/>
  <c r="F78" i="298"/>
  <c r="F79" i="298"/>
  <c r="F80" i="298"/>
  <c r="F81" i="298"/>
  <c r="F82" i="298"/>
  <c r="F83" i="298"/>
  <c r="F84" i="298"/>
  <c r="F85" i="298"/>
  <c r="F86" i="298"/>
  <c r="F87" i="298"/>
  <c r="F88" i="298"/>
  <c r="F89" i="298"/>
  <c r="F90" i="298"/>
  <c r="F91" i="298"/>
  <c r="F92" i="298"/>
  <c r="F93" i="298"/>
  <c r="F94" i="298"/>
  <c r="F95" i="298"/>
  <c r="F96" i="298"/>
  <c r="F74" i="298"/>
  <c r="E75" i="298"/>
  <c r="E74" i="298"/>
  <c r="D74" i="298"/>
  <c r="D62" i="298"/>
  <c r="D61" i="298"/>
  <c r="G73" i="298"/>
  <c r="G59" i="298" s="1"/>
  <c r="H73" i="298"/>
  <c r="H59" i="298" s="1"/>
  <c r="K73" i="298"/>
  <c r="K59" i="298" s="1"/>
  <c r="L73" i="298"/>
  <c r="L59" i="298" s="1"/>
  <c r="M73" i="298"/>
  <c r="M59" i="298" s="1"/>
  <c r="N73" i="298"/>
  <c r="N59" i="298" s="1"/>
  <c r="O73" i="298"/>
  <c r="O59" i="298" s="1"/>
  <c r="P73" i="298"/>
  <c r="P59" i="298" s="1"/>
  <c r="Q73" i="298"/>
  <c r="Q59" i="298" s="1"/>
  <c r="Q11" i="298" s="1"/>
  <c r="R73" i="298"/>
  <c r="R59" i="298" s="1"/>
  <c r="R11" i="298" s="1"/>
  <c r="S59" i="298"/>
  <c r="S11" i="298" s="1"/>
  <c r="T59" i="298"/>
  <c r="T11" i="298" s="1"/>
  <c r="U73" i="298"/>
  <c r="U59" i="298" s="1"/>
  <c r="V73" i="298"/>
  <c r="V59" i="298" s="1"/>
  <c r="W73" i="298"/>
  <c r="W59" i="298" s="1"/>
  <c r="W11" i="298" s="1"/>
  <c r="X73" i="298"/>
  <c r="X59" i="298" s="1"/>
  <c r="X11" i="298" s="1"/>
  <c r="Y73" i="298"/>
  <c r="Y59" i="298" s="1"/>
  <c r="Z73" i="298"/>
  <c r="Z59" i="298" s="1"/>
  <c r="AA73" i="298"/>
  <c r="AA59" i="298" s="1"/>
  <c r="AB73" i="298"/>
  <c r="AB59" i="298" s="1"/>
  <c r="AC73" i="298"/>
  <c r="AC59" i="298" s="1"/>
  <c r="AC11" i="298" s="1"/>
  <c r="AD73" i="298"/>
  <c r="AD59" i="298" s="1"/>
  <c r="AD11" i="298" s="1"/>
  <c r="AE73" i="298"/>
  <c r="AE59" i="298" s="1"/>
  <c r="AE11" i="298" s="1"/>
  <c r="AF73" i="298"/>
  <c r="AF59" i="298" s="1"/>
  <c r="AF11" i="298" s="1"/>
  <c r="E62" i="298"/>
  <c r="E63" i="298"/>
  <c r="E64" i="298"/>
  <c r="E65" i="298"/>
  <c r="E66" i="298"/>
  <c r="E67" i="298"/>
  <c r="E68" i="298"/>
  <c r="E69" i="298"/>
  <c r="E70" i="298"/>
  <c r="E71" i="298"/>
  <c r="E72" i="298"/>
  <c r="E76" i="298"/>
  <c r="E77" i="298"/>
  <c r="E78" i="298"/>
  <c r="E79" i="298"/>
  <c r="E80" i="298"/>
  <c r="E81" i="298"/>
  <c r="E82" i="298"/>
  <c r="E83" i="298"/>
  <c r="E84" i="298"/>
  <c r="E85" i="298"/>
  <c r="E86" i="298"/>
  <c r="E87" i="298"/>
  <c r="E88" i="298"/>
  <c r="E89" i="298"/>
  <c r="E90" i="298"/>
  <c r="E91" i="298"/>
  <c r="E92" i="298"/>
  <c r="E93" i="298"/>
  <c r="E94" i="298"/>
  <c r="E95" i="298"/>
  <c r="E96" i="298"/>
  <c r="F12" i="298"/>
  <c r="F14" i="298"/>
  <c r="F15" i="298"/>
  <c r="F16" i="298"/>
  <c r="F17" i="298"/>
  <c r="F18" i="298"/>
  <c r="F19" i="298"/>
  <c r="F20" i="298"/>
  <c r="F21" i="298"/>
  <c r="F22" i="298"/>
  <c r="F23" i="298"/>
  <c r="F24" i="298"/>
  <c r="F25" i="298"/>
  <c r="F27" i="298"/>
  <c r="F28" i="298"/>
  <c r="F29" i="298"/>
  <c r="F30" i="298"/>
  <c r="F31" i="298"/>
  <c r="F32" i="298"/>
  <c r="F33" i="298"/>
  <c r="F34" i="298"/>
  <c r="F35" i="298"/>
  <c r="F36" i="298"/>
  <c r="F37" i="298"/>
  <c r="F38" i="298"/>
  <c r="F39" i="298"/>
  <c r="F40" i="298"/>
  <c r="F41" i="298"/>
  <c r="F42" i="298"/>
  <c r="F43" i="298"/>
  <c r="F44" i="298"/>
  <c r="F45" i="298"/>
  <c r="F46" i="298"/>
  <c r="F47" i="298"/>
  <c r="F48" i="298"/>
  <c r="F49" i="298"/>
  <c r="F10" i="298"/>
  <c r="E12" i="298"/>
  <c r="E14" i="298"/>
  <c r="E15" i="298"/>
  <c r="E16" i="298"/>
  <c r="E17" i="298"/>
  <c r="E18" i="298"/>
  <c r="E19" i="298"/>
  <c r="E20" i="298"/>
  <c r="E21" i="298"/>
  <c r="E22" i="298"/>
  <c r="E23" i="298"/>
  <c r="E24" i="298"/>
  <c r="E25" i="298"/>
  <c r="E27" i="298"/>
  <c r="E28" i="298"/>
  <c r="E29" i="298"/>
  <c r="E30" i="298"/>
  <c r="E31" i="298"/>
  <c r="E32" i="298"/>
  <c r="E33" i="298"/>
  <c r="E34" i="298"/>
  <c r="E35" i="298"/>
  <c r="E36" i="298"/>
  <c r="E37" i="298"/>
  <c r="E38" i="298"/>
  <c r="E39" i="298"/>
  <c r="E40" i="298"/>
  <c r="E41" i="298"/>
  <c r="E42" i="298"/>
  <c r="E43" i="298"/>
  <c r="E44" i="298"/>
  <c r="E45" i="298"/>
  <c r="E46" i="298"/>
  <c r="E47" i="298"/>
  <c r="E48" i="298"/>
  <c r="E49" i="298"/>
  <c r="E10" i="298"/>
  <c r="D10" i="298"/>
  <c r="D12" i="298"/>
  <c r="Z13" i="298"/>
  <c r="Z9" i="298" s="1"/>
  <c r="Y13" i="298"/>
  <c r="V26" i="298"/>
  <c r="U26" i="298"/>
  <c r="V13" i="298"/>
  <c r="V9" i="298" s="1"/>
  <c r="U13" i="298"/>
  <c r="F11" i="298" l="1"/>
  <c r="U9" i="298"/>
  <c r="E60" i="298"/>
  <c r="Y9" i="298"/>
  <c r="E73" i="298"/>
  <c r="E13" i="298"/>
  <c r="F13" i="298"/>
  <c r="E26" i="298"/>
  <c r="F26" i="298"/>
  <c r="F73" i="298"/>
  <c r="AO23" i="299"/>
  <c r="AO9" i="299" s="1"/>
  <c r="AP23" i="299"/>
  <c r="AP9" i="299" s="1"/>
  <c r="AV23" i="299"/>
  <c r="AV12" i="299"/>
  <c r="AV13" i="299"/>
  <c r="AV14" i="299"/>
  <c r="AV15" i="299"/>
  <c r="AV16" i="299"/>
  <c r="AV17" i="299"/>
  <c r="AV18" i="299"/>
  <c r="AV19" i="299"/>
  <c r="AV20" i="299"/>
  <c r="AV21" i="299"/>
  <c r="AV22" i="299"/>
  <c r="AX23" i="299"/>
  <c r="AW23" i="299"/>
  <c r="AS39" i="299"/>
  <c r="AU23" i="299"/>
  <c r="AT23" i="299"/>
  <c r="AQ23" i="299"/>
  <c r="AQ9" i="299" s="1"/>
  <c r="AL23" i="299"/>
  <c r="AL9" i="299" s="1"/>
  <c r="AM23" i="299"/>
  <c r="AM9" i="299" s="1"/>
  <c r="AN23" i="299"/>
  <c r="AN9" i="299" s="1"/>
  <c r="AK23" i="299"/>
  <c r="AK9" i="299" s="1"/>
  <c r="AJ23" i="299"/>
  <c r="AJ9" i="299" s="1"/>
  <c r="AW10" i="299"/>
  <c r="AX10" i="299"/>
  <c r="AX9" i="299" s="1"/>
  <c r="Y10" i="299"/>
  <c r="X10" i="299"/>
  <c r="K10" i="299"/>
  <c r="I24" i="299"/>
  <c r="J24" i="299"/>
  <c r="I25" i="299"/>
  <c r="J25" i="299"/>
  <c r="I26" i="299"/>
  <c r="J26" i="299"/>
  <c r="I27" i="299"/>
  <c r="J27" i="299"/>
  <c r="I28" i="299"/>
  <c r="J28" i="299"/>
  <c r="I29" i="299"/>
  <c r="J29" i="299"/>
  <c r="I30" i="299"/>
  <c r="J30" i="299"/>
  <c r="I31" i="299"/>
  <c r="J31" i="299"/>
  <c r="I32" i="299"/>
  <c r="J32" i="299"/>
  <c r="I33" i="299"/>
  <c r="J33" i="299"/>
  <c r="I34" i="299"/>
  <c r="J34" i="299"/>
  <c r="I35" i="299"/>
  <c r="J35" i="299"/>
  <c r="I36" i="299"/>
  <c r="J36" i="299"/>
  <c r="I37" i="299"/>
  <c r="J37" i="299"/>
  <c r="I38" i="299"/>
  <c r="J38" i="299"/>
  <c r="I39" i="299"/>
  <c r="J39" i="299"/>
  <c r="I40" i="299"/>
  <c r="J40" i="299"/>
  <c r="I41" i="299"/>
  <c r="J41" i="299"/>
  <c r="I42" i="299"/>
  <c r="J42" i="299"/>
  <c r="I43" i="299"/>
  <c r="J43" i="299"/>
  <c r="I44" i="299"/>
  <c r="J44" i="299"/>
  <c r="I45" i="299"/>
  <c r="J45" i="299"/>
  <c r="I46" i="299"/>
  <c r="J46" i="299"/>
  <c r="F9" i="298" l="1"/>
  <c r="AW9" i="299"/>
  <c r="AH9" i="299"/>
  <c r="H46" i="299"/>
  <c r="H42" i="299"/>
  <c r="H40" i="299"/>
  <c r="H38" i="299"/>
  <c r="H36" i="299"/>
  <c r="H34" i="299"/>
  <c r="H32" i="299"/>
  <c r="H30" i="299"/>
  <c r="H28" i="299"/>
  <c r="H26" i="299"/>
  <c r="H24" i="299"/>
  <c r="AV10" i="299"/>
  <c r="AV9" i="299" s="1"/>
  <c r="H45" i="299"/>
  <c r="H41" i="299"/>
  <c r="H37" i="299"/>
  <c r="H33" i="299"/>
  <c r="H25" i="299"/>
  <c r="H43" i="299"/>
  <c r="H39" i="299"/>
  <c r="H35" i="299"/>
  <c r="H31" i="299"/>
  <c r="H29" i="299"/>
  <c r="H27" i="299"/>
  <c r="H44" i="299"/>
  <c r="AX26" i="300"/>
  <c r="AY26" i="300"/>
  <c r="AJ14" i="300"/>
  <c r="AI14" i="300"/>
  <c r="AJ12" i="300"/>
  <c r="AI12" i="300"/>
  <c r="AJ11" i="300"/>
  <c r="AI11" i="300"/>
  <c r="AW28" i="300"/>
  <c r="AW29" i="300"/>
  <c r="AW30" i="300"/>
  <c r="AW31" i="300"/>
  <c r="AW32" i="300"/>
  <c r="AW33" i="300"/>
  <c r="AW34" i="300"/>
  <c r="AW35" i="300"/>
  <c r="AW36" i="300"/>
  <c r="AW37" i="300"/>
  <c r="AW38" i="300"/>
  <c r="AW39" i="300"/>
  <c r="AW40" i="300"/>
  <c r="AW41" i="300"/>
  <c r="AW42" i="300"/>
  <c r="AW43" i="300"/>
  <c r="AW44" i="300"/>
  <c r="AW45" i="300"/>
  <c r="AW46" i="300"/>
  <c r="AW47" i="300"/>
  <c r="AW48" i="300"/>
  <c r="AW49" i="300"/>
  <c r="AW27" i="300"/>
  <c r="AW15" i="300"/>
  <c r="AW16" i="300"/>
  <c r="AW17" i="300"/>
  <c r="AW18" i="300"/>
  <c r="AW19" i="300"/>
  <c r="AW20" i="300"/>
  <c r="AW21" i="300"/>
  <c r="AW22" i="300"/>
  <c r="AW23" i="300"/>
  <c r="AW24" i="300"/>
  <c r="AW25" i="300"/>
  <c r="AW14" i="300"/>
  <c r="AW12" i="300"/>
  <c r="AW11" i="300"/>
  <c r="AW10" i="300"/>
  <c r="AN13" i="300"/>
  <c r="AO13" i="300"/>
  <c r="AN26" i="300"/>
  <c r="AO26" i="300"/>
  <c r="AM26" i="300"/>
  <c r="AL26" i="300"/>
  <c r="AM13" i="300"/>
  <c r="AL13" i="300"/>
  <c r="X13" i="300"/>
  <c r="Y13" i="300"/>
  <c r="X26" i="300"/>
  <c r="Y26" i="300"/>
  <c r="AM9" i="300" l="1"/>
  <c r="AH11" i="300"/>
  <c r="X9" i="300"/>
  <c r="AL9" i="300"/>
  <c r="AW26" i="300"/>
  <c r="AW13" i="300"/>
  <c r="Y9" i="300"/>
  <c r="R26" i="300"/>
  <c r="S26" i="300"/>
  <c r="U27" i="300"/>
  <c r="V27" i="300"/>
  <c r="U28" i="300"/>
  <c r="V28" i="300"/>
  <c r="U29" i="300"/>
  <c r="V29" i="300"/>
  <c r="U30" i="300"/>
  <c r="V30" i="300"/>
  <c r="U31" i="300"/>
  <c r="V31" i="300"/>
  <c r="U32" i="300"/>
  <c r="V32" i="300"/>
  <c r="U33" i="300"/>
  <c r="V33" i="300"/>
  <c r="U34" i="300"/>
  <c r="V34" i="300"/>
  <c r="U35" i="300"/>
  <c r="V35" i="300"/>
  <c r="U36" i="300"/>
  <c r="V36" i="300"/>
  <c r="U37" i="300"/>
  <c r="V37" i="300"/>
  <c r="U38" i="300"/>
  <c r="V38" i="300"/>
  <c r="U39" i="300"/>
  <c r="V39" i="300"/>
  <c r="U40" i="300"/>
  <c r="V40" i="300"/>
  <c r="U41" i="300"/>
  <c r="V41" i="300"/>
  <c r="U42" i="300"/>
  <c r="V42" i="300"/>
  <c r="U43" i="300"/>
  <c r="V43" i="300"/>
  <c r="U44" i="300"/>
  <c r="V44" i="300"/>
  <c r="U45" i="300"/>
  <c r="V45" i="300"/>
  <c r="U46" i="300"/>
  <c r="V46" i="300"/>
  <c r="U47" i="300"/>
  <c r="V47" i="300"/>
  <c r="U48" i="300"/>
  <c r="V48" i="300"/>
  <c r="U49" i="300"/>
  <c r="V49" i="300"/>
  <c r="AC25" i="301"/>
  <c r="AD25" i="301"/>
  <c r="W8" i="301"/>
  <c r="X8" i="301"/>
  <c r="Z8" i="301"/>
  <c r="AA8" i="301"/>
  <c r="AC8" i="301"/>
  <c r="AD8" i="301"/>
  <c r="AB58" i="237"/>
  <c r="AC58" i="237"/>
  <c r="AE58" i="237"/>
  <c r="AF58" i="237"/>
  <c r="T26" i="238"/>
  <c r="U26" i="238"/>
  <c r="O72" i="237"/>
  <c r="P72" i="237"/>
  <c r="AW9" i="300" l="1"/>
  <c r="T47" i="300"/>
  <c r="T45" i="300"/>
  <c r="T39" i="300"/>
  <c r="T37" i="300"/>
  <c r="T49" i="300"/>
  <c r="T46" i="300"/>
  <c r="T33" i="300"/>
  <c r="T48" i="300"/>
  <c r="T31" i="300"/>
  <c r="T29" i="300"/>
  <c r="T40" i="300"/>
  <c r="T38" i="300"/>
  <c r="T41" i="300"/>
  <c r="T32" i="300"/>
  <c r="T30" i="300"/>
  <c r="T44" i="300"/>
  <c r="T42" i="300"/>
  <c r="T35" i="300"/>
  <c r="T28" i="300"/>
  <c r="T43" i="300"/>
  <c r="T36" i="300"/>
  <c r="T34" i="300"/>
  <c r="T27" i="300"/>
  <c r="S26" i="237"/>
  <c r="T26" i="237"/>
  <c r="M26" i="237"/>
  <c r="N26" i="237"/>
  <c r="H12" i="284"/>
  <c r="I12" i="284"/>
  <c r="AA12" i="237" l="1"/>
  <c r="I11" i="300" l="1"/>
  <c r="G14" i="300"/>
  <c r="T26" i="300"/>
  <c r="AO9" i="300" l="1"/>
  <c r="AN9" i="300"/>
  <c r="K9" i="126" l="1"/>
  <c r="M22" i="126" l="1"/>
  <c r="G9" i="126"/>
  <c r="G22" i="126"/>
  <c r="D22" i="126"/>
  <c r="D9" i="126"/>
  <c r="G8" i="126" l="1"/>
  <c r="D8" i="126"/>
  <c r="U11" i="300" l="1"/>
  <c r="V11" i="300"/>
  <c r="U12" i="300"/>
  <c r="V12" i="300"/>
  <c r="AA14" i="237" l="1"/>
  <c r="AA15" i="237"/>
  <c r="AA16" i="237"/>
  <c r="AA17" i="237"/>
  <c r="AA18" i="237"/>
  <c r="AA19" i="237"/>
  <c r="AA20" i="237"/>
  <c r="AA21" i="237"/>
  <c r="AA22" i="237"/>
  <c r="AA23" i="237"/>
  <c r="AA24" i="237"/>
  <c r="AA25" i="237"/>
  <c r="AA27" i="237"/>
  <c r="AA28" i="237"/>
  <c r="AA29" i="237"/>
  <c r="AA30" i="237"/>
  <c r="AA31" i="237"/>
  <c r="AA32" i="237"/>
  <c r="AA33" i="237"/>
  <c r="AA34" i="237"/>
  <c r="AA35" i="237"/>
  <c r="AA36" i="237"/>
  <c r="AA37" i="237"/>
  <c r="AA38" i="237"/>
  <c r="AA39" i="237"/>
  <c r="AA40" i="237"/>
  <c r="AA41" i="237"/>
  <c r="AA42" i="237"/>
  <c r="AA43" i="237"/>
  <c r="AA44" i="237"/>
  <c r="AA45" i="237"/>
  <c r="AA46" i="237"/>
  <c r="AA47" i="237"/>
  <c r="AA48" i="237"/>
  <c r="AA49" i="237"/>
  <c r="AA10" i="237"/>
  <c r="AA11" i="237"/>
  <c r="AA58" i="237" s="1"/>
  <c r="Q14" i="236" l="1"/>
  <c r="R14" i="236"/>
  <c r="Q15" i="236"/>
  <c r="R15" i="236"/>
  <c r="Q16" i="236"/>
  <c r="R16" i="236"/>
  <c r="Q17" i="236"/>
  <c r="R17" i="236"/>
  <c r="Q18" i="236"/>
  <c r="R18" i="236"/>
  <c r="Q19" i="236"/>
  <c r="R19" i="236"/>
  <c r="Q20" i="236"/>
  <c r="R20" i="236"/>
  <c r="Q21" i="236"/>
  <c r="R21" i="236"/>
  <c r="Q22" i="236"/>
  <c r="R22" i="236"/>
  <c r="Q23" i="236"/>
  <c r="R23" i="236"/>
  <c r="Q24" i="236"/>
  <c r="R24" i="236"/>
  <c r="Q25" i="236"/>
  <c r="R25" i="236"/>
  <c r="H14" i="236"/>
  <c r="I14" i="236"/>
  <c r="AA14" i="236"/>
  <c r="H15" i="236"/>
  <c r="I15" i="236"/>
  <c r="AA15" i="236"/>
  <c r="H16" i="236"/>
  <c r="I16" i="236"/>
  <c r="AA16" i="236"/>
  <c r="H17" i="236"/>
  <c r="I17" i="236"/>
  <c r="AA17" i="236"/>
  <c r="H18" i="236"/>
  <c r="I18" i="236"/>
  <c r="AA18" i="236"/>
  <c r="H19" i="236"/>
  <c r="I19" i="236"/>
  <c r="AA19" i="236"/>
  <c r="H20" i="236"/>
  <c r="I20" i="236"/>
  <c r="AA20" i="236"/>
  <c r="H21" i="236"/>
  <c r="I21" i="236"/>
  <c r="AA21" i="236"/>
  <c r="H22" i="236"/>
  <c r="I22" i="236"/>
  <c r="AA22" i="236"/>
  <c r="H23" i="236"/>
  <c r="I23" i="236"/>
  <c r="AA23" i="236"/>
  <c r="H24" i="236"/>
  <c r="I24" i="236"/>
  <c r="AA24" i="236"/>
  <c r="H25" i="236"/>
  <c r="I25" i="236"/>
  <c r="AA25" i="236"/>
  <c r="P15" i="236" l="1"/>
  <c r="P24" i="236"/>
  <c r="P22" i="236"/>
  <c r="P20" i="236"/>
  <c r="P16" i="236"/>
  <c r="P25" i="236"/>
  <c r="P18" i="236"/>
  <c r="P23" i="236"/>
  <c r="P21" i="236"/>
  <c r="P19" i="236"/>
  <c r="P17" i="236"/>
  <c r="P14" i="236"/>
  <c r="G25" i="236"/>
  <c r="G23" i="236"/>
  <c r="G22" i="236"/>
  <c r="G21" i="236"/>
  <c r="G20" i="236"/>
  <c r="G19" i="236"/>
  <c r="G18" i="236"/>
  <c r="G17" i="236"/>
  <c r="G16" i="236"/>
  <c r="G15" i="236"/>
  <c r="G24" i="236"/>
  <c r="G14" i="236"/>
  <c r="AA10" i="299"/>
  <c r="Z10" i="299"/>
  <c r="S23" i="299"/>
  <c r="R23" i="299"/>
  <c r="S10" i="299"/>
  <c r="R10" i="299"/>
  <c r="S9" i="299" l="1"/>
  <c r="R9" i="299"/>
  <c r="AY13" i="300" l="1"/>
  <c r="AX13" i="300"/>
  <c r="AQ26" i="300"/>
  <c r="AP26" i="300"/>
  <c r="AQ13" i="300"/>
  <c r="AP13" i="300"/>
  <c r="AP9" i="300" l="1"/>
  <c r="AY9" i="300"/>
  <c r="AX9" i="300"/>
  <c r="AA26" i="300"/>
  <c r="Z26" i="300"/>
  <c r="AA13" i="300"/>
  <c r="Z13" i="300"/>
  <c r="Z9" i="300" l="1"/>
  <c r="AQ9" i="300"/>
  <c r="AA9" i="300"/>
  <c r="J11" i="300"/>
  <c r="H11" i="300" s="1"/>
  <c r="I26" i="237" l="1"/>
  <c r="J26" i="237"/>
  <c r="I11" i="236" l="1"/>
  <c r="H11" i="236"/>
  <c r="H12" i="236"/>
  <c r="AA9" i="299" l="1"/>
  <c r="Z9" i="299"/>
  <c r="S9" i="300"/>
  <c r="R9" i="300"/>
  <c r="Y9" i="299" l="1"/>
  <c r="X9" i="299"/>
  <c r="AP96" i="298"/>
  <c r="AM96" i="298"/>
  <c r="AJ96" i="298"/>
  <c r="AG96" i="298"/>
  <c r="D96" i="298"/>
  <c r="AP95" i="298"/>
  <c r="AM95" i="298"/>
  <c r="AJ95" i="298"/>
  <c r="AG95" i="298"/>
  <c r="D95" i="298"/>
  <c r="AP94" i="298"/>
  <c r="AM94" i="298"/>
  <c r="AJ94" i="298"/>
  <c r="AG94" i="298"/>
  <c r="D94" i="298"/>
  <c r="AP93" i="298"/>
  <c r="AM93" i="298"/>
  <c r="AJ93" i="298"/>
  <c r="AG93" i="298"/>
  <c r="D93" i="298"/>
  <c r="AP92" i="298"/>
  <c r="AM92" i="298"/>
  <c r="AJ92" i="298"/>
  <c r="AG92" i="298"/>
  <c r="D92" i="298"/>
  <c r="AP91" i="298"/>
  <c r="AM91" i="298"/>
  <c r="AJ91" i="298"/>
  <c r="AG91" i="298"/>
  <c r="D91" i="298"/>
  <c r="AP90" i="298"/>
  <c r="AM90" i="298"/>
  <c r="AJ90" i="298"/>
  <c r="AG90" i="298"/>
  <c r="D90" i="298"/>
  <c r="AP89" i="298"/>
  <c r="AM89" i="298"/>
  <c r="AJ89" i="298"/>
  <c r="AG89" i="298"/>
  <c r="D89" i="298"/>
  <c r="AP88" i="298"/>
  <c r="AM88" i="298"/>
  <c r="AJ88" i="298"/>
  <c r="AG88" i="298"/>
  <c r="D88" i="298"/>
  <c r="AP87" i="298"/>
  <c r="AM87" i="298"/>
  <c r="AJ87" i="298"/>
  <c r="AG87" i="298"/>
  <c r="D87" i="298"/>
  <c r="AP86" i="298"/>
  <c r="AM86" i="298"/>
  <c r="AJ86" i="298"/>
  <c r="AG86" i="298"/>
  <c r="D86" i="298"/>
  <c r="AP85" i="298"/>
  <c r="AM85" i="298"/>
  <c r="AJ85" i="298"/>
  <c r="AG85" i="298"/>
  <c r="D85" i="298"/>
  <c r="AP84" i="298"/>
  <c r="AM84" i="298"/>
  <c r="AJ84" i="298"/>
  <c r="AG84" i="298"/>
  <c r="D84" i="298"/>
  <c r="AP83" i="298"/>
  <c r="AM83" i="298"/>
  <c r="AJ83" i="298"/>
  <c r="AG83" i="298"/>
  <c r="D83" i="298"/>
  <c r="AP82" i="298"/>
  <c r="AM82" i="298"/>
  <c r="AJ82" i="298"/>
  <c r="AG82" i="298"/>
  <c r="D82" i="298"/>
  <c r="AP81" i="298"/>
  <c r="AM81" i="298"/>
  <c r="AJ81" i="298"/>
  <c r="AG81" i="298"/>
  <c r="D81" i="298"/>
  <c r="AP80" i="298"/>
  <c r="AM80" i="298"/>
  <c r="AJ80" i="298"/>
  <c r="AG80" i="298"/>
  <c r="D80" i="298"/>
  <c r="AP79" i="298"/>
  <c r="AM79" i="298"/>
  <c r="AJ79" i="298"/>
  <c r="AG79" i="298"/>
  <c r="D79" i="298"/>
  <c r="AP78" i="298"/>
  <c r="AM78" i="298"/>
  <c r="AJ78" i="298"/>
  <c r="AG78" i="298"/>
  <c r="D78" i="298"/>
  <c r="AP77" i="298"/>
  <c r="AM77" i="298"/>
  <c r="AJ77" i="298"/>
  <c r="AG77" i="298"/>
  <c r="D77" i="298"/>
  <c r="AP76" i="298"/>
  <c r="AM76" i="298"/>
  <c r="AJ76" i="298"/>
  <c r="AG76" i="298"/>
  <c r="D76" i="298"/>
  <c r="AP75" i="298"/>
  <c r="AM75" i="298"/>
  <c r="AJ75" i="298"/>
  <c r="AG75" i="298"/>
  <c r="D75" i="298"/>
  <c r="AP74" i="298"/>
  <c r="AM74" i="298"/>
  <c r="AJ74" i="298"/>
  <c r="AG74" i="298"/>
  <c r="AR73" i="298"/>
  <c r="AQ73" i="298"/>
  <c r="AO73" i="298"/>
  <c r="AN73" i="298"/>
  <c r="AL73" i="298"/>
  <c r="AK73" i="298"/>
  <c r="AI73" i="298"/>
  <c r="AH73" i="298"/>
  <c r="AP72" i="298"/>
  <c r="AM72" i="298"/>
  <c r="AJ72" i="298"/>
  <c r="AG72" i="298"/>
  <c r="F72" i="298"/>
  <c r="D72" i="298"/>
  <c r="AP71" i="298"/>
  <c r="AM71" i="298"/>
  <c r="AJ71" i="298"/>
  <c r="AG71" i="298"/>
  <c r="F71" i="298"/>
  <c r="D71" i="298"/>
  <c r="AP70" i="298"/>
  <c r="AM70" i="298"/>
  <c r="AJ70" i="298"/>
  <c r="AG70" i="298"/>
  <c r="F70" i="298"/>
  <c r="D70" i="298"/>
  <c r="AP69" i="298"/>
  <c r="AM69" i="298"/>
  <c r="AJ69" i="298"/>
  <c r="AG69" i="298"/>
  <c r="F69" i="298"/>
  <c r="D69" i="298"/>
  <c r="AP68" i="298"/>
  <c r="AM68" i="298"/>
  <c r="AJ68" i="298"/>
  <c r="AG68" i="298"/>
  <c r="F68" i="298"/>
  <c r="D68" i="298"/>
  <c r="AP67" i="298"/>
  <c r="AM67" i="298"/>
  <c r="AJ67" i="298"/>
  <c r="AG67" i="298"/>
  <c r="F67" i="298"/>
  <c r="D67" i="298"/>
  <c r="AP66" i="298"/>
  <c r="AM66" i="298"/>
  <c r="AJ66" i="298"/>
  <c r="AG66" i="298"/>
  <c r="F66" i="298"/>
  <c r="D66" i="298"/>
  <c r="AP65" i="298"/>
  <c r="AM65" i="298"/>
  <c r="AJ65" i="298"/>
  <c r="AG65" i="298"/>
  <c r="F65" i="298"/>
  <c r="D65" i="298"/>
  <c r="AP64" i="298"/>
  <c r="AM64" i="298"/>
  <c r="AJ64" i="298"/>
  <c r="AG64" i="298"/>
  <c r="F64" i="298"/>
  <c r="D64" i="298"/>
  <c r="AP63" i="298"/>
  <c r="AM63" i="298"/>
  <c r="AJ63" i="298"/>
  <c r="AG63" i="298"/>
  <c r="F63" i="298"/>
  <c r="D63" i="298"/>
  <c r="AP62" i="298"/>
  <c r="AM62" i="298"/>
  <c r="AJ62" i="298"/>
  <c r="AG62" i="298"/>
  <c r="F62" i="298"/>
  <c r="AP61" i="298"/>
  <c r="AM61" i="298"/>
  <c r="AJ61" i="298"/>
  <c r="AG61" i="298"/>
  <c r="F61" i="298"/>
  <c r="AR60" i="298"/>
  <c r="AQ60" i="298"/>
  <c r="AO60" i="298"/>
  <c r="AO59" i="298" s="1"/>
  <c r="AO11" i="298" s="1"/>
  <c r="AN60" i="298"/>
  <c r="AN59" i="298" s="1"/>
  <c r="AN11" i="298" s="1"/>
  <c r="AL60" i="298"/>
  <c r="AK60" i="298"/>
  <c r="AI60" i="298"/>
  <c r="AH60" i="298"/>
  <c r="AG49" i="298"/>
  <c r="D49" i="298"/>
  <c r="AG48" i="298"/>
  <c r="D48" i="298"/>
  <c r="AG47" i="298"/>
  <c r="D47" i="298"/>
  <c r="AG46" i="298"/>
  <c r="D46" i="298"/>
  <c r="AG45" i="298"/>
  <c r="D45" i="298"/>
  <c r="AG44" i="298"/>
  <c r="D44" i="298"/>
  <c r="AG43" i="298"/>
  <c r="D43" i="298"/>
  <c r="AG42" i="298"/>
  <c r="D42" i="298"/>
  <c r="AG41" i="298"/>
  <c r="D41" i="298"/>
  <c r="AG40" i="298"/>
  <c r="D40" i="298"/>
  <c r="AG39" i="298"/>
  <c r="D39" i="298"/>
  <c r="AG38" i="298"/>
  <c r="D38" i="298"/>
  <c r="AG37" i="298"/>
  <c r="D37" i="298"/>
  <c r="AG36" i="298"/>
  <c r="D36" i="298"/>
  <c r="AG35" i="298"/>
  <c r="D35" i="298"/>
  <c r="AG34" i="298"/>
  <c r="D34" i="298"/>
  <c r="AG33" i="298"/>
  <c r="D33" i="298"/>
  <c r="AG32" i="298"/>
  <c r="D32" i="298"/>
  <c r="AG31" i="298"/>
  <c r="D31" i="298"/>
  <c r="AG30" i="298"/>
  <c r="D30" i="298"/>
  <c r="AG29" i="298"/>
  <c r="D29" i="298"/>
  <c r="AG28" i="298"/>
  <c r="D28" i="298"/>
  <c r="AG27" i="298"/>
  <c r="D27" i="298"/>
  <c r="AL26" i="298"/>
  <c r="AK26" i="298"/>
  <c r="AI26" i="298"/>
  <c r="AH26" i="298"/>
  <c r="AF26" i="298"/>
  <c r="AE26" i="298"/>
  <c r="AD26" i="298"/>
  <c r="AC26" i="298"/>
  <c r="AB26" i="298"/>
  <c r="AA26" i="298"/>
  <c r="X26" i="298"/>
  <c r="W26" i="298"/>
  <c r="T26" i="298"/>
  <c r="S26" i="298"/>
  <c r="R26" i="298"/>
  <c r="Q26" i="298"/>
  <c r="P26" i="298"/>
  <c r="O26" i="298"/>
  <c r="N26" i="298"/>
  <c r="M26" i="298"/>
  <c r="L26" i="298"/>
  <c r="K26" i="298"/>
  <c r="J26" i="298"/>
  <c r="I26" i="298"/>
  <c r="H26" i="298"/>
  <c r="G26" i="298"/>
  <c r="AG25" i="298"/>
  <c r="D25" i="298"/>
  <c r="AG24" i="298"/>
  <c r="D24" i="298"/>
  <c r="AG23" i="298"/>
  <c r="D23" i="298"/>
  <c r="AG22" i="298"/>
  <c r="D22" i="298"/>
  <c r="AG21" i="298"/>
  <c r="D21" i="298"/>
  <c r="AG20" i="298"/>
  <c r="D20" i="298"/>
  <c r="AG19" i="298"/>
  <c r="D19" i="298"/>
  <c r="AG18" i="298"/>
  <c r="D18" i="298"/>
  <c r="AG17" i="298"/>
  <c r="D17" i="298"/>
  <c r="AG16" i="298"/>
  <c r="D16" i="298"/>
  <c r="AG15" i="298"/>
  <c r="D15" i="298"/>
  <c r="AG14" i="298"/>
  <c r="D14" i="298"/>
  <c r="AR13" i="298"/>
  <c r="AQ13" i="298"/>
  <c r="AO13" i="298"/>
  <c r="AN13" i="298"/>
  <c r="AL13" i="298"/>
  <c r="AK13" i="298"/>
  <c r="AI13" i="298"/>
  <c r="AH13" i="298"/>
  <c r="AF13" i="298"/>
  <c r="AF9" i="298" s="1"/>
  <c r="AE13" i="298"/>
  <c r="AD13" i="298"/>
  <c r="AC13" i="298"/>
  <c r="AC9" i="298" s="1"/>
  <c r="AB13" i="298"/>
  <c r="AB9" i="298" s="1"/>
  <c r="AA13" i="298"/>
  <c r="X13" i="298"/>
  <c r="W13" i="298"/>
  <c r="W9" i="298" s="1"/>
  <c r="T13" i="298"/>
  <c r="T9" i="298" s="1"/>
  <c r="S13" i="298"/>
  <c r="R13" i="298"/>
  <c r="Q13" i="298"/>
  <c r="P13" i="298"/>
  <c r="P9" i="298" s="1"/>
  <c r="O13" i="298"/>
  <c r="N13" i="298"/>
  <c r="M13" i="298"/>
  <c r="M9" i="298" s="1"/>
  <c r="L13" i="298"/>
  <c r="L9" i="298" s="1"/>
  <c r="K13" i="298"/>
  <c r="J13" i="298"/>
  <c r="I13" i="298"/>
  <c r="I9" i="298" s="1"/>
  <c r="H13" i="298"/>
  <c r="H9" i="298" s="1"/>
  <c r="G13" i="298"/>
  <c r="AG12" i="298"/>
  <c r="AI46" i="299"/>
  <c r="AH46" i="299"/>
  <c r="V46" i="299"/>
  <c r="U46" i="299"/>
  <c r="G46" i="299"/>
  <c r="AI45" i="299"/>
  <c r="AH45" i="299"/>
  <c r="V45" i="299"/>
  <c r="U45" i="299"/>
  <c r="G45" i="299"/>
  <c r="AI44" i="299"/>
  <c r="AH44" i="299"/>
  <c r="V44" i="299"/>
  <c r="U44" i="299"/>
  <c r="G44" i="299"/>
  <c r="AI43" i="299"/>
  <c r="AH43" i="299"/>
  <c r="V43" i="299"/>
  <c r="U43" i="299"/>
  <c r="G43" i="299"/>
  <c r="AI42" i="299"/>
  <c r="AH42" i="299"/>
  <c r="V42" i="299"/>
  <c r="U42" i="299"/>
  <c r="G42" i="299"/>
  <c r="AI41" i="299"/>
  <c r="AH41" i="299"/>
  <c r="V41" i="299"/>
  <c r="U41" i="299"/>
  <c r="G41" i="299"/>
  <c r="AI40" i="299"/>
  <c r="AH40" i="299"/>
  <c r="V40" i="299"/>
  <c r="U40" i="299"/>
  <c r="G40" i="299"/>
  <c r="AI39" i="299"/>
  <c r="AH39" i="299"/>
  <c r="V39" i="299"/>
  <c r="U39" i="299"/>
  <c r="G39" i="299"/>
  <c r="AI38" i="299"/>
  <c r="AH38" i="299"/>
  <c r="V38" i="299"/>
  <c r="U38" i="299"/>
  <c r="G38" i="299"/>
  <c r="AI37" i="299"/>
  <c r="AH37" i="299"/>
  <c r="V37" i="299"/>
  <c r="U37" i="299"/>
  <c r="G37" i="299"/>
  <c r="AI36" i="299"/>
  <c r="AH36" i="299"/>
  <c r="V36" i="299"/>
  <c r="U36" i="299"/>
  <c r="G36" i="299"/>
  <c r="AI35" i="299"/>
  <c r="AH35" i="299"/>
  <c r="V35" i="299"/>
  <c r="U35" i="299"/>
  <c r="G35" i="299"/>
  <c r="AI34" i="299"/>
  <c r="AH34" i="299"/>
  <c r="V34" i="299"/>
  <c r="U34" i="299"/>
  <c r="G34" i="299"/>
  <c r="AI33" i="299"/>
  <c r="AH33" i="299"/>
  <c r="V33" i="299"/>
  <c r="U33" i="299"/>
  <c r="G33" i="299"/>
  <c r="AI32" i="299"/>
  <c r="AH32" i="299"/>
  <c r="V32" i="299"/>
  <c r="U32" i="299"/>
  <c r="G32" i="299"/>
  <c r="AI31" i="299"/>
  <c r="AH31" i="299"/>
  <c r="V31" i="299"/>
  <c r="U31" i="299"/>
  <c r="G31" i="299"/>
  <c r="AI30" i="299"/>
  <c r="AH30" i="299"/>
  <c r="V30" i="299"/>
  <c r="U30" i="299"/>
  <c r="G30" i="299"/>
  <c r="AI29" i="299"/>
  <c r="AH29" i="299"/>
  <c r="V29" i="299"/>
  <c r="U29" i="299"/>
  <c r="G29" i="299"/>
  <c r="AI28" i="299"/>
  <c r="AH28" i="299"/>
  <c r="V28" i="299"/>
  <c r="U28" i="299"/>
  <c r="G28" i="299"/>
  <c r="AI27" i="299"/>
  <c r="AH27" i="299"/>
  <c r="V27" i="299"/>
  <c r="U27" i="299"/>
  <c r="G27" i="299"/>
  <c r="AI26" i="299"/>
  <c r="AH26" i="299"/>
  <c r="V26" i="299"/>
  <c r="U26" i="299"/>
  <c r="G26" i="299"/>
  <c r="AI25" i="299"/>
  <c r="AH25" i="299"/>
  <c r="V25" i="299"/>
  <c r="U25" i="299"/>
  <c r="G25" i="299"/>
  <c r="AI24" i="299"/>
  <c r="AH24" i="299"/>
  <c r="V24" i="299"/>
  <c r="U24" i="299"/>
  <c r="G24" i="299"/>
  <c r="AR23" i="299"/>
  <c r="AR9" i="299" s="1"/>
  <c r="AC23" i="299"/>
  <c r="AB23" i="299"/>
  <c r="W23" i="299"/>
  <c r="Q23" i="299"/>
  <c r="P23" i="299"/>
  <c r="N23" i="299"/>
  <c r="M23" i="299"/>
  <c r="K23" i="299"/>
  <c r="K9" i="299" s="1"/>
  <c r="AU22" i="299"/>
  <c r="AI22" i="299"/>
  <c r="AH22" i="299"/>
  <c r="V22" i="299"/>
  <c r="U22" i="299"/>
  <c r="J22" i="299"/>
  <c r="I22" i="299"/>
  <c r="G22" i="299"/>
  <c r="AU21" i="299"/>
  <c r="AT21" i="299"/>
  <c r="AI21" i="299"/>
  <c r="AH21" i="299"/>
  <c r="V21" i="299"/>
  <c r="U21" i="299"/>
  <c r="J21" i="299"/>
  <c r="I21" i="299"/>
  <c r="G21" i="299"/>
  <c r="AU20" i="299"/>
  <c r="AT20" i="299"/>
  <c r="AI20" i="299"/>
  <c r="AH20" i="299"/>
  <c r="V20" i="299"/>
  <c r="U20" i="299"/>
  <c r="J20" i="299"/>
  <c r="I20" i="299"/>
  <c r="G20" i="299"/>
  <c r="AU19" i="299"/>
  <c r="AT19" i="299"/>
  <c r="AI19" i="299"/>
  <c r="AH19" i="299"/>
  <c r="V19" i="299"/>
  <c r="U19" i="299"/>
  <c r="J19" i="299"/>
  <c r="I19" i="299"/>
  <c r="G19" i="299"/>
  <c r="AU18" i="299"/>
  <c r="AT18" i="299"/>
  <c r="AI18" i="299"/>
  <c r="AH18" i="299"/>
  <c r="V18" i="299"/>
  <c r="U18" i="299"/>
  <c r="J18" i="299"/>
  <c r="I18" i="299"/>
  <c r="G18" i="299"/>
  <c r="AU17" i="299"/>
  <c r="AT17" i="299"/>
  <c r="AI17" i="299"/>
  <c r="AH17" i="299"/>
  <c r="V17" i="299"/>
  <c r="U17" i="299"/>
  <c r="J17" i="299"/>
  <c r="I17" i="299"/>
  <c r="G17" i="299"/>
  <c r="AU16" i="299"/>
  <c r="AT16" i="299"/>
  <c r="AI16" i="299"/>
  <c r="AH16" i="299"/>
  <c r="V16" i="299"/>
  <c r="U16" i="299"/>
  <c r="J16" i="299"/>
  <c r="I16" i="299"/>
  <c r="G16" i="299"/>
  <c r="AU15" i="299"/>
  <c r="AT15" i="299"/>
  <c r="AI15" i="299"/>
  <c r="AH15" i="299"/>
  <c r="V15" i="299"/>
  <c r="U15" i="299"/>
  <c r="J15" i="299"/>
  <c r="I15" i="299"/>
  <c r="G15" i="299"/>
  <c r="AU14" i="299"/>
  <c r="AT14" i="299"/>
  <c r="AI14" i="299"/>
  <c r="AH14" i="299"/>
  <c r="V14" i="299"/>
  <c r="U14" i="299"/>
  <c r="J14" i="299"/>
  <c r="I14" i="299"/>
  <c r="G14" i="299"/>
  <c r="AU13" i="299"/>
  <c r="AT13" i="299"/>
  <c r="AI13" i="299"/>
  <c r="AH13" i="299"/>
  <c r="V13" i="299"/>
  <c r="U13" i="299"/>
  <c r="J13" i="299"/>
  <c r="I13" i="299"/>
  <c r="G13" i="299"/>
  <c r="AU12" i="299"/>
  <c r="AT12" i="299"/>
  <c r="AI12" i="299"/>
  <c r="AH12" i="299"/>
  <c r="V12" i="299"/>
  <c r="U12" i="299"/>
  <c r="J12" i="299"/>
  <c r="I12" i="299"/>
  <c r="G12" i="299"/>
  <c r="AU11" i="299"/>
  <c r="AT11" i="299"/>
  <c r="AI11" i="299"/>
  <c r="AH11" i="299"/>
  <c r="V11" i="299"/>
  <c r="U11" i="299"/>
  <c r="J11" i="299"/>
  <c r="I11" i="299"/>
  <c r="G11" i="299"/>
  <c r="AC10" i="299"/>
  <c r="AB10" i="299"/>
  <c r="W10" i="299"/>
  <c r="Q10" i="299"/>
  <c r="P10" i="299"/>
  <c r="N10" i="299"/>
  <c r="M10" i="299"/>
  <c r="L10" i="299"/>
  <c r="AV49" i="300"/>
  <c r="AU49" i="300"/>
  <c r="AJ49" i="300"/>
  <c r="AI49" i="300"/>
  <c r="J49" i="300"/>
  <c r="I49" i="300"/>
  <c r="G49" i="300"/>
  <c r="AV48" i="300"/>
  <c r="AU48" i="300"/>
  <c r="AJ48" i="300"/>
  <c r="AI48" i="300"/>
  <c r="J48" i="300"/>
  <c r="I48" i="300"/>
  <c r="G48" i="300"/>
  <c r="AV47" i="300"/>
  <c r="AU47" i="300"/>
  <c r="AJ47" i="300"/>
  <c r="AI47" i="300"/>
  <c r="J47" i="300"/>
  <c r="I47" i="300"/>
  <c r="G47" i="300"/>
  <c r="AV46" i="300"/>
  <c r="AU46" i="300"/>
  <c r="AJ46" i="300"/>
  <c r="AI46" i="300"/>
  <c r="J46" i="300"/>
  <c r="I46" i="300"/>
  <c r="G46" i="300"/>
  <c r="AV45" i="300"/>
  <c r="AU45" i="300"/>
  <c r="AJ45" i="300"/>
  <c r="AI45" i="300"/>
  <c r="J45" i="300"/>
  <c r="I45" i="300"/>
  <c r="G45" i="300"/>
  <c r="AV44" i="300"/>
  <c r="AU44" i="300"/>
  <c r="AJ44" i="300"/>
  <c r="AI44" i="300"/>
  <c r="J44" i="300"/>
  <c r="I44" i="300"/>
  <c r="G44" i="300"/>
  <c r="AV43" i="300"/>
  <c r="AU43" i="300"/>
  <c r="AJ43" i="300"/>
  <c r="AI43" i="300"/>
  <c r="J43" i="300"/>
  <c r="I43" i="300"/>
  <c r="G43" i="300"/>
  <c r="AV42" i="300"/>
  <c r="AU42" i="300"/>
  <c r="AJ42" i="300"/>
  <c r="AI42" i="300"/>
  <c r="J42" i="300"/>
  <c r="I42" i="300"/>
  <c r="G42" i="300"/>
  <c r="AV41" i="300"/>
  <c r="AU41" i="300"/>
  <c r="AJ41" i="300"/>
  <c r="AI41" i="300"/>
  <c r="J41" i="300"/>
  <c r="I41" i="300"/>
  <c r="G41" i="300"/>
  <c r="AV40" i="300"/>
  <c r="AU40" i="300"/>
  <c r="AJ40" i="300"/>
  <c r="AI40" i="300"/>
  <c r="J40" i="300"/>
  <c r="I40" i="300"/>
  <c r="G40" i="300"/>
  <c r="AV39" i="300"/>
  <c r="AU39" i="300"/>
  <c r="AJ39" i="300"/>
  <c r="AI39" i="300"/>
  <c r="J39" i="300"/>
  <c r="I39" i="300"/>
  <c r="G39" i="300"/>
  <c r="AV38" i="300"/>
  <c r="AU38" i="300"/>
  <c r="AJ38" i="300"/>
  <c r="AI38" i="300"/>
  <c r="J38" i="300"/>
  <c r="I38" i="300"/>
  <c r="G38" i="300"/>
  <c r="AV37" i="300"/>
  <c r="AU37" i="300"/>
  <c r="AJ37" i="300"/>
  <c r="AI37" i="300"/>
  <c r="J37" i="300"/>
  <c r="I37" i="300"/>
  <c r="G37" i="300"/>
  <c r="AV36" i="300"/>
  <c r="AU36" i="300"/>
  <c r="AJ36" i="300"/>
  <c r="AI36" i="300"/>
  <c r="J36" i="300"/>
  <c r="I36" i="300"/>
  <c r="G36" i="300"/>
  <c r="AV35" i="300"/>
  <c r="AU35" i="300"/>
  <c r="AJ35" i="300"/>
  <c r="AI35" i="300"/>
  <c r="J35" i="300"/>
  <c r="I35" i="300"/>
  <c r="G35" i="300"/>
  <c r="AV34" i="300"/>
  <c r="AU34" i="300"/>
  <c r="AJ34" i="300"/>
  <c r="AI34" i="300"/>
  <c r="J34" i="300"/>
  <c r="I34" i="300"/>
  <c r="G34" i="300"/>
  <c r="AV33" i="300"/>
  <c r="AU33" i="300"/>
  <c r="AJ33" i="300"/>
  <c r="AI33" i="300"/>
  <c r="J33" i="300"/>
  <c r="I33" i="300"/>
  <c r="G33" i="300"/>
  <c r="AV32" i="300"/>
  <c r="AU32" i="300"/>
  <c r="AJ32" i="300"/>
  <c r="AI32" i="300"/>
  <c r="J32" i="300"/>
  <c r="I32" i="300"/>
  <c r="G32" i="300"/>
  <c r="AV31" i="300"/>
  <c r="AU31" i="300"/>
  <c r="AJ31" i="300"/>
  <c r="AI31" i="300"/>
  <c r="J31" i="300"/>
  <c r="I31" i="300"/>
  <c r="G31" i="300"/>
  <c r="AV30" i="300"/>
  <c r="AU30" i="300"/>
  <c r="AJ30" i="300"/>
  <c r="AI30" i="300"/>
  <c r="J30" i="300"/>
  <c r="I30" i="300"/>
  <c r="G30" i="300"/>
  <c r="AV29" i="300"/>
  <c r="AU29" i="300"/>
  <c r="AJ29" i="300"/>
  <c r="AI29" i="300"/>
  <c r="J29" i="300"/>
  <c r="I29" i="300"/>
  <c r="G29" i="300"/>
  <c r="AV28" i="300"/>
  <c r="AU28" i="300"/>
  <c r="AJ28" i="300"/>
  <c r="AI28" i="300"/>
  <c r="J28" i="300"/>
  <c r="I28" i="300"/>
  <c r="G28" i="300"/>
  <c r="AV27" i="300"/>
  <c r="AU27" i="300"/>
  <c r="AJ27" i="300"/>
  <c r="AI27" i="300"/>
  <c r="J27" i="300"/>
  <c r="I27" i="300"/>
  <c r="G27" i="300"/>
  <c r="AS26" i="300"/>
  <c r="AR26" i="300"/>
  <c r="AK26" i="300"/>
  <c r="AC26" i="300"/>
  <c r="AB26" i="300"/>
  <c r="W26" i="300"/>
  <c r="Q26" i="300"/>
  <c r="P26" i="300"/>
  <c r="O26" i="300"/>
  <c r="N26" i="300"/>
  <c r="M26" i="300"/>
  <c r="L26" i="300"/>
  <c r="K26" i="300"/>
  <c r="AV25" i="300"/>
  <c r="AU25" i="300"/>
  <c r="AJ25" i="300"/>
  <c r="AI25" i="300"/>
  <c r="V25" i="300"/>
  <c r="U25" i="300"/>
  <c r="J25" i="300"/>
  <c r="I25" i="300"/>
  <c r="G25" i="300"/>
  <c r="AV24" i="300"/>
  <c r="AU24" i="300"/>
  <c r="AJ24" i="300"/>
  <c r="AI24" i="300"/>
  <c r="V24" i="300"/>
  <c r="U24" i="300"/>
  <c r="J24" i="300"/>
  <c r="I24" i="300"/>
  <c r="G24" i="300"/>
  <c r="AV23" i="300"/>
  <c r="AU23" i="300"/>
  <c r="AJ23" i="300"/>
  <c r="AI23" i="300"/>
  <c r="V23" i="300"/>
  <c r="U23" i="300"/>
  <c r="J23" i="300"/>
  <c r="I23" i="300"/>
  <c r="G23" i="300"/>
  <c r="AV22" i="300"/>
  <c r="AU22" i="300"/>
  <c r="AJ22" i="300"/>
  <c r="AI22" i="300"/>
  <c r="V22" i="300"/>
  <c r="U22" i="300"/>
  <c r="J22" i="300"/>
  <c r="I22" i="300"/>
  <c r="G22" i="300"/>
  <c r="AV21" i="300"/>
  <c r="AU21" i="300"/>
  <c r="AJ21" i="300"/>
  <c r="AI21" i="300"/>
  <c r="V21" i="300"/>
  <c r="U21" i="300"/>
  <c r="J21" i="300"/>
  <c r="I21" i="300"/>
  <c r="G21" i="300"/>
  <c r="AV20" i="300"/>
  <c r="AU20" i="300"/>
  <c r="AJ20" i="300"/>
  <c r="AI20" i="300"/>
  <c r="V20" i="300"/>
  <c r="U20" i="300"/>
  <c r="J20" i="300"/>
  <c r="I20" i="300"/>
  <c r="G20" i="300"/>
  <c r="AV19" i="300"/>
  <c r="AU19" i="300"/>
  <c r="AJ19" i="300"/>
  <c r="AI19" i="300"/>
  <c r="V19" i="300"/>
  <c r="U19" i="300"/>
  <c r="J19" i="300"/>
  <c r="I19" i="300"/>
  <c r="G19" i="300"/>
  <c r="AV18" i="300"/>
  <c r="AU18" i="300"/>
  <c r="AJ18" i="300"/>
  <c r="AI18" i="300"/>
  <c r="V18" i="300"/>
  <c r="U18" i="300"/>
  <c r="J18" i="300"/>
  <c r="I18" i="300"/>
  <c r="G18" i="300"/>
  <c r="AV17" i="300"/>
  <c r="AU17" i="300"/>
  <c r="AJ17" i="300"/>
  <c r="AI17" i="300"/>
  <c r="V17" i="300"/>
  <c r="U17" i="300"/>
  <c r="J17" i="300"/>
  <c r="I17" i="300"/>
  <c r="G17" i="300"/>
  <c r="AV16" i="300"/>
  <c r="AU16" i="300"/>
  <c r="AJ16" i="300"/>
  <c r="AI16" i="300"/>
  <c r="V16" i="300"/>
  <c r="U16" i="300"/>
  <c r="J16" i="300"/>
  <c r="I16" i="300"/>
  <c r="G16" i="300"/>
  <c r="AV15" i="300"/>
  <c r="AU15" i="300"/>
  <c r="AJ15" i="300"/>
  <c r="AI15" i="300"/>
  <c r="V15" i="300"/>
  <c r="U15" i="300"/>
  <c r="J15" i="300"/>
  <c r="I15" i="300"/>
  <c r="G15" i="300"/>
  <c r="AV14" i="300"/>
  <c r="AU14" i="300"/>
  <c r="V14" i="300"/>
  <c r="U14" i="300"/>
  <c r="J14" i="300"/>
  <c r="I14" i="300"/>
  <c r="AS13" i="300"/>
  <c r="AR13" i="300"/>
  <c r="AK13" i="300"/>
  <c r="AC13" i="300"/>
  <c r="AB13" i="300"/>
  <c r="W13" i="300"/>
  <c r="K9" i="300"/>
  <c r="AV12" i="300"/>
  <c r="AU12" i="300"/>
  <c r="J12" i="300"/>
  <c r="I12" i="300"/>
  <c r="AV11" i="300"/>
  <c r="AU11" i="300"/>
  <c r="AT10" i="300"/>
  <c r="AJ10" i="300"/>
  <c r="AI10" i="300"/>
  <c r="V10" i="300"/>
  <c r="U10" i="300"/>
  <c r="J10" i="300"/>
  <c r="I10" i="300"/>
  <c r="H10" i="300" s="1"/>
  <c r="AB48" i="301"/>
  <c r="Y48" i="301"/>
  <c r="V48" i="301"/>
  <c r="U48" i="301"/>
  <c r="T48" i="301"/>
  <c r="J48" i="301"/>
  <c r="G48" i="301"/>
  <c r="F48" i="301"/>
  <c r="E48" i="301"/>
  <c r="AB47" i="301"/>
  <c r="Y47" i="301"/>
  <c r="V47" i="301"/>
  <c r="U47" i="301"/>
  <c r="T47" i="301"/>
  <c r="J47" i="301"/>
  <c r="G47" i="301"/>
  <c r="F47" i="301"/>
  <c r="E47" i="301"/>
  <c r="AB46" i="301"/>
  <c r="Y46" i="301"/>
  <c r="V46" i="301"/>
  <c r="U46" i="301"/>
  <c r="T46" i="301"/>
  <c r="J46" i="301"/>
  <c r="G46" i="301"/>
  <c r="F46" i="301"/>
  <c r="E46" i="301"/>
  <c r="AB45" i="301"/>
  <c r="Y45" i="301"/>
  <c r="V45" i="301"/>
  <c r="U45" i="301"/>
  <c r="T45" i="301"/>
  <c r="J45" i="301"/>
  <c r="G45" i="301"/>
  <c r="F45" i="301"/>
  <c r="E45" i="301"/>
  <c r="AB44" i="301"/>
  <c r="Y44" i="301"/>
  <c r="V44" i="301"/>
  <c r="U44" i="301"/>
  <c r="T44" i="301"/>
  <c r="J44" i="301"/>
  <c r="G44" i="301"/>
  <c r="F44" i="301"/>
  <c r="E44" i="301"/>
  <c r="AB43" i="301"/>
  <c r="Y43" i="301"/>
  <c r="V43" i="301"/>
  <c r="U43" i="301"/>
  <c r="T43" i="301"/>
  <c r="J43" i="301"/>
  <c r="G43" i="301"/>
  <c r="F43" i="301"/>
  <c r="E43" i="301"/>
  <c r="AB42" i="301"/>
  <c r="Y42" i="301"/>
  <c r="V42" i="301"/>
  <c r="U42" i="301"/>
  <c r="T42" i="301"/>
  <c r="J42" i="301"/>
  <c r="G42" i="301"/>
  <c r="F42" i="301"/>
  <c r="E42" i="301"/>
  <c r="AB41" i="301"/>
  <c r="Y41" i="301"/>
  <c r="V41" i="301"/>
  <c r="U41" i="301"/>
  <c r="T41" i="301"/>
  <c r="J41" i="301"/>
  <c r="G41" i="301"/>
  <c r="F41" i="301"/>
  <c r="E41" i="301"/>
  <c r="AB40" i="301"/>
  <c r="Y40" i="301"/>
  <c r="V40" i="301"/>
  <c r="U40" i="301"/>
  <c r="T40" i="301"/>
  <c r="J40" i="301"/>
  <c r="G40" i="301"/>
  <c r="F40" i="301"/>
  <c r="E40" i="301"/>
  <c r="AB39" i="301"/>
  <c r="Y39" i="301"/>
  <c r="V39" i="301"/>
  <c r="U39" i="301"/>
  <c r="T39" i="301"/>
  <c r="J39" i="301"/>
  <c r="G39" i="301"/>
  <c r="F39" i="301"/>
  <c r="E39" i="301"/>
  <c r="AB38" i="301"/>
  <c r="Y38" i="301"/>
  <c r="V38" i="301"/>
  <c r="U38" i="301"/>
  <c r="T38" i="301"/>
  <c r="J38" i="301"/>
  <c r="G38" i="301"/>
  <c r="F38" i="301"/>
  <c r="E38" i="301"/>
  <c r="AB37" i="301"/>
  <c r="Y37" i="301"/>
  <c r="V37" i="301"/>
  <c r="U37" i="301"/>
  <c r="T37" i="301"/>
  <c r="J37" i="301"/>
  <c r="G37" i="301"/>
  <c r="F37" i="301"/>
  <c r="E37" i="301"/>
  <c r="AB36" i="301"/>
  <c r="Y36" i="301"/>
  <c r="V36" i="301"/>
  <c r="U36" i="301"/>
  <c r="T36" i="301"/>
  <c r="J36" i="301"/>
  <c r="G36" i="301"/>
  <c r="F36" i="301"/>
  <c r="E36" i="301"/>
  <c r="AB35" i="301"/>
  <c r="Y35" i="301"/>
  <c r="V35" i="301"/>
  <c r="U35" i="301"/>
  <c r="T35" i="301"/>
  <c r="J35" i="301"/>
  <c r="G35" i="301"/>
  <c r="F35" i="301"/>
  <c r="E35" i="301"/>
  <c r="AB34" i="301"/>
  <c r="Y34" i="301"/>
  <c r="V34" i="301"/>
  <c r="U34" i="301"/>
  <c r="T34" i="301"/>
  <c r="J34" i="301"/>
  <c r="G34" i="301"/>
  <c r="F34" i="301"/>
  <c r="E34" i="301"/>
  <c r="AB33" i="301"/>
  <c r="Y33" i="301"/>
  <c r="V33" i="301"/>
  <c r="U33" i="301"/>
  <c r="T33" i="301"/>
  <c r="J33" i="301"/>
  <c r="G33" i="301"/>
  <c r="F33" i="301"/>
  <c r="E33" i="301"/>
  <c r="AB32" i="301"/>
  <c r="Y32" i="301"/>
  <c r="V32" i="301"/>
  <c r="U32" i="301"/>
  <c r="T32" i="301"/>
  <c r="J32" i="301"/>
  <c r="G32" i="301"/>
  <c r="F32" i="301"/>
  <c r="E32" i="301"/>
  <c r="AB31" i="301"/>
  <c r="Y31" i="301"/>
  <c r="V31" i="301"/>
  <c r="U31" i="301"/>
  <c r="T31" i="301"/>
  <c r="J31" i="301"/>
  <c r="G31" i="301"/>
  <c r="F31" i="301"/>
  <c r="E31" i="301"/>
  <c r="AB30" i="301"/>
  <c r="Y30" i="301"/>
  <c r="V30" i="301"/>
  <c r="U30" i="301"/>
  <c r="T30" i="301"/>
  <c r="J30" i="301"/>
  <c r="G30" i="301"/>
  <c r="F30" i="301"/>
  <c r="E30" i="301"/>
  <c r="AB29" i="301"/>
  <c r="Y29" i="301"/>
  <c r="V29" i="301"/>
  <c r="U29" i="301"/>
  <c r="T29" i="301"/>
  <c r="J29" i="301"/>
  <c r="G29" i="301"/>
  <c r="F29" i="301"/>
  <c r="E29" i="301"/>
  <c r="AB28" i="301"/>
  <c r="Y28" i="301"/>
  <c r="V28" i="301"/>
  <c r="U28" i="301"/>
  <c r="T28" i="301"/>
  <c r="J28" i="301"/>
  <c r="G28" i="301"/>
  <c r="F28" i="301"/>
  <c r="E28" i="301"/>
  <c r="AB27" i="301"/>
  <c r="Y27" i="301"/>
  <c r="V27" i="301"/>
  <c r="U27" i="301"/>
  <c r="T27" i="301"/>
  <c r="J27" i="301"/>
  <c r="G27" i="301"/>
  <c r="F27" i="301"/>
  <c r="E27" i="301"/>
  <c r="AB26" i="301"/>
  <c r="Y26" i="301"/>
  <c r="V26" i="301"/>
  <c r="U26" i="301"/>
  <c r="T26" i="301"/>
  <c r="J26" i="301"/>
  <c r="G26" i="301"/>
  <c r="F26" i="301"/>
  <c r="E26" i="301"/>
  <c r="AA25" i="301"/>
  <c r="Z25" i="301"/>
  <c r="X25" i="301"/>
  <c r="W25" i="301"/>
  <c r="O25" i="301"/>
  <c r="N25" i="301"/>
  <c r="L25" i="301"/>
  <c r="K25" i="301"/>
  <c r="I25" i="301"/>
  <c r="H25" i="301"/>
  <c r="AB24" i="301"/>
  <c r="Y24" i="301"/>
  <c r="V24" i="301"/>
  <c r="U24" i="301"/>
  <c r="T24" i="301"/>
  <c r="J24" i="301"/>
  <c r="G24" i="301"/>
  <c r="F24" i="301"/>
  <c r="E24" i="301"/>
  <c r="AB23" i="301"/>
  <c r="Y23" i="301"/>
  <c r="V23" i="301"/>
  <c r="U23" i="301"/>
  <c r="T23" i="301"/>
  <c r="J23" i="301"/>
  <c r="G23" i="301"/>
  <c r="F23" i="301"/>
  <c r="E23" i="301"/>
  <c r="AB22" i="301"/>
  <c r="Y22" i="301"/>
  <c r="V22" i="301"/>
  <c r="U22" i="301"/>
  <c r="T22" i="301"/>
  <c r="J22" i="301"/>
  <c r="G22" i="301"/>
  <c r="F22" i="301"/>
  <c r="E22" i="301"/>
  <c r="AB21" i="301"/>
  <c r="Y21" i="301"/>
  <c r="V21" i="301"/>
  <c r="U21" i="301"/>
  <c r="T21" i="301"/>
  <c r="J21" i="301"/>
  <c r="G21" i="301"/>
  <c r="F21" i="301"/>
  <c r="E21" i="301"/>
  <c r="AB20" i="301"/>
  <c r="Y20" i="301"/>
  <c r="V20" i="301"/>
  <c r="U20" i="301"/>
  <c r="T20" i="301"/>
  <c r="J20" i="301"/>
  <c r="G20" i="301"/>
  <c r="F20" i="301"/>
  <c r="E20" i="301"/>
  <c r="AB19" i="301"/>
  <c r="Y19" i="301"/>
  <c r="V19" i="301"/>
  <c r="U19" i="301"/>
  <c r="T19" i="301"/>
  <c r="J19" i="301"/>
  <c r="G19" i="301"/>
  <c r="F19" i="301"/>
  <c r="E19" i="301"/>
  <c r="AB18" i="301"/>
  <c r="Y18" i="301"/>
  <c r="V18" i="301"/>
  <c r="U18" i="301"/>
  <c r="T18" i="301"/>
  <c r="J18" i="301"/>
  <c r="G18" i="301"/>
  <c r="F18" i="301"/>
  <c r="E18" i="301"/>
  <c r="AB17" i="301"/>
  <c r="Y17" i="301"/>
  <c r="V17" i="301"/>
  <c r="U17" i="301"/>
  <c r="T17" i="301"/>
  <c r="J17" i="301"/>
  <c r="G17" i="301"/>
  <c r="F17" i="301"/>
  <c r="E17" i="301"/>
  <c r="AB16" i="301"/>
  <c r="Y16" i="301"/>
  <c r="V16" i="301"/>
  <c r="U16" i="301"/>
  <c r="T16" i="301"/>
  <c r="J16" i="301"/>
  <c r="G16" i="301"/>
  <c r="F16" i="301"/>
  <c r="E16" i="301"/>
  <c r="AB15" i="301"/>
  <c r="Y15" i="301"/>
  <c r="V15" i="301"/>
  <c r="U15" i="301"/>
  <c r="T15" i="301"/>
  <c r="J15" i="301"/>
  <c r="G15" i="301"/>
  <c r="F15" i="301"/>
  <c r="E15" i="301"/>
  <c r="AB14" i="301"/>
  <c r="Y14" i="301"/>
  <c r="V14" i="301"/>
  <c r="U14" i="301"/>
  <c r="T14" i="301"/>
  <c r="J14" i="301"/>
  <c r="G14" i="301"/>
  <c r="F14" i="301"/>
  <c r="E14" i="301"/>
  <c r="AB13" i="301"/>
  <c r="Y13" i="301"/>
  <c r="V13" i="301"/>
  <c r="U13" i="301"/>
  <c r="T13" i="301"/>
  <c r="J13" i="301"/>
  <c r="G13" i="301"/>
  <c r="F13" i="301"/>
  <c r="E13" i="301"/>
  <c r="AD12" i="301"/>
  <c r="AC12" i="301"/>
  <c r="AA12" i="301"/>
  <c r="Z12" i="301"/>
  <c r="X12" i="301"/>
  <c r="W12" i="301"/>
  <c r="O12" i="301"/>
  <c r="N12" i="301"/>
  <c r="N8" i="301" s="1"/>
  <c r="L12" i="301"/>
  <c r="K12" i="301"/>
  <c r="I12" i="301"/>
  <c r="H12" i="301"/>
  <c r="H8" i="301" s="1"/>
  <c r="M11" i="301"/>
  <c r="J11" i="301"/>
  <c r="G11" i="301"/>
  <c r="F11" i="301"/>
  <c r="E11" i="301"/>
  <c r="M10" i="301"/>
  <c r="AB8" i="301" s="1"/>
  <c r="J10" i="301"/>
  <c r="Y8" i="301" s="1"/>
  <c r="G10" i="301"/>
  <c r="V8" i="301" s="1"/>
  <c r="F10" i="301"/>
  <c r="U8" i="301" s="1"/>
  <c r="E10" i="301"/>
  <c r="T8" i="301" s="1"/>
  <c r="M9" i="301"/>
  <c r="J9" i="301"/>
  <c r="G9" i="301"/>
  <c r="F9" i="301"/>
  <c r="E9" i="301"/>
  <c r="AQ9" i="298" l="1"/>
  <c r="AQ59" i="298"/>
  <c r="AQ11" i="298" s="1"/>
  <c r="Q9" i="298"/>
  <c r="AI59" i="298"/>
  <c r="AI11" i="298" s="1"/>
  <c r="AI9" i="298" s="1"/>
  <c r="AH59" i="298"/>
  <c r="AH11" i="298" s="1"/>
  <c r="AR59" i="298"/>
  <c r="AR11" i="298" s="1"/>
  <c r="AR9" i="298" s="1"/>
  <c r="AK59" i="298"/>
  <c r="AK11" i="298" s="1"/>
  <c r="AK9" i="298" s="1"/>
  <c r="AL59" i="298"/>
  <c r="AL11" i="298" s="1"/>
  <c r="AL9" i="298" s="1"/>
  <c r="D60" i="298"/>
  <c r="AE9" i="298"/>
  <c r="AD9" i="298"/>
  <c r="AA9" i="298"/>
  <c r="X9" i="298"/>
  <c r="S9" i="298"/>
  <c r="R9" i="298"/>
  <c r="O9" i="298"/>
  <c r="N9" i="298"/>
  <c r="K9" i="298"/>
  <c r="J9" i="298"/>
  <c r="AI9" i="299"/>
  <c r="W9" i="300"/>
  <c r="AN9" i="298"/>
  <c r="AO9" i="298"/>
  <c r="AK9" i="300"/>
  <c r="AU10" i="299"/>
  <c r="AU9" i="299" s="1"/>
  <c r="F60" i="298"/>
  <c r="F59" i="298" s="1"/>
  <c r="AR9" i="300"/>
  <c r="AJ73" i="298"/>
  <c r="P9" i="299"/>
  <c r="AC9" i="299"/>
  <c r="M9" i="299"/>
  <c r="Q9" i="299"/>
  <c r="W9" i="299"/>
  <c r="AT10" i="299"/>
  <c r="AT9" i="299" s="1"/>
  <c r="O9" i="299"/>
  <c r="AB9" i="299"/>
  <c r="D73" i="298"/>
  <c r="D13" i="298"/>
  <c r="AS17" i="299"/>
  <c r="AS21" i="299"/>
  <c r="F31" i="300"/>
  <c r="F11" i="300"/>
  <c r="E11" i="300"/>
  <c r="AT15" i="300"/>
  <c r="S13" i="301"/>
  <c r="S15" i="301"/>
  <c r="S17" i="301"/>
  <c r="S19" i="301"/>
  <c r="S23" i="301"/>
  <c r="S35" i="301"/>
  <c r="Y12" i="301"/>
  <c r="S14" i="301"/>
  <c r="S22" i="301"/>
  <c r="S24" i="301"/>
  <c r="S18" i="301"/>
  <c r="AS15" i="299"/>
  <c r="AS19" i="299"/>
  <c r="AP60" i="298"/>
  <c r="AP59" i="298" s="1"/>
  <c r="G10" i="299"/>
  <c r="S26" i="301"/>
  <c r="D33" i="301"/>
  <c r="S38" i="301"/>
  <c r="D47" i="301"/>
  <c r="AH45" i="300"/>
  <c r="AS14" i="299"/>
  <c r="AJ60" i="298"/>
  <c r="AG73" i="298"/>
  <c r="AH25" i="300"/>
  <c r="AT49" i="300"/>
  <c r="AC9" i="300"/>
  <c r="P9" i="300"/>
  <c r="AT28" i="300"/>
  <c r="AT48" i="300"/>
  <c r="AT27" i="300"/>
  <c r="L9" i="300"/>
  <c r="M9" i="300"/>
  <c r="AB25" i="301"/>
  <c r="S27" i="301"/>
  <c r="S29" i="301"/>
  <c r="S37" i="301"/>
  <c r="S30" i="301"/>
  <c r="V25" i="301"/>
  <c r="S28" i="301"/>
  <c r="S34" i="301"/>
  <c r="S36" i="301"/>
  <c r="S48" i="301"/>
  <c r="S21" i="301"/>
  <c r="V12" i="301"/>
  <c r="S16" i="301"/>
  <c r="S20" i="301"/>
  <c r="L8" i="301"/>
  <c r="J12" i="301"/>
  <c r="I8" i="301"/>
  <c r="G12" i="301"/>
  <c r="AT31" i="300"/>
  <c r="AT35" i="300"/>
  <c r="AT39" i="300"/>
  <c r="AS26" i="299"/>
  <c r="AS38" i="299"/>
  <c r="AB12" i="301"/>
  <c r="D9" i="301"/>
  <c r="U12" i="301"/>
  <c r="D14" i="301"/>
  <c r="S31" i="301"/>
  <c r="S33" i="301"/>
  <c r="D37" i="301"/>
  <c r="S40" i="301"/>
  <c r="S44" i="301"/>
  <c r="S46" i="301"/>
  <c r="AS13" i="299"/>
  <c r="H14" i="299"/>
  <c r="AS20" i="299"/>
  <c r="AS31" i="299"/>
  <c r="AS35" i="299"/>
  <c r="AG60" i="298"/>
  <c r="AG59" i="298" s="1"/>
  <c r="AP73" i="298"/>
  <c r="O8" i="301"/>
  <c r="E12" i="301"/>
  <c r="D18" i="301"/>
  <c r="D26" i="301"/>
  <c r="D29" i="301"/>
  <c r="S32" i="301"/>
  <c r="S39" i="301"/>
  <c r="S41" i="301"/>
  <c r="S43" i="301"/>
  <c r="S47" i="301"/>
  <c r="O9" i="300"/>
  <c r="H48" i="300"/>
  <c r="AS42" i="299"/>
  <c r="AS44" i="299"/>
  <c r="T12" i="301"/>
  <c r="F12" i="301"/>
  <c r="D16" i="301"/>
  <c r="D20" i="301"/>
  <c r="D24" i="301"/>
  <c r="S42" i="301"/>
  <c r="D43" i="301"/>
  <c r="D46" i="301"/>
  <c r="AH10" i="300"/>
  <c r="T19" i="300"/>
  <c r="T24" i="300"/>
  <c r="AT47" i="300"/>
  <c r="AH49" i="300"/>
  <c r="AS12" i="299"/>
  <c r="AS18" i="299"/>
  <c r="AG30" i="299"/>
  <c r="AM13" i="298"/>
  <c r="AM60" i="298"/>
  <c r="D15" i="301"/>
  <c r="D19" i="301"/>
  <c r="D23" i="301"/>
  <c r="J25" i="301"/>
  <c r="D27" i="301"/>
  <c r="D31" i="301"/>
  <c r="D35" i="301"/>
  <c r="D39" i="301"/>
  <c r="T10" i="300"/>
  <c r="AT17" i="300"/>
  <c r="H23" i="300"/>
  <c r="AT25" i="300"/>
  <c r="Q9" i="300"/>
  <c r="AT33" i="300"/>
  <c r="AS16" i="299"/>
  <c r="AS22" i="299"/>
  <c r="AS29" i="299"/>
  <c r="AS33" i="299"/>
  <c r="AS45" i="299"/>
  <c r="K8" i="301"/>
  <c r="G25" i="301"/>
  <c r="D30" i="301"/>
  <c r="D38" i="301"/>
  <c r="AM73" i="298"/>
  <c r="E25" i="301"/>
  <c r="AH16" i="300"/>
  <c r="AS9" i="300"/>
  <c r="AS30" i="299"/>
  <c r="AS46" i="299"/>
  <c r="AG26" i="298"/>
  <c r="AG13" i="298"/>
  <c r="AP13" i="298"/>
  <c r="AJ13" i="298"/>
  <c r="D26" i="298"/>
  <c r="G23" i="299"/>
  <c r="AS34" i="299"/>
  <c r="AS40" i="299"/>
  <c r="T24" i="299"/>
  <c r="T44" i="299"/>
  <c r="AS27" i="299"/>
  <c r="AS36" i="299"/>
  <c r="AS37" i="299"/>
  <c r="AS43" i="299"/>
  <c r="AS25" i="299"/>
  <c r="AS41" i="299"/>
  <c r="AS28" i="299"/>
  <c r="AS32" i="299"/>
  <c r="E42" i="299"/>
  <c r="AT14" i="300"/>
  <c r="AT22" i="300"/>
  <c r="AV13" i="300"/>
  <c r="AB9" i="300"/>
  <c r="AT30" i="300"/>
  <c r="AT34" i="300"/>
  <c r="AT38" i="300"/>
  <c r="AT42" i="300"/>
  <c r="AT46" i="300"/>
  <c r="AT32" i="300"/>
  <c r="AT36" i="300"/>
  <c r="T25" i="300"/>
  <c r="AT21" i="300"/>
  <c r="F41" i="300"/>
  <c r="T14" i="300"/>
  <c r="H44" i="300"/>
  <c r="H35" i="300"/>
  <c r="AT43" i="300"/>
  <c r="H32" i="300"/>
  <c r="H40" i="300"/>
  <c r="AT18" i="300"/>
  <c r="AT24" i="300"/>
  <c r="H30" i="300"/>
  <c r="AT40" i="300"/>
  <c r="AT41" i="300"/>
  <c r="H28" i="300"/>
  <c r="AV26" i="300"/>
  <c r="H39" i="300"/>
  <c r="AT44" i="300"/>
  <c r="AT45" i="300"/>
  <c r="H19" i="300"/>
  <c r="N9" i="300"/>
  <c r="AT23" i="300"/>
  <c r="AT19" i="300"/>
  <c r="H38" i="300"/>
  <c r="H49" i="300"/>
  <c r="AH12" i="300"/>
  <c r="F12" i="300"/>
  <c r="AT12" i="300"/>
  <c r="H12" i="300"/>
  <c r="T11" i="300"/>
  <c r="U25" i="301"/>
  <c r="Y25" i="301"/>
  <c r="S45" i="301"/>
  <c r="T25" i="301"/>
  <c r="D11" i="301"/>
  <c r="D10" i="301"/>
  <c r="S8" i="301" s="1"/>
  <c r="D34" i="301"/>
  <c r="D42" i="301"/>
  <c r="F25" i="301"/>
  <c r="D41" i="301"/>
  <c r="D45" i="301"/>
  <c r="D28" i="301"/>
  <c r="D32" i="301"/>
  <c r="D36" i="301"/>
  <c r="D40" i="301"/>
  <c r="D44" i="301"/>
  <c r="D48" i="301"/>
  <c r="D13" i="301"/>
  <c r="D17" i="301"/>
  <c r="D21" i="301"/>
  <c r="D22" i="301"/>
  <c r="AG12" i="299"/>
  <c r="AG21" i="299"/>
  <c r="AG29" i="299"/>
  <c r="AG33" i="299"/>
  <c r="AG43" i="299"/>
  <c r="AG13" i="299"/>
  <c r="AG20" i="299"/>
  <c r="AG25" i="299"/>
  <c r="AG37" i="299"/>
  <c r="AG41" i="299"/>
  <c r="AG16" i="299"/>
  <c r="AG38" i="299"/>
  <c r="AG45" i="299"/>
  <c r="AI23" i="299"/>
  <c r="E41" i="299"/>
  <c r="F45" i="299"/>
  <c r="AG46" i="299"/>
  <c r="AG17" i="299"/>
  <c r="F20" i="299"/>
  <c r="AH23" i="299"/>
  <c r="AG26" i="299"/>
  <c r="AG34" i="299"/>
  <c r="AG42" i="299"/>
  <c r="T15" i="299"/>
  <c r="T11" i="299"/>
  <c r="T19" i="299"/>
  <c r="T40" i="299"/>
  <c r="T32" i="299"/>
  <c r="T46" i="299"/>
  <c r="E13" i="299"/>
  <c r="T28" i="299"/>
  <c r="T36" i="299"/>
  <c r="E26" i="299"/>
  <c r="E17" i="299"/>
  <c r="F25" i="299"/>
  <c r="T43" i="299"/>
  <c r="H16" i="299"/>
  <c r="E16" i="299"/>
  <c r="H18" i="299"/>
  <c r="H22" i="299"/>
  <c r="F24" i="299"/>
  <c r="H21" i="299"/>
  <c r="F44" i="299"/>
  <c r="H19" i="299"/>
  <c r="F19" i="299"/>
  <c r="F16" i="299"/>
  <c r="F41" i="299"/>
  <c r="H11" i="299"/>
  <c r="F11" i="299"/>
  <c r="H20" i="299"/>
  <c r="E25" i="299"/>
  <c r="F28" i="299"/>
  <c r="F32" i="299"/>
  <c r="F36" i="299"/>
  <c r="E12" i="299"/>
  <c r="H15" i="299"/>
  <c r="F15" i="299"/>
  <c r="H17" i="299"/>
  <c r="E20" i="299"/>
  <c r="E29" i="299"/>
  <c r="E33" i="299"/>
  <c r="E37" i="299"/>
  <c r="E38" i="299"/>
  <c r="F40" i="299"/>
  <c r="E45" i="299"/>
  <c r="E46" i="299"/>
  <c r="AH20" i="300"/>
  <c r="F32" i="300"/>
  <c r="E40" i="300"/>
  <c r="AH41" i="300"/>
  <c r="AH44" i="300"/>
  <c r="E45" i="300"/>
  <c r="AJ13" i="300"/>
  <c r="AH21" i="300"/>
  <c r="AH30" i="300"/>
  <c r="AH42" i="300"/>
  <c r="AH43" i="300"/>
  <c r="AH32" i="300"/>
  <c r="AH34" i="300"/>
  <c r="AH35" i="300"/>
  <c r="AH37" i="300"/>
  <c r="F39" i="300"/>
  <c r="AH46" i="300"/>
  <c r="AH47" i="300"/>
  <c r="AJ26" i="300"/>
  <c r="AH17" i="300"/>
  <c r="AH24" i="300"/>
  <c r="AH29" i="300"/>
  <c r="AH33" i="300"/>
  <c r="AH36" i="300"/>
  <c r="AH38" i="300"/>
  <c r="AH39" i="300"/>
  <c r="F16" i="300"/>
  <c r="AH27" i="300"/>
  <c r="AH31" i="300"/>
  <c r="AH40" i="300"/>
  <c r="E42" i="300"/>
  <c r="F44" i="300"/>
  <c r="AH19" i="300"/>
  <c r="E32" i="300"/>
  <c r="F48" i="300"/>
  <c r="AH14" i="300"/>
  <c r="AH18" i="300"/>
  <c r="AH22" i="300"/>
  <c r="AH23" i="300"/>
  <c r="AH48" i="300"/>
  <c r="T16" i="300"/>
  <c r="T17" i="300"/>
  <c r="T20" i="300"/>
  <c r="E43" i="300"/>
  <c r="F21" i="300"/>
  <c r="F42" i="300"/>
  <c r="E17" i="300"/>
  <c r="E18" i="300"/>
  <c r="T22" i="300"/>
  <c r="E25" i="300"/>
  <c r="F29" i="300"/>
  <c r="F30" i="300"/>
  <c r="E47" i="300"/>
  <c r="F17" i="300"/>
  <c r="F19" i="300"/>
  <c r="F25" i="300"/>
  <c r="E27" i="300"/>
  <c r="E34" i="300"/>
  <c r="E35" i="300"/>
  <c r="T18" i="300"/>
  <c r="U26" i="300"/>
  <c r="F34" i="300"/>
  <c r="F23" i="300"/>
  <c r="H22" i="300"/>
  <c r="H21" i="300"/>
  <c r="F18" i="300"/>
  <c r="H16" i="300"/>
  <c r="H15" i="300"/>
  <c r="F15" i="300"/>
  <c r="H14" i="300"/>
  <c r="H46" i="300"/>
  <c r="F43" i="300"/>
  <c r="H42" i="300"/>
  <c r="F40" i="300"/>
  <c r="F35" i="300"/>
  <c r="H36" i="300"/>
  <c r="E49" i="300"/>
  <c r="H47" i="300"/>
  <c r="E46" i="300"/>
  <c r="H45" i="300"/>
  <c r="E44" i="300"/>
  <c r="H43" i="300"/>
  <c r="E41" i="300"/>
  <c r="H41" i="300"/>
  <c r="H37" i="300"/>
  <c r="H33" i="300"/>
  <c r="E33" i="300"/>
  <c r="H27" i="300"/>
  <c r="I26" i="300"/>
  <c r="H24" i="300"/>
  <c r="E24" i="300"/>
  <c r="E23" i="300"/>
  <c r="H20" i="300"/>
  <c r="H18" i="300"/>
  <c r="E16" i="300"/>
  <c r="E15" i="300"/>
  <c r="T13" i="299"/>
  <c r="F13" i="299"/>
  <c r="T14" i="299"/>
  <c r="U10" i="299"/>
  <c r="E14" i="299"/>
  <c r="AG19" i="299"/>
  <c r="E19" i="299"/>
  <c r="AS24" i="299"/>
  <c r="I23" i="299"/>
  <c r="AG28" i="299"/>
  <c r="E28" i="299"/>
  <c r="F33" i="299"/>
  <c r="E34" i="299"/>
  <c r="AG35" i="299"/>
  <c r="F35" i="299"/>
  <c r="T38" i="299"/>
  <c r="F38" i="299"/>
  <c r="T39" i="299"/>
  <c r="E39" i="299"/>
  <c r="AS11" i="299"/>
  <c r="H13" i="299"/>
  <c r="I10" i="299"/>
  <c r="AG15" i="299"/>
  <c r="E15" i="299"/>
  <c r="E21" i="299"/>
  <c r="AG22" i="299"/>
  <c r="F22" i="299"/>
  <c r="AG24" i="299"/>
  <c r="E24" i="299"/>
  <c r="J23" i="299"/>
  <c r="F29" i="299"/>
  <c r="E30" i="299"/>
  <c r="AG31" i="299"/>
  <c r="F31" i="299"/>
  <c r="T34" i="299"/>
  <c r="F34" i="299"/>
  <c r="T35" i="299"/>
  <c r="E35" i="299"/>
  <c r="AG40" i="299"/>
  <c r="E40" i="299"/>
  <c r="AG11" i="299"/>
  <c r="E11" i="299"/>
  <c r="J10" i="299"/>
  <c r="H12" i="299"/>
  <c r="AG18" i="299"/>
  <c r="F18" i="299"/>
  <c r="T21" i="299"/>
  <c r="F21" i="299"/>
  <c r="T22" i="299"/>
  <c r="E22" i="299"/>
  <c r="AG27" i="299"/>
  <c r="F27" i="299"/>
  <c r="T30" i="299"/>
  <c r="F30" i="299"/>
  <c r="T31" i="299"/>
  <c r="E31" i="299"/>
  <c r="AG36" i="299"/>
  <c r="E36" i="299"/>
  <c r="AH10" i="299"/>
  <c r="F12" i="299"/>
  <c r="AI10" i="299"/>
  <c r="AG14" i="299"/>
  <c r="F14" i="299"/>
  <c r="T17" i="299"/>
  <c r="F17" i="299"/>
  <c r="T18" i="299"/>
  <c r="E18" i="299"/>
  <c r="V23" i="299"/>
  <c r="T26" i="299"/>
  <c r="F26" i="299"/>
  <c r="T27" i="299"/>
  <c r="U23" i="299"/>
  <c r="U9" i="299" s="1"/>
  <c r="E27" i="299"/>
  <c r="AG32" i="299"/>
  <c r="E32" i="299"/>
  <c r="F37" i="299"/>
  <c r="AG39" i="299"/>
  <c r="F39" i="299"/>
  <c r="T42" i="299"/>
  <c r="F42" i="299"/>
  <c r="AG44" i="299"/>
  <c r="E44" i="299"/>
  <c r="T12" i="299"/>
  <c r="T16" i="299"/>
  <c r="T20" i="299"/>
  <c r="T25" i="299"/>
  <c r="T29" i="299"/>
  <c r="T33" i="299"/>
  <c r="T37" i="299"/>
  <c r="T41" i="299"/>
  <c r="E43" i="299"/>
  <c r="T45" i="299"/>
  <c r="F46" i="299"/>
  <c r="F43" i="299"/>
  <c r="V10" i="299"/>
  <c r="F10" i="300"/>
  <c r="E14" i="300"/>
  <c r="AT16" i="300"/>
  <c r="AU13" i="300"/>
  <c r="E22" i="300"/>
  <c r="F27" i="300"/>
  <c r="V26" i="300"/>
  <c r="AU26" i="300"/>
  <c r="E31" i="300"/>
  <c r="F37" i="300"/>
  <c r="E10" i="300"/>
  <c r="AT11" i="300"/>
  <c r="T12" i="300"/>
  <c r="I13" i="300"/>
  <c r="F14" i="300"/>
  <c r="V13" i="300"/>
  <c r="G13" i="300"/>
  <c r="T15" i="300"/>
  <c r="H17" i="300"/>
  <c r="AT20" i="300"/>
  <c r="T21" i="300"/>
  <c r="F22" i="300"/>
  <c r="T23" i="300"/>
  <c r="F24" i="300"/>
  <c r="H25" i="300"/>
  <c r="F28" i="300"/>
  <c r="AT29" i="300"/>
  <c r="H31" i="300"/>
  <c r="F33" i="300"/>
  <c r="H34" i="300"/>
  <c r="F36" i="300"/>
  <c r="AT37" i="300"/>
  <c r="F38" i="300"/>
  <c r="F45" i="300"/>
  <c r="F46" i="300"/>
  <c r="F47" i="300"/>
  <c r="E48" i="300"/>
  <c r="AH28" i="300"/>
  <c r="AI26" i="300"/>
  <c r="H29" i="300"/>
  <c r="J26" i="300"/>
  <c r="F20" i="300"/>
  <c r="G26" i="300"/>
  <c r="E12" i="300"/>
  <c r="U13" i="300"/>
  <c r="AH15" i="300"/>
  <c r="AI13" i="300"/>
  <c r="J13" i="300"/>
  <c r="E19" i="300"/>
  <c r="E20" i="300"/>
  <c r="E21" i="300"/>
  <c r="E28" i="300"/>
  <c r="E29" i="300"/>
  <c r="E30" i="300"/>
  <c r="E36" i="300"/>
  <c r="E37" i="300"/>
  <c r="E38" i="300"/>
  <c r="E39" i="300"/>
  <c r="F49" i="300"/>
  <c r="AG11" i="298" l="1"/>
  <c r="AH9" i="298"/>
  <c r="AM9" i="298"/>
  <c r="AJ9" i="298"/>
  <c r="AG9" i="298"/>
  <c r="AM59" i="298"/>
  <c r="AJ59" i="298"/>
  <c r="G9" i="299"/>
  <c r="AG9" i="299"/>
  <c r="J9" i="299"/>
  <c r="D28" i="300"/>
  <c r="AP9" i="298"/>
  <c r="AS23" i="299"/>
  <c r="I9" i="299"/>
  <c r="AS10" i="299"/>
  <c r="V9" i="299"/>
  <c r="D46" i="299"/>
  <c r="AI9" i="300"/>
  <c r="D14" i="300"/>
  <c r="D17" i="300"/>
  <c r="D11" i="300"/>
  <c r="AJ9" i="300"/>
  <c r="D25" i="300"/>
  <c r="S12" i="301"/>
  <c r="J8" i="301"/>
  <c r="G8" i="301"/>
  <c r="D16" i="299"/>
  <c r="D41" i="300"/>
  <c r="D30" i="299"/>
  <c r="D24" i="299"/>
  <c r="D31" i="300"/>
  <c r="D40" i="300"/>
  <c r="D44" i="300"/>
  <c r="D30" i="300"/>
  <c r="D36" i="300"/>
  <c r="D49" i="300"/>
  <c r="AV9" i="300"/>
  <c r="M8" i="301"/>
  <c r="E8" i="301"/>
  <c r="F8" i="301"/>
  <c r="D46" i="300"/>
  <c r="D41" i="299"/>
  <c r="D48" i="300"/>
  <c r="S25" i="301"/>
  <c r="D43" i="299"/>
  <c r="D45" i="299"/>
  <c r="D42" i="300"/>
  <c r="D23" i="300"/>
  <c r="D47" i="300"/>
  <c r="D27" i="300"/>
  <c r="D35" i="300"/>
  <c r="D19" i="300"/>
  <c r="D38" i="300"/>
  <c r="D39" i="300"/>
  <c r="D22" i="300"/>
  <c r="D12" i="300"/>
  <c r="D25" i="301"/>
  <c r="D12" i="301"/>
  <c r="G9" i="300"/>
  <c r="D18" i="299"/>
  <c r="D38" i="299"/>
  <c r="D33" i="299"/>
  <c r="D31" i="299"/>
  <c r="D35" i="299"/>
  <c r="D19" i="299"/>
  <c r="D28" i="299"/>
  <c r="D15" i="299"/>
  <c r="D13" i="299"/>
  <c r="D34" i="299"/>
  <c r="D17" i="299"/>
  <c r="D44" i="299"/>
  <c r="D22" i="299"/>
  <c r="D40" i="299"/>
  <c r="D32" i="299"/>
  <c r="D21" i="299"/>
  <c r="D29" i="299"/>
  <c r="D36" i="299"/>
  <c r="D37" i="299"/>
  <c r="D20" i="299"/>
  <c r="D42" i="299"/>
  <c r="D11" i="299"/>
  <c r="F10" i="299"/>
  <c r="D43" i="300"/>
  <c r="AH13" i="300"/>
  <c r="D37" i="300"/>
  <c r="D34" i="300"/>
  <c r="D24" i="300"/>
  <c r="D33" i="300"/>
  <c r="D18" i="300"/>
  <c r="V9" i="300"/>
  <c r="D16" i="300"/>
  <c r="D20" i="300"/>
  <c r="U9" i="300"/>
  <c r="D21" i="300"/>
  <c r="D45" i="300"/>
  <c r="I9" i="300"/>
  <c r="T23" i="299"/>
  <c r="T10" i="299"/>
  <c r="H10" i="299"/>
  <c r="F23" i="299"/>
  <c r="AT13" i="300"/>
  <c r="E26" i="300"/>
  <c r="J9" i="300"/>
  <c r="AU9" i="300"/>
  <c r="AT26" i="300"/>
  <c r="F13" i="300"/>
  <c r="AH26" i="300"/>
  <c r="D14" i="299"/>
  <c r="AG10" i="299"/>
  <c r="E23" i="299"/>
  <c r="D39" i="299"/>
  <c r="D12" i="299"/>
  <c r="D25" i="299"/>
  <c r="AG23" i="299"/>
  <c r="D27" i="299"/>
  <c r="E10" i="299"/>
  <c r="D26" i="299"/>
  <c r="H23" i="299"/>
  <c r="D10" i="300"/>
  <c r="D32" i="300"/>
  <c r="D29" i="300"/>
  <c r="H26" i="300"/>
  <c r="F26" i="300"/>
  <c r="E13" i="300"/>
  <c r="H13" i="300"/>
  <c r="T13" i="300"/>
  <c r="D15" i="300"/>
  <c r="E9" i="299" l="1"/>
  <c r="H9" i="299"/>
  <c r="F9" i="299"/>
  <c r="AS9" i="299"/>
  <c r="T9" i="299"/>
  <c r="AH9" i="300"/>
  <c r="AT9" i="300"/>
  <c r="D8" i="301"/>
  <c r="D10" i="299"/>
  <c r="D23" i="299"/>
  <c r="T9" i="300"/>
  <c r="D13" i="300"/>
  <c r="F9" i="300"/>
  <c r="D26" i="300"/>
  <c r="H9" i="300"/>
  <c r="E9" i="300"/>
  <c r="D9" i="300" l="1"/>
  <c r="AE59" i="237" l="1"/>
  <c r="AF72" i="237"/>
  <c r="AE72" i="237"/>
  <c r="Q26" i="237"/>
  <c r="R26" i="237"/>
  <c r="R13" i="237"/>
  <c r="Q13" i="237"/>
  <c r="AC26" i="236" l="1"/>
  <c r="AD26" i="236"/>
  <c r="J26" i="236"/>
  <c r="K26" i="236"/>
  <c r="Q22" i="126"/>
  <c r="H22" i="126" l="1"/>
  <c r="H9" i="126"/>
  <c r="H8" i="126" l="1"/>
  <c r="L13" i="237" l="1"/>
  <c r="K13" i="237"/>
  <c r="M13" i="237"/>
  <c r="AA73" i="237" l="1"/>
  <c r="AD73" i="237"/>
  <c r="AA74" i="237"/>
  <c r="AD74" i="237"/>
  <c r="AA75" i="237"/>
  <c r="AD75" i="237"/>
  <c r="AA76" i="237"/>
  <c r="AD76" i="237"/>
  <c r="AA77" i="237"/>
  <c r="AD77" i="237"/>
  <c r="AA78" i="237"/>
  <c r="AD78" i="237"/>
  <c r="AA79" i="237"/>
  <c r="AD79" i="237"/>
  <c r="AA80" i="237"/>
  <c r="AD80" i="237"/>
  <c r="AA81" i="237"/>
  <c r="AD81" i="237"/>
  <c r="AA82" i="237"/>
  <c r="AD82" i="237"/>
  <c r="AA83" i="237"/>
  <c r="AD83" i="237"/>
  <c r="AA84" i="237"/>
  <c r="AD84" i="237"/>
  <c r="AA85" i="237"/>
  <c r="AD85" i="237"/>
  <c r="AA86" i="237"/>
  <c r="AD86" i="237"/>
  <c r="AA87" i="237"/>
  <c r="AD87" i="237"/>
  <c r="AA88" i="237"/>
  <c r="AD88" i="237"/>
  <c r="AA89" i="237"/>
  <c r="AD89" i="237"/>
  <c r="AA90" i="237"/>
  <c r="AD90" i="237"/>
  <c r="AA91" i="237"/>
  <c r="AD91" i="237"/>
  <c r="AA92" i="237"/>
  <c r="AD92" i="237"/>
  <c r="AA93" i="237"/>
  <c r="AD93" i="237"/>
  <c r="AA94" i="237"/>
  <c r="AD94" i="237"/>
  <c r="AA95" i="237"/>
  <c r="AD95" i="237"/>
  <c r="AD14" i="237" l="1"/>
  <c r="AD15" i="237"/>
  <c r="AD16" i="237"/>
  <c r="AD17" i="237"/>
  <c r="AD18" i="237"/>
  <c r="AD19" i="237"/>
  <c r="AD20" i="237"/>
  <c r="AD21" i="237"/>
  <c r="AD22" i="237"/>
  <c r="AD23" i="237"/>
  <c r="AD24" i="237"/>
  <c r="AD25" i="237"/>
  <c r="J24" i="284"/>
  <c r="K24" i="284"/>
  <c r="L24" i="284"/>
  <c r="M24" i="284"/>
  <c r="N24" i="284"/>
  <c r="O24" i="284"/>
  <c r="AK9" i="236" l="1"/>
  <c r="AJ9" i="236"/>
  <c r="L26" i="236" l="1"/>
  <c r="M26" i="236"/>
  <c r="N26" i="236"/>
  <c r="O26" i="236"/>
  <c r="S26" i="236"/>
  <c r="T26" i="236"/>
  <c r="U26" i="236"/>
  <c r="Q27" i="236"/>
  <c r="R27" i="236"/>
  <c r="Q28" i="236"/>
  <c r="R28" i="236"/>
  <c r="Q29" i="236"/>
  <c r="R29" i="236"/>
  <c r="Q30" i="236"/>
  <c r="R30" i="236"/>
  <c r="Q31" i="236"/>
  <c r="R31" i="236"/>
  <c r="Q32" i="236"/>
  <c r="R32" i="236"/>
  <c r="Q33" i="236"/>
  <c r="R33" i="236"/>
  <c r="Q34" i="236"/>
  <c r="R34" i="236"/>
  <c r="Q35" i="236"/>
  <c r="R35" i="236"/>
  <c r="Q36" i="236"/>
  <c r="R36" i="236"/>
  <c r="Q37" i="236"/>
  <c r="R37" i="236"/>
  <c r="Q38" i="236"/>
  <c r="R38" i="236"/>
  <c r="Q39" i="236"/>
  <c r="R39" i="236"/>
  <c r="Q40" i="236"/>
  <c r="R40" i="236"/>
  <c r="Q41" i="236"/>
  <c r="R41" i="236"/>
  <c r="Q42" i="236"/>
  <c r="R42" i="236"/>
  <c r="Q43" i="236"/>
  <c r="R43" i="236"/>
  <c r="Q44" i="236"/>
  <c r="R44" i="236"/>
  <c r="Q45" i="236"/>
  <c r="R45" i="236"/>
  <c r="Q46" i="236"/>
  <c r="R46" i="236"/>
  <c r="Q47" i="236"/>
  <c r="R47" i="236"/>
  <c r="Q48" i="236"/>
  <c r="R48" i="236"/>
  <c r="AB13" i="237"/>
  <c r="AB26" i="237"/>
  <c r="AH26" i="236"/>
  <c r="K22" i="126"/>
  <c r="K8" i="126" s="1"/>
  <c r="F73" i="237"/>
  <c r="F74" i="237"/>
  <c r="F75" i="237"/>
  <c r="F76" i="237"/>
  <c r="F77" i="237"/>
  <c r="F78" i="237"/>
  <c r="F79" i="237"/>
  <c r="F80" i="237"/>
  <c r="F81" i="237"/>
  <c r="F82" i="237"/>
  <c r="F83" i="237"/>
  <c r="F84" i="237"/>
  <c r="F85" i="237"/>
  <c r="F86" i="237"/>
  <c r="F87" i="237"/>
  <c r="F88" i="237"/>
  <c r="F89" i="237"/>
  <c r="F90" i="237"/>
  <c r="F91" i="237"/>
  <c r="F92" i="237"/>
  <c r="F93" i="237"/>
  <c r="F94" i="237"/>
  <c r="F95" i="237"/>
  <c r="E73" i="237"/>
  <c r="E74" i="237"/>
  <c r="E75" i="237"/>
  <c r="E76" i="237"/>
  <c r="E77" i="237"/>
  <c r="E78" i="237"/>
  <c r="E79" i="237"/>
  <c r="E80" i="237"/>
  <c r="E81" i="237"/>
  <c r="E82" i="237"/>
  <c r="E83" i="237"/>
  <c r="E84" i="237"/>
  <c r="E85" i="237"/>
  <c r="E86" i="237"/>
  <c r="E87" i="237"/>
  <c r="E88" i="237"/>
  <c r="E89" i="237"/>
  <c r="E90" i="237"/>
  <c r="E91" i="237"/>
  <c r="E92" i="237"/>
  <c r="E93" i="237"/>
  <c r="E94" i="237"/>
  <c r="E95" i="237"/>
  <c r="F61" i="237"/>
  <c r="F62" i="237"/>
  <c r="F63" i="237"/>
  <c r="F64" i="237"/>
  <c r="F65" i="237"/>
  <c r="F66" i="237"/>
  <c r="F67" i="237"/>
  <c r="F68" i="237"/>
  <c r="F69" i="237"/>
  <c r="F70" i="237"/>
  <c r="F71" i="237"/>
  <c r="E61" i="237"/>
  <c r="E62" i="237"/>
  <c r="E63" i="237"/>
  <c r="E64" i="237"/>
  <c r="E65" i="237"/>
  <c r="E66" i="237"/>
  <c r="E67" i="237"/>
  <c r="E68" i="237"/>
  <c r="E69" i="237"/>
  <c r="E70" i="237"/>
  <c r="E71" i="237"/>
  <c r="F60" i="237"/>
  <c r="E60" i="237"/>
  <c r="F27" i="237"/>
  <c r="F28" i="237"/>
  <c r="F29" i="237"/>
  <c r="F30" i="237"/>
  <c r="F31" i="237"/>
  <c r="F32" i="237"/>
  <c r="F33" i="237"/>
  <c r="F34" i="237"/>
  <c r="F35" i="237"/>
  <c r="F36" i="237"/>
  <c r="F37" i="237"/>
  <c r="F38" i="237"/>
  <c r="F39" i="237"/>
  <c r="F40" i="237"/>
  <c r="F41" i="237"/>
  <c r="F42" i="237"/>
  <c r="F43" i="237"/>
  <c r="F44" i="237"/>
  <c r="F45" i="237"/>
  <c r="F46" i="237"/>
  <c r="F47" i="237"/>
  <c r="F48" i="237"/>
  <c r="F49" i="237"/>
  <c r="F15" i="237"/>
  <c r="F16" i="237"/>
  <c r="F17" i="237"/>
  <c r="F18" i="237"/>
  <c r="F19" i="237"/>
  <c r="F20" i="237"/>
  <c r="F21" i="237"/>
  <c r="F22" i="237"/>
  <c r="F23" i="237"/>
  <c r="F24" i="237"/>
  <c r="F25" i="237"/>
  <c r="F14" i="237"/>
  <c r="F11" i="237"/>
  <c r="F58" i="237" s="1"/>
  <c r="F12" i="237"/>
  <c r="F10" i="237"/>
  <c r="E27" i="237"/>
  <c r="E28" i="237"/>
  <c r="E29" i="237"/>
  <c r="E30" i="237"/>
  <c r="E31" i="237"/>
  <c r="E32" i="237"/>
  <c r="E33" i="237"/>
  <c r="E34" i="237"/>
  <c r="E35" i="237"/>
  <c r="E36" i="237"/>
  <c r="E37" i="237"/>
  <c r="E38" i="237"/>
  <c r="E39" i="237"/>
  <c r="E40" i="237"/>
  <c r="E41" i="237"/>
  <c r="E42" i="237"/>
  <c r="E43" i="237"/>
  <c r="E44" i="237"/>
  <c r="E45" i="237"/>
  <c r="E46" i="237"/>
  <c r="E47" i="237"/>
  <c r="E48" i="237"/>
  <c r="E49" i="237"/>
  <c r="E15" i="237"/>
  <c r="E16" i="237"/>
  <c r="E17" i="237"/>
  <c r="E18" i="237"/>
  <c r="E19" i="237"/>
  <c r="E20" i="237"/>
  <c r="E21" i="237"/>
  <c r="E22" i="237"/>
  <c r="E23" i="237"/>
  <c r="E24" i="237"/>
  <c r="E25" i="237"/>
  <c r="E14" i="237"/>
  <c r="E11" i="237"/>
  <c r="E58" i="237" s="1"/>
  <c r="E12" i="237"/>
  <c r="E10" i="237"/>
  <c r="M72" i="237"/>
  <c r="N72" i="237"/>
  <c r="I72" i="237"/>
  <c r="J72" i="237"/>
  <c r="K72" i="237"/>
  <c r="M59" i="237"/>
  <c r="N59" i="237"/>
  <c r="O59" i="237"/>
  <c r="P59" i="237"/>
  <c r="I59" i="237"/>
  <c r="J59" i="237"/>
  <c r="M9" i="237"/>
  <c r="O26" i="237"/>
  <c r="P26" i="237"/>
  <c r="K26" i="237"/>
  <c r="K9" i="237" s="1"/>
  <c r="N13" i="237"/>
  <c r="O13" i="237"/>
  <c r="P13" i="237"/>
  <c r="I13" i="237"/>
  <c r="J13" i="237"/>
  <c r="AC24" i="284"/>
  <c r="AL9" i="126"/>
  <c r="X72" i="237"/>
  <c r="W72" i="237"/>
  <c r="X59" i="237"/>
  <c r="W59" i="237"/>
  <c r="X26" i="237"/>
  <c r="W26" i="237"/>
  <c r="X13" i="237"/>
  <c r="W13" i="237"/>
  <c r="AM13" i="236"/>
  <c r="AN13" i="236"/>
  <c r="AI10" i="236"/>
  <c r="AM10" i="284"/>
  <c r="AN10" i="284"/>
  <c r="AD71" i="237"/>
  <c r="AD70" i="237"/>
  <c r="AD69" i="237"/>
  <c r="AD68" i="237"/>
  <c r="AD67" i="237"/>
  <c r="AD66" i="237"/>
  <c r="AD65" i="237"/>
  <c r="AD64" i="237"/>
  <c r="AD63" i="237"/>
  <c r="AD62" i="237"/>
  <c r="AD61" i="237"/>
  <c r="AD60" i="237"/>
  <c r="AD11" i="237"/>
  <c r="AD58" i="237" s="1"/>
  <c r="AD49" i="237"/>
  <c r="AD48" i="237"/>
  <c r="AD47" i="237"/>
  <c r="AD46" i="237"/>
  <c r="AD45" i="237"/>
  <c r="AD44" i="237"/>
  <c r="AD43" i="237"/>
  <c r="AD42" i="237"/>
  <c r="AD41" i="237"/>
  <c r="AD40" i="237"/>
  <c r="AD39" i="237"/>
  <c r="AD38" i="237"/>
  <c r="AD37" i="237"/>
  <c r="AD36" i="237"/>
  <c r="AD35" i="237"/>
  <c r="AD34" i="237"/>
  <c r="AD33" i="237"/>
  <c r="AD32" i="237"/>
  <c r="AD31" i="237"/>
  <c r="AD30" i="237"/>
  <c r="AD29" i="237"/>
  <c r="AD28" i="237"/>
  <c r="AD27" i="237"/>
  <c r="AD12" i="237"/>
  <c r="AD10" i="237"/>
  <c r="E21" i="238"/>
  <c r="F21" i="238"/>
  <c r="E14" i="238"/>
  <c r="F14" i="238"/>
  <c r="E15" i="238"/>
  <c r="F15" i="238"/>
  <c r="E16" i="238"/>
  <c r="F16" i="238"/>
  <c r="E17" i="238"/>
  <c r="F17" i="238"/>
  <c r="E18" i="238"/>
  <c r="F18" i="238"/>
  <c r="E19" i="238"/>
  <c r="F19" i="238"/>
  <c r="E20" i="238"/>
  <c r="F20" i="238"/>
  <c r="E22" i="238"/>
  <c r="F22" i="238"/>
  <c r="E23" i="238"/>
  <c r="F23" i="238"/>
  <c r="E24" i="238"/>
  <c r="F24" i="238"/>
  <c r="E25" i="238"/>
  <c r="F25" i="238"/>
  <c r="E12" i="238"/>
  <c r="F12" i="238"/>
  <c r="E10" i="238"/>
  <c r="F10" i="238"/>
  <c r="E11" i="238"/>
  <c r="F11" i="238"/>
  <c r="E27" i="238"/>
  <c r="F27" i="238"/>
  <c r="E28" i="238"/>
  <c r="F28" i="238"/>
  <c r="E29" i="238"/>
  <c r="F29" i="238"/>
  <c r="E30" i="238"/>
  <c r="F30" i="238"/>
  <c r="E31" i="238"/>
  <c r="F31" i="238"/>
  <c r="E32" i="238"/>
  <c r="F32" i="238"/>
  <c r="E33" i="238"/>
  <c r="F33" i="238"/>
  <c r="E34" i="238"/>
  <c r="F34" i="238"/>
  <c r="E35" i="238"/>
  <c r="F35" i="238"/>
  <c r="E36" i="238"/>
  <c r="F36" i="238"/>
  <c r="E37" i="238"/>
  <c r="F37" i="238"/>
  <c r="E38" i="238"/>
  <c r="F38" i="238"/>
  <c r="E39" i="238"/>
  <c r="F39" i="238"/>
  <c r="E40" i="238"/>
  <c r="F40" i="238"/>
  <c r="E41" i="238"/>
  <c r="F41" i="238"/>
  <c r="E42" i="238"/>
  <c r="F42" i="238"/>
  <c r="E43" i="238"/>
  <c r="F43" i="238"/>
  <c r="E44" i="238"/>
  <c r="F44" i="238"/>
  <c r="E45" i="238"/>
  <c r="F45" i="238"/>
  <c r="E46" i="238"/>
  <c r="F46" i="238"/>
  <c r="E47" i="238"/>
  <c r="F47" i="238"/>
  <c r="E48" i="238"/>
  <c r="F48" i="238"/>
  <c r="E49" i="238"/>
  <c r="F49" i="238"/>
  <c r="G13" i="238"/>
  <c r="G26" i="238"/>
  <c r="H13" i="238"/>
  <c r="H26" i="238"/>
  <c r="I13" i="238"/>
  <c r="I26" i="238"/>
  <c r="J13" i="238"/>
  <c r="J26" i="238"/>
  <c r="K13" i="238"/>
  <c r="K26" i="238"/>
  <c r="L13" i="238"/>
  <c r="L26" i="238"/>
  <c r="R14" i="238"/>
  <c r="S14" i="238"/>
  <c r="R15" i="238"/>
  <c r="S15" i="238"/>
  <c r="R16" i="238"/>
  <c r="S16" i="238"/>
  <c r="R17" i="238"/>
  <c r="S17" i="238"/>
  <c r="R18" i="238"/>
  <c r="S18" i="238"/>
  <c r="R19" i="238"/>
  <c r="S19" i="238"/>
  <c r="R20" i="238"/>
  <c r="S20" i="238"/>
  <c r="R21" i="238"/>
  <c r="S21" i="238"/>
  <c r="R22" i="238"/>
  <c r="S22" i="238"/>
  <c r="R23" i="238"/>
  <c r="S23" i="238"/>
  <c r="R24" i="238"/>
  <c r="S24" i="238"/>
  <c r="R25" i="238"/>
  <c r="S25" i="238"/>
  <c r="R27" i="238"/>
  <c r="S27" i="238"/>
  <c r="R28" i="238"/>
  <c r="S28" i="238"/>
  <c r="R29" i="238"/>
  <c r="S29" i="238"/>
  <c r="R30" i="238"/>
  <c r="S30" i="238"/>
  <c r="R31" i="238"/>
  <c r="S31" i="238"/>
  <c r="R32" i="238"/>
  <c r="S32" i="238"/>
  <c r="R33" i="238"/>
  <c r="S33" i="238"/>
  <c r="R34" i="238"/>
  <c r="S34" i="238"/>
  <c r="R35" i="238"/>
  <c r="S35" i="238"/>
  <c r="R36" i="238"/>
  <c r="S36" i="238"/>
  <c r="R37" i="238"/>
  <c r="S37" i="238"/>
  <c r="R38" i="238"/>
  <c r="S38" i="238"/>
  <c r="R39" i="238"/>
  <c r="S39" i="238"/>
  <c r="R40" i="238"/>
  <c r="S40" i="238"/>
  <c r="R41" i="238"/>
  <c r="S41" i="238"/>
  <c r="R42" i="238"/>
  <c r="S42" i="238"/>
  <c r="R43" i="238"/>
  <c r="S43" i="238"/>
  <c r="R44" i="238"/>
  <c r="S44" i="238"/>
  <c r="R45" i="238"/>
  <c r="S45" i="238"/>
  <c r="R46" i="238"/>
  <c r="S46" i="238"/>
  <c r="R47" i="238"/>
  <c r="S47" i="238"/>
  <c r="R48" i="238"/>
  <c r="S48" i="238"/>
  <c r="R49" i="238"/>
  <c r="S49" i="238"/>
  <c r="T13" i="238"/>
  <c r="T9" i="238" s="1"/>
  <c r="U13" i="238"/>
  <c r="V13" i="238"/>
  <c r="V26" i="238"/>
  <c r="W13" i="238"/>
  <c r="W26" i="238"/>
  <c r="X13" i="238"/>
  <c r="X26" i="238"/>
  <c r="Y13" i="238"/>
  <c r="Y26" i="238"/>
  <c r="D21" i="237"/>
  <c r="D14" i="237"/>
  <c r="D15" i="237"/>
  <c r="D16" i="237"/>
  <c r="D17" i="237"/>
  <c r="D18" i="237"/>
  <c r="D19" i="237"/>
  <c r="D20" i="237"/>
  <c r="D22" i="237"/>
  <c r="D23" i="237"/>
  <c r="D24" i="237"/>
  <c r="D25" i="237"/>
  <c r="D12" i="237"/>
  <c r="D10" i="237"/>
  <c r="D11" i="237"/>
  <c r="D58" i="237" s="1"/>
  <c r="D27" i="237"/>
  <c r="D28" i="237"/>
  <c r="D29" i="237"/>
  <c r="D30" i="237"/>
  <c r="D31" i="237"/>
  <c r="D32" i="237"/>
  <c r="D33" i="237"/>
  <c r="D34" i="237"/>
  <c r="D35" i="237"/>
  <c r="D36" i="237"/>
  <c r="D37" i="237"/>
  <c r="D38" i="237"/>
  <c r="D39" i="237"/>
  <c r="D40" i="237"/>
  <c r="D41" i="237"/>
  <c r="D42" i="237"/>
  <c r="D43" i="237"/>
  <c r="D44" i="237"/>
  <c r="D45" i="237"/>
  <c r="D46" i="237"/>
  <c r="D47" i="237"/>
  <c r="D48" i="237"/>
  <c r="D49" i="237"/>
  <c r="G13" i="237"/>
  <c r="G26" i="237"/>
  <c r="H13" i="237"/>
  <c r="H26" i="237"/>
  <c r="L26" i="237"/>
  <c r="L9" i="237" s="1"/>
  <c r="Q9" i="237"/>
  <c r="S13" i="237"/>
  <c r="T13" i="237"/>
  <c r="U13" i="237"/>
  <c r="U26" i="237"/>
  <c r="V13" i="237"/>
  <c r="V26" i="237"/>
  <c r="Y13" i="237"/>
  <c r="Z13" i="237"/>
  <c r="AC13" i="237"/>
  <c r="AC26" i="237"/>
  <c r="AE13" i="237"/>
  <c r="AE26" i="237"/>
  <c r="AF13" i="237"/>
  <c r="AF26" i="237"/>
  <c r="D60" i="237"/>
  <c r="D61" i="237"/>
  <c r="D62" i="237"/>
  <c r="D63" i="237"/>
  <c r="D64" i="237"/>
  <c r="D65" i="237"/>
  <c r="D66" i="237"/>
  <c r="D67" i="237"/>
  <c r="D68" i="237"/>
  <c r="D69" i="237"/>
  <c r="D70" i="237"/>
  <c r="D71" i="237"/>
  <c r="D73" i="237"/>
  <c r="D74" i="237"/>
  <c r="D75" i="237"/>
  <c r="D76" i="237"/>
  <c r="D77" i="237"/>
  <c r="D78" i="237"/>
  <c r="D79" i="237"/>
  <c r="D80" i="237"/>
  <c r="D81" i="237"/>
  <c r="D82" i="237"/>
  <c r="D83" i="237"/>
  <c r="D84" i="237"/>
  <c r="D85" i="237"/>
  <c r="D86" i="237"/>
  <c r="D87" i="237"/>
  <c r="D88" i="237"/>
  <c r="D89" i="237"/>
  <c r="D90" i="237"/>
  <c r="D91" i="237"/>
  <c r="D92" i="237"/>
  <c r="D93" i="237"/>
  <c r="D94" i="237"/>
  <c r="D95" i="237"/>
  <c r="G59" i="237"/>
  <c r="G72" i="237"/>
  <c r="H59" i="237"/>
  <c r="H72" i="237"/>
  <c r="K59" i="237"/>
  <c r="L59" i="237"/>
  <c r="L72" i="237"/>
  <c r="Q59" i="237"/>
  <c r="Q72" i="237"/>
  <c r="R59" i="237"/>
  <c r="R72" i="237"/>
  <c r="S59" i="237"/>
  <c r="S72" i="237"/>
  <c r="T59" i="237"/>
  <c r="T72" i="237"/>
  <c r="U59" i="237"/>
  <c r="U72" i="237"/>
  <c r="V59" i="237"/>
  <c r="V72" i="237"/>
  <c r="Y59" i="237"/>
  <c r="Y72" i="237"/>
  <c r="Z59" i="237"/>
  <c r="Z72" i="237"/>
  <c r="AA60" i="237"/>
  <c r="AA61" i="237"/>
  <c r="AA62" i="237"/>
  <c r="AA63" i="237"/>
  <c r="AA64" i="237"/>
  <c r="AA65" i="237"/>
  <c r="AA66" i="237"/>
  <c r="AA67" i="237"/>
  <c r="AA68" i="237"/>
  <c r="AA69" i="237"/>
  <c r="AA70" i="237"/>
  <c r="AA71" i="237"/>
  <c r="AB59" i="237"/>
  <c r="AB72" i="237"/>
  <c r="AC59" i="237"/>
  <c r="AC72" i="237"/>
  <c r="AF59" i="237"/>
  <c r="J10" i="284"/>
  <c r="L10" i="284"/>
  <c r="N10" i="284"/>
  <c r="K10" i="284"/>
  <c r="M10" i="284"/>
  <c r="O10" i="284"/>
  <c r="S10" i="284"/>
  <c r="U10" i="284"/>
  <c r="T10" i="284"/>
  <c r="V10" i="284"/>
  <c r="AC10" i="284"/>
  <c r="AE10" i="284"/>
  <c r="AG10" i="284"/>
  <c r="AD10" i="284"/>
  <c r="AF10" i="284"/>
  <c r="AH10" i="284"/>
  <c r="Q12" i="284"/>
  <c r="R12" i="284"/>
  <c r="AA12" i="284"/>
  <c r="AB12" i="284"/>
  <c r="H13" i="284"/>
  <c r="I13" i="284"/>
  <c r="Q13" i="284"/>
  <c r="R13" i="284"/>
  <c r="AA13" i="284"/>
  <c r="AB13" i="284"/>
  <c r="H14" i="284"/>
  <c r="I14" i="284"/>
  <c r="Q14" i="284"/>
  <c r="R14" i="284"/>
  <c r="AA14" i="284"/>
  <c r="AB14" i="284"/>
  <c r="H15" i="284"/>
  <c r="I15" i="284"/>
  <c r="Q15" i="284"/>
  <c r="R15" i="284"/>
  <c r="AA15" i="284"/>
  <c r="AB15" i="284"/>
  <c r="H16" i="284"/>
  <c r="I16" i="284"/>
  <c r="Q16" i="284"/>
  <c r="R16" i="284"/>
  <c r="AA16" i="284"/>
  <c r="AB16" i="284"/>
  <c r="H17" i="284"/>
  <c r="I17" i="284"/>
  <c r="Q17" i="284"/>
  <c r="R17" i="284"/>
  <c r="AA17" i="284"/>
  <c r="AB17" i="284"/>
  <c r="H18" i="284"/>
  <c r="I18" i="284"/>
  <c r="Q18" i="284"/>
  <c r="R18" i="284"/>
  <c r="AA18" i="284"/>
  <c r="AB18" i="284"/>
  <c r="H19" i="284"/>
  <c r="I19" i="284"/>
  <c r="Q19" i="284"/>
  <c r="R19" i="284"/>
  <c r="AA19" i="284"/>
  <c r="AB19" i="284"/>
  <c r="H20" i="284"/>
  <c r="I20" i="284"/>
  <c r="Q20" i="284"/>
  <c r="R20" i="284"/>
  <c r="AA20" i="284"/>
  <c r="AB20" i="284"/>
  <c r="H21" i="284"/>
  <c r="I21" i="284"/>
  <c r="Q21" i="284"/>
  <c r="R21" i="284"/>
  <c r="AA21" i="284"/>
  <c r="AB21" i="284"/>
  <c r="H22" i="284"/>
  <c r="I22" i="284"/>
  <c r="Q22" i="284"/>
  <c r="R22" i="284"/>
  <c r="AA22" i="284"/>
  <c r="AB22" i="284"/>
  <c r="H23" i="284"/>
  <c r="I23" i="284"/>
  <c r="Q23" i="284"/>
  <c r="R23" i="284"/>
  <c r="AA23" i="284"/>
  <c r="AB23" i="284"/>
  <c r="H25" i="284"/>
  <c r="I25" i="284"/>
  <c r="Q25" i="284"/>
  <c r="R25" i="284"/>
  <c r="AA25" i="284"/>
  <c r="AB25" i="284"/>
  <c r="H26" i="284"/>
  <c r="I26" i="284"/>
  <c r="Q26" i="284"/>
  <c r="R26" i="284"/>
  <c r="AA26" i="284"/>
  <c r="AB26" i="284"/>
  <c r="H27" i="284"/>
  <c r="I27" i="284"/>
  <c r="Q27" i="284"/>
  <c r="R27" i="284"/>
  <c r="AA27" i="284"/>
  <c r="AB27" i="284"/>
  <c r="H28" i="284"/>
  <c r="I28" i="284"/>
  <c r="Q28" i="284"/>
  <c r="P28" i="284" s="1"/>
  <c r="R28" i="284"/>
  <c r="AA28" i="284"/>
  <c r="AB28" i="284"/>
  <c r="H29" i="284"/>
  <c r="I29" i="284"/>
  <c r="Q29" i="284"/>
  <c r="R29" i="284"/>
  <c r="AA29" i="284"/>
  <c r="AB29" i="284"/>
  <c r="H30" i="284"/>
  <c r="I30" i="284"/>
  <c r="Q30" i="284"/>
  <c r="P30" i="284" s="1"/>
  <c r="R30" i="284"/>
  <c r="AA30" i="284"/>
  <c r="AB30" i="284"/>
  <c r="H31" i="284"/>
  <c r="I31" i="284"/>
  <c r="Q31" i="284"/>
  <c r="R31" i="284"/>
  <c r="AA31" i="284"/>
  <c r="AB31" i="284"/>
  <c r="H32" i="284"/>
  <c r="I32" i="284"/>
  <c r="Q32" i="284"/>
  <c r="R32" i="284"/>
  <c r="AA32" i="284"/>
  <c r="AB32" i="284"/>
  <c r="H33" i="284"/>
  <c r="I33" i="284"/>
  <c r="Q33" i="284"/>
  <c r="R33" i="284"/>
  <c r="AA33" i="284"/>
  <c r="AB33" i="284"/>
  <c r="H34" i="284"/>
  <c r="I34" i="284"/>
  <c r="Q34" i="284"/>
  <c r="R34" i="284"/>
  <c r="AA34" i="284"/>
  <c r="AB34" i="284"/>
  <c r="H35" i="284"/>
  <c r="I35" i="284"/>
  <c r="Q35" i="284"/>
  <c r="R35" i="284"/>
  <c r="AA35" i="284"/>
  <c r="AB35" i="284"/>
  <c r="H36" i="284"/>
  <c r="I36" i="284"/>
  <c r="Q36" i="284"/>
  <c r="R36" i="284"/>
  <c r="AA36" i="284"/>
  <c r="AB36" i="284"/>
  <c r="H37" i="284"/>
  <c r="I37" i="284"/>
  <c r="Q37" i="284"/>
  <c r="R37" i="284"/>
  <c r="AA37" i="284"/>
  <c r="AB37" i="284"/>
  <c r="H38" i="284"/>
  <c r="I38" i="284"/>
  <c r="Q38" i="284"/>
  <c r="P38" i="284" s="1"/>
  <c r="R38" i="284"/>
  <c r="AA38" i="284"/>
  <c r="AB38" i="284"/>
  <c r="H39" i="284"/>
  <c r="I39" i="284"/>
  <c r="Q39" i="284"/>
  <c r="R39" i="284"/>
  <c r="AA39" i="284"/>
  <c r="AB39" i="284"/>
  <c r="H40" i="284"/>
  <c r="I40" i="284"/>
  <c r="Q40" i="284"/>
  <c r="R40" i="284"/>
  <c r="AA40" i="284"/>
  <c r="AB40" i="284"/>
  <c r="H41" i="284"/>
  <c r="I41" i="284"/>
  <c r="Q41" i="284"/>
  <c r="R41" i="284"/>
  <c r="AA41" i="284"/>
  <c r="AB41" i="284"/>
  <c r="H42" i="284"/>
  <c r="I42" i="284"/>
  <c r="Q42" i="284"/>
  <c r="R42" i="284"/>
  <c r="AA42" i="284"/>
  <c r="AB42" i="284"/>
  <c r="H43" i="284"/>
  <c r="I43" i="284"/>
  <c r="Q43" i="284"/>
  <c r="R43" i="284"/>
  <c r="AA43" i="284"/>
  <c r="AB43" i="284"/>
  <c r="H44" i="284"/>
  <c r="I44" i="284"/>
  <c r="Q44" i="284"/>
  <c r="R44" i="284"/>
  <c r="AA44" i="284"/>
  <c r="AB44" i="284"/>
  <c r="H45" i="284"/>
  <c r="I45" i="284"/>
  <c r="Q45" i="284"/>
  <c r="R45" i="284"/>
  <c r="AA45" i="284"/>
  <c r="AB45" i="284"/>
  <c r="H46" i="284"/>
  <c r="I46" i="284"/>
  <c r="Q46" i="284"/>
  <c r="R46" i="284"/>
  <c r="AA46" i="284"/>
  <c r="AB46" i="284"/>
  <c r="H47" i="284"/>
  <c r="I47" i="284"/>
  <c r="Q47" i="284"/>
  <c r="R47" i="284"/>
  <c r="AA47" i="284"/>
  <c r="AB47" i="284"/>
  <c r="J11" i="284"/>
  <c r="K11" i="284"/>
  <c r="L11" i="284"/>
  <c r="M11" i="284"/>
  <c r="N11" i="284"/>
  <c r="O11" i="284"/>
  <c r="S11" i="284"/>
  <c r="S24" i="284"/>
  <c r="T11" i="284"/>
  <c r="T24" i="284"/>
  <c r="U11" i="284"/>
  <c r="U24" i="284"/>
  <c r="V11" i="284"/>
  <c r="V24" i="284"/>
  <c r="AC11" i="284"/>
  <c r="AD11" i="284"/>
  <c r="AD24" i="284"/>
  <c r="AE11" i="284"/>
  <c r="AE24" i="284"/>
  <c r="AF11" i="284"/>
  <c r="AF24" i="284"/>
  <c r="AG11" i="284"/>
  <c r="AG24" i="284"/>
  <c r="AH11" i="284"/>
  <c r="AH24" i="284"/>
  <c r="AJ10" i="284"/>
  <c r="AK10" i="284"/>
  <c r="AJ12" i="284"/>
  <c r="AK12" i="284"/>
  <c r="AJ13" i="284"/>
  <c r="AK13" i="284"/>
  <c r="AJ14" i="284"/>
  <c r="AK14" i="284"/>
  <c r="AJ15" i="284"/>
  <c r="AK15" i="284"/>
  <c r="AJ16" i="284"/>
  <c r="AK16" i="284"/>
  <c r="AJ17" i="284"/>
  <c r="AK17" i="284"/>
  <c r="AJ18" i="284"/>
  <c r="AK18" i="284"/>
  <c r="AJ19" i="284"/>
  <c r="AK19" i="284"/>
  <c r="AJ20" i="284"/>
  <c r="AK20" i="284"/>
  <c r="AJ21" i="284"/>
  <c r="AK21" i="284"/>
  <c r="AJ22" i="284"/>
  <c r="AK22" i="284"/>
  <c r="AJ23" i="284"/>
  <c r="AK23" i="284"/>
  <c r="AJ25" i="284"/>
  <c r="AK25" i="284"/>
  <c r="AJ26" i="284"/>
  <c r="AK26" i="284"/>
  <c r="AJ27" i="284"/>
  <c r="AK27" i="284"/>
  <c r="AJ28" i="284"/>
  <c r="AK28" i="284"/>
  <c r="AJ29" i="284"/>
  <c r="AK29" i="284"/>
  <c r="AJ30" i="284"/>
  <c r="AK30" i="284"/>
  <c r="AJ31" i="284"/>
  <c r="AK31" i="284"/>
  <c r="AJ32" i="284"/>
  <c r="AK32" i="284"/>
  <c r="AJ33" i="284"/>
  <c r="AK33" i="284"/>
  <c r="AJ34" i="284"/>
  <c r="AK34" i="284"/>
  <c r="AJ35" i="284"/>
  <c r="AK35" i="284"/>
  <c r="AJ36" i="284"/>
  <c r="AK36" i="284"/>
  <c r="AJ37" i="284"/>
  <c r="AK37" i="284"/>
  <c r="AJ38" i="284"/>
  <c r="AK38" i="284"/>
  <c r="AJ39" i="284"/>
  <c r="AK39" i="284"/>
  <c r="AJ40" i="284"/>
  <c r="AK40" i="284"/>
  <c r="AJ41" i="284"/>
  <c r="AK41" i="284"/>
  <c r="AJ42" i="284"/>
  <c r="AK42" i="284"/>
  <c r="AJ43" i="284"/>
  <c r="AK43" i="284"/>
  <c r="AJ44" i="284"/>
  <c r="AK44" i="284"/>
  <c r="AJ45" i="284"/>
  <c r="AK45" i="284"/>
  <c r="AJ46" i="284"/>
  <c r="AK46" i="284"/>
  <c r="AJ47" i="284"/>
  <c r="AK47" i="284"/>
  <c r="AL12" i="284"/>
  <c r="AL13" i="284"/>
  <c r="AL14" i="284"/>
  <c r="AL15" i="284"/>
  <c r="AL16" i="284"/>
  <c r="AL17" i="284"/>
  <c r="AL18" i="284"/>
  <c r="AL19" i="284"/>
  <c r="AL20" i="284"/>
  <c r="AL21" i="284"/>
  <c r="AL22" i="284"/>
  <c r="AL23" i="284"/>
  <c r="AL25" i="284"/>
  <c r="AL26" i="284"/>
  <c r="AL27" i="284"/>
  <c r="AL28" i="284"/>
  <c r="AL29" i="284"/>
  <c r="AL30" i="284"/>
  <c r="AL31" i="284"/>
  <c r="AL32" i="284"/>
  <c r="AL33" i="284"/>
  <c r="AL34" i="284"/>
  <c r="AL35" i="284"/>
  <c r="AL36" i="284"/>
  <c r="AL37" i="284"/>
  <c r="AL38" i="284"/>
  <c r="AL39" i="284"/>
  <c r="AL40" i="284"/>
  <c r="AL41" i="284"/>
  <c r="AL42" i="284"/>
  <c r="AL43" i="284"/>
  <c r="AL44" i="284"/>
  <c r="AL45" i="284"/>
  <c r="AL46" i="284"/>
  <c r="AL47" i="284"/>
  <c r="AM11" i="284"/>
  <c r="AN11" i="284"/>
  <c r="AW8" i="236"/>
  <c r="AX8" i="236"/>
  <c r="H10" i="236"/>
  <c r="I10" i="236"/>
  <c r="Q10" i="236"/>
  <c r="R10" i="236"/>
  <c r="AA10" i="236"/>
  <c r="AB10" i="236"/>
  <c r="Q11" i="236"/>
  <c r="R11" i="236"/>
  <c r="AA11" i="236"/>
  <c r="AB11" i="236"/>
  <c r="I12" i="236"/>
  <c r="G12" i="236" s="1"/>
  <c r="Q12" i="236"/>
  <c r="R12" i="236"/>
  <c r="AA12" i="236"/>
  <c r="AB12" i="236"/>
  <c r="AA13" i="236"/>
  <c r="AB14" i="236"/>
  <c r="Z14" i="236" s="1"/>
  <c r="AB15" i="236"/>
  <c r="Z15" i="236" s="1"/>
  <c r="AB16" i="236"/>
  <c r="Z16" i="236" s="1"/>
  <c r="AB17" i="236"/>
  <c r="Z17" i="236" s="1"/>
  <c r="AB18" i="236"/>
  <c r="Z18" i="236" s="1"/>
  <c r="AB19" i="236"/>
  <c r="Z19" i="236" s="1"/>
  <c r="AB20" i="236"/>
  <c r="Z20" i="236" s="1"/>
  <c r="AB21" i="236"/>
  <c r="Z21" i="236" s="1"/>
  <c r="AB22" i="236"/>
  <c r="Z22" i="236" s="1"/>
  <c r="AB23" i="236"/>
  <c r="Z23" i="236" s="1"/>
  <c r="AB24" i="236"/>
  <c r="Z24" i="236" s="1"/>
  <c r="AB25" i="236"/>
  <c r="Z25" i="236" s="1"/>
  <c r="H27" i="236"/>
  <c r="I27" i="236"/>
  <c r="AA27" i="236"/>
  <c r="AB27" i="236"/>
  <c r="H28" i="236"/>
  <c r="I28" i="236"/>
  <c r="AA28" i="236"/>
  <c r="AB28" i="236"/>
  <c r="H29" i="236"/>
  <c r="I29" i="236"/>
  <c r="AA29" i="236"/>
  <c r="AB29" i="236"/>
  <c r="H30" i="236"/>
  <c r="I30" i="236"/>
  <c r="AA30" i="236"/>
  <c r="AB30" i="236"/>
  <c r="H31" i="236"/>
  <c r="I31" i="236"/>
  <c r="AA31" i="236"/>
  <c r="AB31" i="236"/>
  <c r="H32" i="236"/>
  <c r="I32" i="236"/>
  <c r="AA32" i="236"/>
  <c r="AB32" i="236"/>
  <c r="H33" i="236"/>
  <c r="I33" i="236"/>
  <c r="AA33" i="236"/>
  <c r="AB33" i="236"/>
  <c r="H34" i="236"/>
  <c r="I34" i="236"/>
  <c r="AA34" i="236"/>
  <c r="AB34" i="236"/>
  <c r="H35" i="236"/>
  <c r="I35" i="236"/>
  <c r="AA35" i="236"/>
  <c r="AB35" i="236"/>
  <c r="H36" i="236"/>
  <c r="I36" i="236"/>
  <c r="AA36" i="236"/>
  <c r="AB36" i="236"/>
  <c r="H37" i="236"/>
  <c r="I37" i="236"/>
  <c r="AA37" i="236"/>
  <c r="AB37" i="236"/>
  <c r="H38" i="236"/>
  <c r="I38" i="236"/>
  <c r="AA38" i="236"/>
  <c r="AB38" i="236"/>
  <c r="H39" i="236"/>
  <c r="I39" i="236"/>
  <c r="AA39" i="236"/>
  <c r="AB39" i="236"/>
  <c r="H40" i="236"/>
  <c r="I40" i="236"/>
  <c r="AA40" i="236"/>
  <c r="AB40" i="236"/>
  <c r="H41" i="236"/>
  <c r="I41" i="236"/>
  <c r="AA41" i="236"/>
  <c r="AB41" i="236"/>
  <c r="H42" i="236"/>
  <c r="I42" i="236"/>
  <c r="AA42" i="236"/>
  <c r="AB42" i="236"/>
  <c r="H43" i="236"/>
  <c r="I43" i="236"/>
  <c r="AA43" i="236"/>
  <c r="AB43" i="236"/>
  <c r="H44" i="236"/>
  <c r="I44" i="236"/>
  <c r="AA44" i="236"/>
  <c r="AB44" i="236"/>
  <c r="H45" i="236"/>
  <c r="I45" i="236"/>
  <c r="AA45" i="236"/>
  <c r="AB45" i="236"/>
  <c r="H46" i="236"/>
  <c r="I46" i="236"/>
  <c r="AA46" i="236"/>
  <c r="AB46" i="236"/>
  <c r="H47" i="236"/>
  <c r="I47" i="236"/>
  <c r="AA47" i="236"/>
  <c r="AB47" i="236"/>
  <c r="H48" i="236"/>
  <c r="I48" i="236"/>
  <c r="AA48" i="236"/>
  <c r="AB48" i="236"/>
  <c r="H49" i="236"/>
  <c r="I49" i="236"/>
  <c r="Q49" i="236"/>
  <c r="R49" i="236"/>
  <c r="AA49" i="236"/>
  <c r="AB49" i="236"/>
  <c r="J13" i="236"/>
  <c r="K13" i="236"/>
  <c r="L13" i="236"/>
  <c r="M13" i="236"/>
  <c r="N13" i="236"/>
  <c r="O13" i="236"/>
  <c r="S13" i="236"/>
  <c r="T13" i="236"/>
  <c r="T9" i="236" s="1"/>
  <c r="U13" i="236"/>
  <c r="V13" i="236"/>
  <c r="V26" i="236"/>
  <c r="AC13" i="236"/>
  <c r="AD13" i="236"/>
  <c r="AE13" i="236"/>
  <c r="AF13" i="236"/>
  <c r="AF9" i="236" s="1"/>
  <c r="AG13" i="236"/>
  <c r="AG26" i="236"/>
  <c r="AH13" i="236"/>
  <c r="AI11" i="236"/>
  <c r="AI12" i="236"/>
  <c r="AL10" i="236"/>
  <c r="AL11" i="236"/>
  <c r="AL12" i="236"/>
  <c r="AL14" i="236"/>
  <c r="AL15" i="236"/>
  <c r="AL16" i="236"/>
  <c r="AL17" i="236"/>
  <c r="AL18" i="236"/>
  <c r="AL19" i="236"/>
  <c r="AL20" i="236"/>
  <c r="AL21" i="236"/>
  <c r="AL22" i="236"/>
  <c r="AL23" i="236"/>
  <c r="AL24" i="236"/>
  <c r="AL25" i="236"/>
  <c r="AL27" i="236"/>
  <c r="AL28" i="236"/>
  <c r="AL29" i="236"/>
  <c r="AL30" i="236"/>
  <c r="AL31" i="236"/>
  <c r="AL32" i="236"/>
  <c r="AL33" i="236"/>
  <c r="AL34" i="236"/>
  <c r="AL35" i="236"/>
  <c r="AL36" i="236"/>
  <c r="AL37" i="236"/>
  <c r="AL38" i="236"/>
  <c r="AL39" i="236"/>
  <c r="AL40" i="236"/>
  <c r="AL41" i="236"/>
  <c r="AL42" i="236"/>
  <c r="AL43" i="236"/>
  <c r="AL44" i="236"/>
  <c r="AL45" i="236"/>
  <c r="AL46" i="236"/>
  <c r="AL47" i="236"/>
  <c r="AL48" i="236"/>
  <c r="AL49" i="236"/>
  <c r="AM26" i="236"/>
  <c r="AN26" i="236"/>
  <c r="AW10" i="236"/>
  <c r="AX10" i="236"/>
  <c r="AW11" i="236"/>
  <c r="AX11" i="236"/>
  <c r="AW12" i="236"/>
  <c r="AX12" i="236"/>
  <c r="AW14" i="236"/>
  <c r="AP14" i="236" s="1"/>
  <c r="AX14" i="236"/>
  <c r="AQ14" i="236" s="1"/>
  <c r="AW15" i="236"/>
  <c r="AX15" i="236"/>
  <c r="AQ15" i="236" s="1"/>
  <c r="AW16" i="236"/>
  <c r="AP16" i="236" s="1"/>
  <c r="AX16" i="236"/>
  <c r="AQ16" i="236" s="1"/>
  <c r="AW17" i="236"/>
  <c r="AP17" i="236" s="1"/>
  <c r="AX17" i="236"/>
  <c r="AW18" i="236"/>
  <c r="AP18" i="236" s="1"/>
  <c r="AX18" i="236"/>
  <c r="AW19" i="236"/>
  <c r="AP19" i="236" s="1"/>
  <c r="AX19" i="236"/>
  <c r="AQ19" i="236" s="1"/>
  <c r="AW20" i="236"/>
  <c r="AP20" i="236" s="1"/>
  <c r="AX20" i="236"/>
  <c r="AQ20" i="236" s="1"/>
  <c r="AW21" i="236"/>
  <c r="AP21" i="236" s="1"/>
  <c r="AX21" i="236"/>
  <c r="AW22" i="236"/>
  <c r="AP22" i="236" s="1"/>
  <c r="AX22" i="236"/>
  <c r="AQ22" i="236" s="1"/>
  <c r="AW23" i="236"/>
  <c r="AP23" i="236" s="1"/>
  <c r="AX23" i="236"/>
  <c r="AQ23" i="236" s="1"/>
  <c r="AW24" i="236"/>
  <c r="AP24" i="236" s="1"/>
  <c r="AX24" i="236"/>
  <c r="AQ24" i="236" s="1"/>
  <c r="AW25" i="236"/>
  <c r="AP25" i="236" s="1"/>
  <c r="AX25" i="236"/>
  <c r="AQ25" i="236" s="1"/>
  <c r="AW27" i="236"/>
  <c r="AP27" i="236" s="1"/>
  <c r="AX27" i="236"/>
  <c r="AQ27" i="236" s="1"/>
  <c r="AW28" i="236"/>
  <c r="AP28" i="236" s="1"/>
  <c r="AX28" i="236"/>
  <c r="AW29" i="236"/>
  <c r="AP29" i="236" s="1"/>
  <c r="AX29" i="236"/>
  <c r="AQ29" i="236" s="1"/>
  <c r="AW30" i="236"/>
  <c r="AP30" i="236" s="1"/>
  <c r="AX30" i="236"/>
  <c r="AQ30" i="236" s="1"/>
  <c r="AW31" i="236"/>
  <c r="AP31" i="236" s="1"/>
  <c r="AX31" i="236"/>
  <c r="AQ31" i="236" s="1"/>
  <c r="AW32" i="236"/>
  <c r="AP32" i="236" s="1"/>
  <c r="AX32" i="236"/>
  <c r="AQ32" i="236" s="1"/>
  <c r="AW33" i="236"/>
  <c r="AP33" i="236" s="1"/>
  <c r="AX33" i="236"/>
  <c r="AQ33" i="236" s="1"/>
  <c r="AW34" i="236"/>
  <c r="AP34" i="236" s="1"/>
  <c r="AX34" i="236"/>
  <c r="AQ34" i="236" s="1"/>
  <c r="AW35" i="236"/>
  <c r="AP35" i="236" s="1"/>
  <c r="AX35" i="236"/>
  <c r="AQ35" i="236" s="1"/>
  <c r="AW36" i="236"/>
  <c r="AP36" i="236" s="1"/>
  <c r="AX36" i="236"/>
  <c r="AQ36" i="236" s="1"/>
  <c r="AW37" i="236"/>
  <c r="AP37" i="236" s="1"/>
  <c r="AX37" i="236"/>
  <c r="AQ37" i="236" s="1"/>
  <c r="AW38" i="236"/>
  <c r="AP38" i="236" s="1"/>
  <c r="AX38" i="236"/>
  <c r="AQ38" i="236" s="1"/>
  <c r="AW39" i="236"/>
  <c r="AP39" i="236" s="1"/>
  <c r="AX39" i="236"/>
  <c r="AQ39" i="236" s="1"/>
  <c r="AW40" i="236"/>
  <c r="AP40" i="236" s="1"/>
  <c r="AX40" i="236"/>
  <c r="AQ40" i="236" s="1"/>
  <c r="AW41" i="236"/>
  <c r="AP41" i="236" s="1"/>
  <c r="AX41" i="236"/>
  <c r="AQ41" i="236" s="1"/>
  <c r="AW42" i="236"/>
  <c r="AP42" i="236" s="1"/>
  <c r="AX42" i="236"/>
  <c r="AQ42" i="236" s="1"/>
  <c r="AW43" i="236"/>
  <c r="AP43" i="236" s="1"/>
  <c r="AX43" i="236"/>
  <c r="AQ43" i="236" s="1"/>
  <c r="AW44" i="236"/>
  <c r="AP44" i="236" s="1"/>
  <c r="AX44" i="236"/>
  <c r="AQ44" i="236" s="1"/>
  <c r="AW45" i="236"/>
  <c r="AP45" i="236" s="1"/>
  <c r="AX45" i="236"/>
  <c r="AQ45" i="236" s="1"/>
  <c r="AW46" i="236"/>
  <c r="AP46" i="236" s="1"/>
  <c r="AX46" i="236"/>
  <c r="AQ46" i="236" s="1"/>
  <c r="AW47" i="236"/>
  <c r="AP47" i="236" s="1"/>
  <c r="AX47" i="236"/>
  <c r="AQ47" i="236" s="1"/>
  <c r="AW48" i="236"/>
  <c r="AP48" i="236" s="1"/>
  <c r="AX48" i="236"/>
  <c r="AQ48" i="236" s="1"/>
  <c r="AW49" i="236"/>
  <c r="AP49" i="236" s="1"/>
  <c r="AX49" i="236"/>
  <c r="AQ49" i="236" s="1"/>
  <c r="AP15" i="236"/>
  <c r="AQ17" i="236"/>
  <c r="M9" i="126"/>
  <c r="S9" i="126"/>
  <c r="S22" i="126"/>
  <c r="Q9" i="126"/>
  <c r="Q8" i="126" s="1"/>
  <c r="V9" i="126"/>
  <c r="V22" i="126"/>
  <c r="W9" i="126"/>
  <c r="W22" i="126"/>
  <c r="Y9" i="126"/>
  <c r="Y22" i="126"/>
  <c r="Z9" i="126"/>
  <c r="Z22" i="126"/>
  <c r="AE9" i="126"/>
  <c r="AD9" i="126" s="1"/>
  <c r="AE22" i="126"/>
  <c r="AC9" i="126"/>
  <c r="AC22" i="126"/>
  <c r="E9" i="126"/>
  <c r="E22" i="126"/>
  <c r="AH9" i="126"/>
  <c r="AG9" i="126" s="1"/>
  <c r="AH22" i="126"/>
  <c r="AI9" i="126"/>
  <c r="AI22" i="126"/>
  <c r="AK9" i="126"/>
  <c r="AK22" i="126"/>
  <c r="AL22" i="126"/>
  <c r="Q36" i="238"/>
  <c r="S9" i="236"/>
  <c r="AA72" i="237"/>
  <c r="Q40" i="238"/>
  <c r="AD13" i="237"/>
  <c r="AD72" i="237"/>
  <c r="AA13" i="237"/>
  <c r="AV23" i="236" l="1"/>
  <c r="P15" i="284"/>
  <c r="E26" i="284"/>
  <c r="AI41" i="284"/>
  <c r="AI39" i="284"/>
  <c r="E38" i="284"/>
  <c r="P26" i="284"/>
  <c r="AI35" i="284"/>
  <c r="AI33" i="284"/>
  <c r="E32" i="284"/>
  <c r="P32" i="284"/>
  <c r="P21" i="284"/>
  <c r="Z49" i="236"/>
  <c r="P47" i="284"/>
  <c r="Z46" i="284"/>
  <c r="Z44" i="284"/>
  <c r="P43" i="284"/>
  <c r="Z42" i="284"/>
  <c r="G42" i="284"/>
  <c r="P41" i="284"/>
  <c r="Z40" i="284"/>
  <c r="P39" i="284"/>
  <c r="Z38" i="284"/>
  <c r="D38" i="284" s="1"/>
  <c r="G38" i="284"/>
  <c r="P37" i="284"/>
  <c r="P35" i="284"/>
  <c r="Z34" i="284"/>
  <c r="P33" i="284"/>
  <c r="Z32" i="284"/>
  <c r="P31" i="284"/>
  <c r="Z30" i="284"/>
  <c r="P29" i="284"/>
  <c r="Z28" i="284"/>
  <c r="F27" i="284"/>
  <c r="Z26" i="284"/>
  <c r="P22" i="284"/>
  <c r="P20" i="284"/>
  <c r="E30" i="284"/>
  <c r="E28" i="284"/>
  <c r="Q48" i="238"/>
  <c r="Q46" i="238"/>
  <c r="Q44" i="238"/>
  <c r="Q42" i="238"/>
  <c r="Q38" i="238"/>
  <c r="Q34" i="238"/>
  <c r="Q32" i="238"/>
  <c r="Q30" i="238"/>
  <c r="Q28" i="238"/>
  <c r="D14" i="238"/>
  <c r="V9" i="238"/>
  <c r="D25" i="238"/>
  <c r="J9" i="238"/>
  <c r="Q23" i="238"/>
  <c r="N9" i="284"/>
  <c r="G32" i="284"/>
  <c r="G26" i="284"/>
  <c r="D26" i="284" s="1"/>
  <c r="F14" i="236"/>
  <c r="AV19" i="236"/>
  <c r="AO19" i="236" s="1"/>
  <c r="L9" i="284"/>
  <c r="AV18" i="236"/>
  <c r="AO18" i="236" s="1"/>
  <c r="AN9" i="284"/>
  <c r="O9" i="284"/>
  <c r="V9" i="284"/>
  <c r="T9" i="284"/>
  <c r="I10" i="284"/>
  <c r="AA59" i="237"/>
  <c r="AL10" i="284"/>
  <c r="P10" i="236"/>
  <c r="Z20" i="284"/>
  <c r="Z12" i="284"/>
  <c r="AQ18" i="236"/>
  <c r="D10" i="238"/>
  <c r="D23" i="238"/>
  <c r="U9" i="237"/>
  <c r="E46" i="284"/>
  <c r="AH9" i="236"/>
  <c r="AX13" i="236"/>
  <c r="AQ13" i="236" s="1"/>
  <c r="M8" i="126"/>
  <c r="AW13" i="236"/>
  <c r="AP13" i="236" s="1"/>
  <c r="AV10" i="236"/>
  <c r="Z47" i="284"/>
  <c r="G45" i="284"/>
  <c r="E44" i="284"/>
  <c r="G43" i="284"/>
  <c r="E42" i="284"/>
  <c r="E40" i="284"/>
  <c r="Z39" i="284"/>
  <c r="G37" i="284"/>
  <c r="P36" i="284"/>
  <c r="G35" i="284"/>
  <c r="E34" i="284"/>
  <c r="G33" i="284"/>
  <c r="P23" i="284"/>
  <c r="P19" i="284"/>
  <c r="P17" i="284"/>
  <c r="P13" i="284"/>
  <c r="Y9" i="238"/>
  <c r="W9" i="238"/>
  <c r="Q35" i="238"/>
  <c r="Q29" i="238"/>
  <c r="Q18" i="238"/>
  <c r="Q16" i="238"/>
  <c r="AK8" i="126"/>
  <c r="AI9" i="236"/>
  <c r="O9" i="237"/>
  <c r="P11" i="236"/>
  <c r="AB10" i="284"/>
  <c r="Z10" i="236"/>
  <c r="F16" i="236"/>
  <c r="F20" i="236"/>
  <c r="AB13" i="236"/>
  <c r="O9" i="236"/>
  <c r="AV25" i="236"/>
  <c r="U22" i="126"/>
  <c r="AV15" i="236"/>
  <c r="AO15" i="236" s="1"/>
  <c r="Y8" i="126"/>
  <c r="AG22" i="126"/>
  <c r="AV17" i="236"/>
  <c r="AO17" i="236" s="1"/>
  <c r="AV11" i="236"/>
  <c r="Z18" i="284"/>
  <c r="Z14" i="284"/>
  <c r="Q21" i="238"/>
  <c r="Q19" i="238"/>
  <c r="Q15" i="238"/>
  <c r="D47" i="238"/>
  <c r="Q24" i="238"/>
  <c r="D44" i="238"/>
  <c r="D42" i="238"/>
  <c r="D34" i="238"/>
  <c r="D32" i="238"/>
  <c r="AV8" i="236"/>
  <c r="Q43" i="238"/>
  <c r="Q25" i="238"/>
  <c r="Q14" i="238"/>
  <c r="D22" i="238"/>
  <c r="P9" i="237"/>
  <c r="H9" i="237"/>
  <c r="G9" i="237"/>
  <c r="AL11" i="284"/>
  <c r="Z16" i="284"/>
  <c r="P44" i="284"/>
  <c r="P34" i="284"/>
  <c r="P42" i="284"/>
  <c r="F20" i="284"/>
  <c r="G31" i="284"/>
  <c r="G21" i="284"/>
  <c r="Z12" i="236"/>
  <c r="AA10" i="284"/>
  <c r="I26" i="236"/>
  <c r="G49" i="236"/>
  <c r="G46" i="236"/>
  <c r="M9" i="236"/>
  <c r="E49" i="236"/>
  <c r="E29" i="236"/>
  <c r="G36" i="236"/>
  <c r="G34" i="236"/>
  <c r="F18" i="236"/>
  <c r="G48" i="236"/>
  <c r="AV35" i="236"/>
  <c r="AO35" i="236" s="1"/>
  <c r="AX26" i="236"/>
  <c r="AQ26" i="236" s="1"/>
  <c r="AV33" i="236"/>
  <c r="AO33" i="236" s="1"/>
  <c r="AV27" i="236"/>
  <c r="AO27" i="236" s="1"/>
  <c r="AV31" i="236"/>
  <c r="AO31" i="236" s="1"/>
  <c r="AV45" i="236"/>
  <c r="AO45" i="236" s="1"/>
  <c r="AV36" i="236"/>
  <c r="AO36" i="236" s="1"/>
  <c r="AV24" i="236"/>
  <c r="AO24" i="236" s="1"/>
  <c r="AV14" i="236"/>
  <c r="AO14" i="236" s="1"/>
  <c r="AV22" i="236"/>
  <c r="AO22" i="236" s="1"/>
  <c r="AV16" i="236"/>
  <c r="AO16" i="236" s="1"/>
  <c r="AV20" i="236"/>
  <c r="AO20" i="236" s="1"/>
  <c r="S26" i="238"/>
  <c r="Q41" i="238"/>
  <c r="R26" i="238"/>
  <c r="Q31" i="238"/>
  <c r="S13" i="238"/>
  <c r="Q27" i="238"/>
  <c r="F13" i="238"/>
  <c r="D24" i="238"/>
  <c r="D19" i="238"/>
  <c r="D17" i="238"/>
  <c r="D21" i="238"/>
  <c r="AC9" i="237"/>
  <c r="AE9" i="237"/>
  <c r="W9" i="237"/>
  <c r="Z23" i="284"/>
  <c r="AF9" i="284"/>
  <c r="F44" i="284"/>
  <c r="AC9" i="284"/>
  <c r="E47" i="284"/>
  <c r="E41" i="284"/>
  <c r="E39" i="284"/>
  <c r="E29" i="284"/>
  <c r="F46" i="284"/>
  <c r="F36" i="284"/>
  <c r="F34" i="284"/>
  <c r="F23" i="284"/>
  <c r="P27" i="284"/>
  <c r="E27" i="284"/>
  <c r="R24" i="284"/>
  <c r="R11" i="284"/>
  <c r="E23" i="284"/>
  <c r="E25" i="284"/>
  <c r="P25" i="284"/>
  <c r="F47" i="284"/>
  <c r="F41" i="284"/>
  <c r="E22" i="284"/>
  <c r="E20" i="284"/>
  <c r="E16" i="284"/>
  <c r="F12" i="284"/>
  <c r="F42" i="284"/>
  <c r="AI15" i="284"/>
  <c r="E33" i="284"/>
  <c r="G29" i="284"/>
  <c r="AI32" i="284"/>
  <c r="AI26" i="284"/>
  <c r="E31" i="284"/>
  <c r="E37" i="284"/>
  <c r="G39" i="284"/>
  <c r="G14" i="284"/>
  <c r="F38" i="284"/>
  <c r="G46" i="284"/>
  <c r="AI46" i="284"/>
  <c r="AI44" i="284"/>
  <c r="AI42" i="284"/>
  <c r="AI40" i="284"/>
  <c r="AI38" i="284"/>
  <c r="AI36" i="284"/>
  <c r="AI30" i="284"/>
  <c r="AI28" i="284"/>
  <c r="I24" i="284"/>
  <c r="G27" i="284"/>
  <c r="E45" i="284"/>
  <c r="E43" i="284"/>
  <c r="G41" i="284"/>
  <c r="E35" i="284"/>
  <c r="G25" i="284"/>
  <c r="AI31" i="284"/>
  <c r="G15" i="284"/>
  <c r="E12" i="236"/>
  <c r="AH9" i="284"/>
  <c r="AM9" i="284"/>
  <c r="Z43" i="236"/>
  <c r="Z33" i="236"/>
  <c r="AI24" i="236"/>
  <c r="AI18" i="236"/>
  <c r="F24" i="236"/>
  <c r="E43" i="236"/>
  <c r="F49" i="236"/>
  <c r="Z47" i="236"/>
  <c r="Z44" i="236"/>
  <c r="Z40" i="236"/>
  <c r="Z39" i="236"/>
  <c r="Z37" i="236"/>
  <c r="Z34" i="236"/>
  <c r="Z29" i="236"/>
  <c r="AB26" i="236"/>
  <c r="E47" i="236"/>
  <c r="F36" i="236"/>
  <c r="F35" i="236"/>
  <c r="E46" i="236"/>
  <c r="E36" i="236"/>
  <c r="U9" i="236"/>
  <c r="N9" i="236"/>
  <c r="L9" i="236"/>
  <c r="G45" i="236"/>
  <c r="AI43" i="236"/>
  <c r="G28" i="236"/>
  <c r="G47" i="236"/>
  <c r="AI8" i="126"/>
  <c r="AF9" i="126"/>
  <c r="W8" i="126"/>
  <c r="AL13" i="236"/>
  <c r="AI34" i="284"/>
  <c r="AI23" i="284"/>
  <c r="AI21" i="284"/>
  <c r="AG9" i="284"/>
  <c r="AE9" i="284"/>
  <c r="P46" i="284"/>
  <c r="Z43" i="284"/>
  <c r="D43" i="284" s="1"/>
  <c r="P40" i="284"/>
  <c r="F39" i="284"/>
  <c r="Z37" i="284"/>
  <c r="Z35" i="284"/>
  <c r="F31" i="284"/>
  <c r="Z29" i="284"/>
  <c r="Z27" i="284"/>
  <c r="G20" i="284"/>
  <c r="G16" i="284"/>
  <c r="G12" i="284"/>
  <c r="H10" i="284"/>
  <c r="X9" i="238"/>
  <c r="Q17" i="238"/>
  <c r="D27" i="238"/>
  <c r="D18" i="238"/>
  <c r="Z48" i="236"/>
  <c r="E10" i="236"/>
  <c r="Y9" i="237"/>
  <c r="S8" i="126"/>
  <c r="AH8" i="126"/>
  <c r="AI14" i="284"/>
  <c r="U9" i="284"/>
  <c r="M9" i="284"/>
  <c r="E19" i="284"/>
  <c r="P18" i="284"/>
  <c r="Z17" i="284"/>
  <c r="P16" i="284"/>
  <c r="X9" i="237"/>
  <c r="AV12" i="236"/>
  <c r="AV46" i="236"/>
  <c r="AO46" i="236" s="1"/>
  <c r="AV34" i="236"/>
  <c r="AO34" i="236" s="1"/>
  <c r="AW26" i="236"/>
  <c r="AP26" i="236" s="1"/>
  <c r="AV40" i="236"/>
  <c r="AO40" i="236" s="1"/>
  <c r="AV38" i="236"/>
  <c r="AO38" i="236" s="1"/>
  <c r="AV48" i="236"/>
  <c r="AO48" i="236" s="1"/>
  <c r="Q49" i="238"/>
  <c r="Q47" i="238"/>
  <c r="Q45" i="238"/>
  <c r="Q39" i="238"/>
  <c r="Q37" i="238"/>
  <c r="Q33" i="238"/>
  <c r="R13" i="238"/>
  <c r="Q22" i="238"/>
  <c r="Q20" i="238"/>
  <c r="D12" i="238"/>
  <c r="D39" i="238"/>
  <c r="D37" i="238"/>
  <c r="D45" i="238"/>
  <c r="D31" i="238"/>
  <c r="D49" i="238"/>
  <c r="D46" i="238"/>
  <c r="D40" i="238"/>
  <c r="D38" i="238"/>
  <c r="D36" i="238"/>
  <c r="D30" i="238"/>
  <c r="E26" i="238"/>
  <c r="D43" i="238"/>
  <c r="D41" i="238"/>
  <c r="D35" i="238"/>
  <c r="D33" i="238"/>
  <c r="D29" i="238"/>
  <c r="D28" i="238"/>
  <c r="G9" i="238"/>
  <c r="D20" i="238"/>
  <c r="D16" i="238"/>
  <c r="E13" i="238"/>
  <c r="I9" i="238"/>
  <c r="D59" i="237"/>
  <c r="J9" i="237"/>
  <c r="D13" i="237"/>
  <c r="AF9" i="237"/>
  <c r="N9" i="237"/>
  <c r="F35" i="284"/>
  <c r="Z33" i="284"/>
  <c r="AK24" i="284"/>
  <c r="Z25" i="284"/>
  <c r="AI27" i="284"/>
  <c r="F26" i="284"/>
  <c r="AB11" i="284"/>
  <c r="Z22" i="284"/>
  <c r="AI17" i="284"/>
  <c r="F37" i="284"/>
  <c r="F29" i="284"/>
  <c r="Z31" i="284"/>
  <c r="Z41" i="284"/>
  <c r="F25" i="284"/>
  <c r="F33" i="284"/>
  <c r="F40" i="284"/>
  <c r="E15" i="284"/>
  <c r="G44" i="284"/>
  <c r="G40" i="284"/>
  <c r="G34" i="284"/>
  <c r="AI47" i="284"/>
  <c r="I11" i="284"/>
  <c r="F16" i="284"/>
  <c r="G19" i="284"/>
  <c r="AO23" i="236"/>
  <c r="AN9" i="236"/>
  <c r="Z11" i="236"/>
  <c r="E41" i="236"/>
  <c r="E39" i="236"/>
  <c r="E38" i="236"/>
  <c r="E33" i="236"/>
  <c r="E30" i="236"/>
  <c r="E23" i="236"/>
  <c r="E22" i="236"/>
  <c r="E20" i="236"/>
  <c r="E16" i="236"/>
  <c r="P12" i="236"/>
  <c r="G11" i="236"/>
  <c r="J9" i="284"/>
  <c r="G37" i="236"/>
  <c r="J9" i="236"/>
  <c r="K9" i="236"/>
  <c r="G10" i="236"/>
  <c r="G40" i="236"/>
  <c r="AI32" i="236"/>
  <c r="G35" i="236"/>
  <c r="G31" i="236"/>
  <c r="G29" i="236"/>
  <c r="H26" i="236"/>
  <c r="G27" i="236"/>
  <c r="E35" i="236"/>
  <c r="G39" i="236"/>
  <c r="G30" i="236"/>
  <c r="G41" i="236"/>
  <c r="G42" i="236"/>
  <c r="G32" i="236"/>
  <c r="AI23" i="236"/>
  <c r="AJ13" i="236"/>
  <c r="AE8" i="126"/>
  <c r="E8" i="126"/>
  <c r="AL26" i="236"/>
  <c r="AV29" i="236"/>
  <c r="AO29" i="236" s="1"/>
  <c r="U9" i="238"/>
  <c r="L9" i="238"/>
  <c r="F26" i="238"/>
  <c r="D48" i="238"/>
  <c r="K9" i="238"/>
  <c r="H9" i="238"/>
  <c r="D15" i="238"/>
  <c r="D11" i="238"/>
  <c r="AD59" i="237"/>
  <c r="F59" i="237"/>
  <c r="AD26" i="237"/>
  <c r="AD9" i="237" s="1"/>
  <c r="AA26" i="237"/>
  <c r="AA9" i="237" s="1"/>
  <c r="Z9" i="237"/>
  <c r="V9" i="237"/>
  <c r="AL24" i="284"/>
  <c r="E14" i="284"/>
  <c r="Z45" i="284"/>
  <c r="F43" i="284"/>
  <c r="Z21" i="284"/>
  <c r="D21" i="284" s="1"/>
  <c r="Z19" i="284"/>
  <c r="Z15" i="284"/>
  <c r="AB24" i="284"/>
  <c r="F45" i="284"/>
  <c r="AA24" i="284"/>
  <c r="Z36" i="284"/>
  <c r="AD9" i="284"/>
  <c r="E21" i="284"/>
  <c r="AA11" i="284"/>
  <c r="E17" i="284"/>
  <c r="Z13" i="284"/>
  <c r="E13" i="284"/>
  <c r="AI37" i="284"/>
  <c r="P14" i="284"/>
  <c r="E18" i="284"/>
  <c r="P45" i="284"/>
  <c r="Q24" i="284"/>
  <c r="Q11" i="284"/>
  <c r="P12" i="284"/>
  <c r="E12" i="284"/>
  <c r="G47" i="284"/>
  <c r="H24" i="284"/>
  <c r="AJ24" i="284"/>
  <c r="E36" i="284"/>
  <c r="G36" i="284"/>
  <c r="G23" i="284"/>
  <c r="AJ11" i="284"/>
  <c r="H11" i="284"/>
  <c r="AG9" i="236"/>
  <c r="AD9" i="236"/>
  <c r="AI47" i="236"/>
  <c r="G44" i="236"/>
  <c r="G38" i="236"/>
  <c r="E37" i="236"/>
  <c r="E27" i="236"/>
  <c r="F25" i="236"/>
  <c r="F23" i="236"/>
  <c r="F19" i="236"/>
  <c r="F17" i="236"/>
  <c r="F15" i="236"/>
  <c r="F11" i="236"/>
  <c r="Q10" i="284"/>
  <c r="AI10" i="284"/>
  <c r="Z8" i="126"/>
  <c r="D72" i="237"/>
  <c r="R13" i="236"/>
  <c r="F12" i="236"/>
  <c r="V8" i="126"/>
  <c r="U9" i="126"/>
  <c r="AQ28" i="236"/>
  <c r="AV28" i="236"/>
  <c r="AO28" i="236" s="1"/>
  <c r="AQ21" i="236"/>
  <c r="AV21" i="236"/>
  <c r="AO21" i="236" s="1"/>
  <c r="G30" i="284"/>
  <c r="F30" i="284"/>
  <c r="F28" i="284"/>
  <c r="G28" i="284"/>
  <c r="G17" i="284"/>
  <c r="F17" i="284"/>
  <c r="F15" i="284"/>
  <c r="G13" i="284"/>
  <c r="F13" i="284"/>
  <c r="K9" i="284"/>
  <c r="E26" i="237"/>
  <c r="E59" i="237"/>
  <c r="F72" i="237"/>
  <c r="AI21" i="236"/>
  <c r="P49" i="236"/>
  <c r="E48" i="236"/>
  <c r="Z46" i="236"/>
  <c r="Z45" i="236"/>
  <c r="E44" i="236"/>
  <c r="Z42" i="236"/>
  <c r="Z41" i="236"/>
  <c r="E40" i="236"/>
  <c r="Z38" i="236"/>
  <c r="Z36" i="236"/>
  <c r="Z35" i="236"/>
  <c r="E34" i="236"/>
  <c r="E32" i="236"/>
  <c r="Z31" i="236"/>
  <c r="Z30" i="236"/>
  <c r="Z28" i="236"/>
  <c r="F41" i="236"/>
  <c r="F31" i="236"/>
  <c r="AL8" i="126"/>
  <c r="AK26" i="236"/>
  <c r="AC8" i="126"/>
  <c r="AM9" i="236"/>
  <c r="AI16" i="236"/>
  <c r="AE9" i="236"/>
  <c r="AC9" i="236"/>
  <c r="P48" i="236"/>
  <c r="P46" i="236"/>
  <c r="F42" i="236"/>
  <c r="F38" i="236"/>
  <c r="F32" i="236"/>
  <c r="F30" i="236"/>
  <c r="P28" i="236"/>
  <c r="D25" i="236"/>
  <c r="AO25" i="236"/>
  <c r="AV42" i="236"/>
  <c r="AO42" i="236" s="1"/>
  <c r="AV30" i="236"/>
  <c r="AO30" i="236" s="1"/>
  <c r="AV41" i="236"/>
  <c r="AO41" i="236" s="1"/>
  <c r="AV49" i="236"/>
  <c r="AO49" i="236" s="1"/>
  <c r="AV32" i="236"/>
  <c r="AO32" i="236" s="1"/>
  <c r="AV39" i="236"/>
  <c r="AO39" i="236" s="1"/>
  <c r="AV47" i="236"/>
  <c r="AO47" i="236" s="1"/>
  <c r="AV37" i="236"/>
  <c r="AO37" i="236" s="1"/>
  <c r="AV44" i="236"/>
  <c r="AO44" i="236" s="1"/>
  <c r="E72" i="237"/>
  <c r="AB9" i="237"/>
  <c r="D26" i="237"/>
  <c r="I9" i="237"/>
  <c r="F26" i="237"/>
  <c r="T9" i="237"/>
  <c r="S9" i="237"/>
  <c r="R9" i="237"/>
  <c r="E13" i="237"/>
  <c r="F13" i="237"/>
  <c r="AI25" i="284"/>
  <c r="F19" i="284"/>
  <c r="AI19" i="284"/>
  <c r="AI18" i="284"/>
  <c r="AI16" i="284"/>
  <c r="AI13" i="284"/>
  <c r="AI43" i="284"/>
  <c r="AI29" i="284"/>
  <c r="F32" i="284"/>
  <c r="F22" i="284"/>
  <c r="F21" i="284"/>
  <c r="F18" i="284"/>
  <c r="F14" i="284"/>
  <c r="S9" i="284"/>
  <c r="AI45" i="284"/>
  <c r="AK11" i="284"/>
  <c r="G18" i="284"/>
  <c r="G22" i="284"/>
  <c r="AI12" i="284"/>
  <c r="AI20" i="284"/>
  <c r="AI22" i="284"/>
  <c r="E28" i="236"/>
  <c r="E31" i="236"/>
  <c r="E42" i="236"/>
  <c r="E45" i="236"/>
  <c r="Z27" i="236"/>
  <c r="Z32" i="236"/>
  <c r="AA26" i="236"/>
  <c r="AA9" i="236" s="1"/>
  <c r="AI44" i="236"/>
  <c r="AI40" i="236"/>
  <c r="AI39" i="236"/>
  <c r="AI35" i="236"/>
  <c r="AI28" i="236"/>
  <c r="E18" i="236"/>
  <c r="E15" i="236"/>
  <c r="F22" i="236"/>
  <c r="F21" i="236"/>
  <c r="AJ26" i="236"/>
  <c r="F28" i="236"/>
  <c r="R26" i="236"/>
  <c r="F46" i="236"/>
  <c r="AI49" i="236"/>
  <c r="F48" i="236"/>
  <c r="F47" i="236"/>
  <c r="F45" i="236"/>
  <c r="F43" i="236"/>
  <c r="F40" i="236"/>
  <c r="F39" i="236"/>
  <c r="F37" i="236"/>
  <c r="F34" i="236"/>
  <c r="F33" i="236"/>
  <c r="F29" i="236"/>
  <c r="F27" i="236"/>
  <c r="P47" i="236"/>
  <c r="P45" i="236"/>
  <c r="P44" i="236"/>
  <c r="P43" i="236"/>
  <c r="P42" i="236"/>
  <c r="P41" i="236"/>
  <c r="P40" i="236"/>
  <c r="P39" i="236"/>
  <c r="P38" i="236"/>
  <c r="P37" i="236"/>
  <c r="P36" i="236"/>
  <c r="P35" i="236"/>
  <c r="P34" i="236"/>
  <c r="P33" i="236"/>
  <c r="P32" i="236"/>
  <c r="P31" i="236"/>
  <c r="P30" i="236"/>
  <c r="P29" i="236"/>
  <c r="Q26" i="236"/>
  <c r="AI15" i="236"/>
  <c r="V9" i="236"/>
  <c r="E25" i="236"/>
  <c r="E19" i="236"/>
  <c r="E21" i="236"/>
  <c r="E14" i="236"/>
  <c r="E24" i="236"/>
  <c r="Q13" i="236"/>
  <c r="AI48" i="236"/>
  <c r="AI46" i="236"/>
  <c r="AI45" i="236"/>
  <c r="AI42" i="236"/>
  <c r="AI41" i="236"/>
  <c r="AI38" i="236"/>
  <c r="AI37" i="236"/>
  <c r="D24" i="236"/>
  <c r="I13" i="236"/>
  <c r="P27" i="236"/>
  <c r="AI36" i="236"/>
  <c r="AI34" i="236"/>
  <c r="AI33" i="236"/>
  <c r="AI31" i="236"/>
  <c r="AI30" i="236"/>
  <c r="AI29" i="236"/>
  <c r="AI27" i="236"/>
  <c r="AI25" i="236"/>
  <c r="AI22" i="236"/>
  <c r="AI20" i="236"/>
  <c r="AI19" i="236"/>
  <c r="AI17" i="236"/>
  <c r="AI14" i="236"/>
  <c r="H13" i="236"/>
  <c r="G43" i="236"/>
  <c r="G33" i="236"/>
  <c r="E17" i="236"/>
  <c r="F44" i="236"/>
  <c r="AK13" i="236"/>
  <c r="E11" i="236"/>
  <c r="R10" i="284"/>
  <c r="F10" i="236"/>
  <c r="AV43" i="236"/>
  <c r="AO43" i="236" s="1"/>
  <c r="AG8" i="126" l="1"/>
  <c r="D39" i="284"/>
  <c r="D30" i="284"/>
  <c r="AL9" i="236"/>
  <c r="D32" i="284"/>
  <c r="D42" i="284"/>
  <c r="D22" i="284"/>
  <c r="D12" i="236"/>
  <c r="D49" i="236"/>
  <c r="D14" i="284"/>
  <c r="D20" i="284"/>
  <c r="D44" i="284"/>
  <c r="D31" i="284"/>
  <c r="D41" i="284"/>
  <c r="D33" i="284"/>
  <c r="I9" i="236"/>
  <c r="I9" i="284"/>
  <c r="D10" i="236"/>
  <c r="D44" i="236"/>
  <c r="G10" i="284"/>
  <c r="AL9" i="284"/>
  <c r="D47" i="284"/>
  <c r="D17" i="284"/>
  <c r="D35" i="284"/>
  <c r="Z10" i="284"/>
  <c r="AX9" i="236"/>
  <c r="AQ9" i="236" s="1"/>
  <c r="D40" i="284"/>
  <c r="R9" i="238"/>
  <c r="D37" i="284"/>
  <c r="AB9" i="236"/>
  <c r="R9" i="236"/>
  <c r="D34" i="236"/>
  <c r="D48" i="236"/>
  <c r="D27" i="284"/>
  <c r="S9" i="238"/>
  <c r="F9" i="238"/>
  <c r="D23" i="284"/>
  <c r="D34" i="284"/>
  <c r="P24" i="284"/>
  <c r="Z13" i="236"/>
  <c r="D36" i="236"/>
  <c r="D15" i="236"/>
  <c r="D14" i="236"/>
  <c r="D13" i="238"/>
  <c r="D13" i="284"/>
  <c r="D29" i="284"/>
  <c r="D25" i="284"/>
  <c r="R9" i="284"/>
  <c r="D46" i="284"/>
  <c r="D16" i="284"/>
  <c r="D12" i="284"/>
  <c r="E24" i="284"/>
  <c r="D15" i="284"/>
  <c r="E10" i="284"/>
  <c r="D18" i="236"/>
  <c r="P13" i="236"/>
  <c r="D47" i="236"/>
  <c r="D37" i="236"/>
  <c r="D39" i="236"/>
  <c r="D28" i="236"/>
  <c r="D45" i="284"/>
  <c r="AW9" i="236"/>
  <c r="AP9" i="236" s="1"/>
  <c r="D11" i="236"/>
  <c r="Q26" i="238"/>
  <c r="Q13" i="238"/>
  <c r="E9" i="238"/>
  <c r="D26" i="238"/>
  <c r="D9" i="237"/>
  <c r="AK9" i="284"/>
  <c r="AB9" i="284"/>
  <c r="Z24" i="284"/>
  <c r="D19" i="284"/>
  <c r="D41" i="236"/>
  <c r="D30" i="236"/>
  <c r="D46" i="236"/>
  <c r="D42" i="236"/>
  <c r="D31" i="236"/>
  <c r="D22" i="236"/>
  <c r="D23" i="236"/>
  <c r="D21" i="236"/>
  <c r="H9" i="236"/>
  <c r="D32" i="236"/>
  <c r="D40" i="236"/>
  <c r="D35" i="236"/>
  <c r="D29" i="236"/>
  <c r="D19" i="236"/>
  <c r="D17" i="236"/>
  <c r="AF8" i="126"/>
  <c r="AD8" i="126"/>
  <c r="AV13" i="236"/>
  <c r="AO13" i="236" s="1"/>
  <c r="E9" i="237"/>
  <c r="F24" i="284"/>
  <c r="D36" i="284"/>
  <c r="Z11" i="284"/>
  <c r="AA9" i="284"/>
  <c r="E11" i="284"/>
  <c r="Q9" i="284"/>
  <c r="P11" i="284"/>
  <c r="AJ9" i="284"/>
  <c r="AI24" i="284"/>
  <c r="H9" i="284"/>
  <c r="F11" i="284"/>
  <c r="D27" i="236"/>
  <c r="D45" i="236"/>
  <c r="Z26" i="236"/>
  <c r="D43" i="236"/>
  <c r="D20" i="236"/>
  <c r="D16" i="236"/>
  <c r="D38" i="236"/>
  <c r="F13" i="236"/>
  <c r="E26" i="236"/>
  <c r="D33" i="236"/>
  <c r="P26" i="236"/>
  <c r="F9" i="237"/>
  <c r="D28" i="284"/>
  <c r="G24" i="284"/>
  <c r="U8" i="126"/>
  <c r="AI11" i="284"/>
  <c r="Q9" i="236"/>
  <c r="G11" i="284"/>
  <c r="D18" i="284"/>
  <c r="P10" i="284"/>
  <c r="AI26" i="236"/>
  <c r="AI13" i="236"/>
  <c r="F26" i="236"/>
  <c r="E13" i="236"/>
  <c r="G26" i="236"/>
  <c r="G13" i="236"/>
  <c r="F10" i="284"/>
  <c r="AV26" i="236"/>
  <c r="Z9" i="236" l="1"/>
  <c r="D9" i="238"/>
  <c r="D11" i="284"/>
  <c r="D24" i="284"/>
  <c r="E9" i="284"/>
  <c r="P9" i="236"/>
  <c r="Q9" i="238"/>
  <c r="Z9" i="284"/>
  <c r="F9" i="236"/>
  <c r="D13" i="236"/>
  <c r="F9" i="284"/>
  <c r="AI9" i="284"/>
  <c r="G9" i="284"/>
  <c r="D26" i="236"/>
  <c r="E9" i="236"/>
  <c r="G9" i="236"/>
  <c r="P9" i="284"/>
  <c r="D10" i="284"/>
  <c r="AO26" i="236"/>
  <c r="AV9" i="236"/>
  <c r="AO9" i="236" s="1"/>
  <c r="D9" i="284" l="1"/>
  <c r="D9" i="236"/>
  <c r="G9" i="298"/>
  <c r="D11" i="298"/>
  <c r="D9" i="298" s="1"/>
  <c r="E11" i="298"/>
  <c r="E9" i="298" s="1"/>
  <c r="D59" i="298" l="1"/>
  <c r="E59" i="298"/>
</calcChain>
</file>

<file path=xl/comments1.xml><?xml version="1.0" encoding="utf-8"?>
<comments xmlns="http://schemas.openxmlformats.org/spreadsheetml/2006/main">
  <authors>
    <author>松井 光弘９０</author>
    <author>群馬県庁</author>
  </authors>
  <commentList>
    <comment ref="A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前年度は、下の行から値コピーする。
青色部分を集計表SY2から値コピーする。</t>
        </r>
      </text>
    </comment>
    <comment ref="W8" authorId="1" shapeId="0">
      <text>
        <r>
          <rPr>
            <sz val="11"/>
            <rFont val="ＭＳ 明朝"/>
            <family val="1"/>
            <charset val="128"/>
          </rPr>
          <t>ＡＴ～ＡＶ列の数式・記入数値に注意すること！
コピーで消すな！</t>
        </r>
      </text>
    </comment>
    <comment ref="AR8" authorId="1" shapeId="0">
      <text>
        <r>
          <rPr>
            <sz val="11"/>
            <rFont val="ＭＳ 明朝"/>
            <family val="1"/>
            <charset val="128"/>
          </rPr>
          <t>ＡＴ～ＡＶ列の数式・記入数値に注意すること！
コピーで消すな！</t>
        </r>
      </text>
    </comment>
  </commentList>
</comments>
</file>

<file path=xl/comments2.xml><?xml version="1.0" encoding="utf-8"?>
<comments xmlns="http://schemas.openxmlformats.org/spreadsheetml/2006/main">
  <authors>
    <author>松井 光弘９０</author>
  </authors>
  <commentLis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公立の部分は、第12表からのリンク
ただし、本表との不整合があると、年度計でエラーが表示される。</t>
        </r>
      </text>
    </comment>
  </commentList>
</comments>
</file>

<file path=xl/sharedStrings.xml><?xml version="1.0" encoding="utf-8"?>
<sst xmlns="http://schemas.openxmlformats.org/spreadsheetml/2006/main" count="2718" uniqueCount="587">
  <si>
    <t>５　　　　　　　　　　　　　　　　　　歳　</t>
    <rPh sb="19" eb="20">
      <t>サイジ</t>
    </rPh>
    <phoneticPr fontId="2"/>
  </si>
  <si>
    <t>４　　　　　　　　　　　　　歳</t>
    <rPh sb="14" eb="15">
      <t>サイジ</t>
    </rPh>
    <phoneticPr fontId="2"/>
  </si>
  <si>
    <t>３　　　　　　　　　　　　　歳</t>
    <rPh sb="14" eb="15">
      <t>サイ</t>
    </rPh>
    <phoneticPr fontId="2"/>
  </si>
  <si>
    <t>用務員･警備員･</t>
    <rPh sb="0" eb="3">
      <t>ヨウムイン</t>
    </rPh>
    <rPh sb="4" eb="7">
      <t>ケイビイン</t>
    </rPh>
    <phoneticPr fontId="2"/>
  </si>
  <si>
    <t>（看護師等）</t>
    <rPh sb="1" eb="3">
      <t>カンゴ</t>
    </rPh>
    <rPh sb="3" eb="4">
      <t>シ</t>
    </rPh>
    <rPh sb="4" eb="5">
      <t>トウ</t>
    </rPh>
    <phoneticPr fontId="2"/>
  </si>
  <si>
    <t>そ　　の　　他</t>
    <rPh sb="0" eb="7">
      <t>ソノタ</t>
    </rPh>
    <phoneticPr fontId="2"/>
  </si>
  <si>
    <t>小　　学　　校</t>
    <rPh sb="0" eb="7">
      <t>ショウガッコウ</t>
    </rPh>
    <phoneticPr fontId="2"/>
  </si>
  <si>
    <t>幼　　稚　　園</t>
    <rPh sb="0" eb="7">
      <t>ヨウチエン</t>
    </rPh>
    <phoneticPr fontId="2"/>
  </si>
  <si>
    <t>（単位：人、％）</t>
    <rPh sb="1" eb="3">
      <t>タンイ</t>
    </rPh>
    <rPh sb="4" eb="5">
      <t>ニン</t>
    </rPh>
    <phoneticPr fontId="2"/>
  </si>
  <si>
    <t>３　　　　　　　　　　　　　　　歳</t>
    <rPh sb="16" eb="17">
      <t>サイ</t>
    </rPh>
    <phoneticPr fontId="2"/>
  </si>
  <si>
    <t>４　　　　　　　　　　　　　　　歳</t>
    <rPh sb="16" eb="17">
      <t>サイジ</t>
    </rPh>
    <phoneticPr fontId="2"/>
  </si>
  <si>
    <t>５　　　　　　　　　　　　　　　　　　　　歳　</t>
    <rPh sb="21" eb="22">
      <t>サイジ</t>
    </rPh>
    <phoneticPr fontId="2"/>
  </si>
  <si>
    <t>修　了　者　数</t>
    <rPh sb="0" eb="5">
      <t>シュウリョウシャ</t>
    </rPh>
    <rPh sb="6" eb="7">
      <t>スウ</t>
    </rPh>
    <phoneticPr fontId="2"/>
  </si>
  <si>
    <t>小　学　校　１　学　年</t>
    <rPh sb="0" eb="5">
      <t>ショウガッコウ</t>
    </rPh>
    <rPh sb="8" eb="11">
      <t>ガクネン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</si>
  <si>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1"/>
  </si>
  <si>
    <t>本年度３歳児入園</t>
    <rPh sb="0" eb="3">
      <t>ホンネンド</t>
    </rPh>
    <rPh sb="4" eb="6">
      <t>サイジ</t>
    </rPh>
    <rPh sb="6" eb="8">
      <t>ニュウエン</t>
    </rPh>
    <phoneticPr fontId="1"/>
  </si>
  <si>
    <t>前年度間入園</t>
    <rPh sb="0" eb="4">
      <t>ゼンネンドカン</t>
    </rPh>
    <rPh sb="4" eb="6">
      <t>ニュウエン</t>
    </rPh>
    <phoneticPr fontId="1"/>
  </si>
  <si>
    <t>３歳入園</t>
    <rPh sb="1" eb="2">
      <t>サイジ</t>
    </rPh>
    <rPh sb="2" eb="4">
      <t>ニュウエン</t>
    </rPh>
    <phoneticPr fontId="1"/>
  </si>
  <si>
    <t>３歳入園</t>
    <rPh sb="1" eb="2">
      <t>サイ</t>
    </rPh>
    <rPh sb="2" eb="4">
      <t>ニュウエン</t>
    </rPh>
    <phoneticPr fontId="1"/>
  </si>
  <si>
    <t>４歳入園</t>
    <rPh sb="1" eb="2">
      <t>サイ</t>
    </rPh>
    <rPh sb="2" eb="4">
      <t>ニュウエン</t>
    </rPh>
    <phoneticPr fontId="1"/>
  </si>
  <si>
    <t>５歳入園（本年度入園者）</t>
    <rPh sb="1" eb="2">
      <t>サイジ</t>
    </rPh>
    <rPh sb="2" eb="4">
      <t>ニュウエン</t>
    </rPh>
    <rPh sb="5" eb="8">
      <t>ホンネンド</t>
    </rPh>
    <rPh sb="8" eb="10">
      <t>ニュウエン</t>
    </rPh>
    <rPh sb="10" eb="11">
      <t>シャ</t>
    </rPh>
    <phoneticPr fontId="1"/>
  </si>
  <si>
    <t>区　　　　分</t>
    <rPh sb="0" eb="6">
      <t>クブン</t>
    </rPh>
    <phoneticPr fontId="2"/>
  </si>
  <si>
    <t>（単位：校（園）、学級、人）</t>
    <rPh sb="1" eb="3">
      <t>タンイ</t>
    </rPh>
    <rPh sb="4" eb="5">
      <t>コウ</t>
    </rPh>
    <rPh sb="9" eb="11">
      <t>ガッキュウ</t>
    </rPh>
    <rPh sb="12" eb="13">
      <t>ニン</t>
    </rPh>
    <phoneticPr fontId="2"/>
  </si>
  <si>
    <t>市　部　計</t>
    <rPh sb="0" eb="1">
      <t>シ</t>
    </rPh>
    <rPh sb="2" eb="3">
      <t>ブ</t>
    </rPh>
    <rPh sb="4" eb="5">
      <t>ケイ</t>
    </rPh>
    <phoneticPr fontId="2"/>
  </si>
  <si>
    <t>郡　部　計</t>
    <rPh sb="0" eb="1">
      <t>グン</t>
    </rPh>
    <rPh sb="2" eb="5">
      <t>ブケイ</t>
    </rPh>
    <phoneticPr fontId="2"/>
  </si>
  <si>
    <t>（単位：人）</t>
    <rPh sb="1" eb="3">
      <t>タンイ</t>
    </rPh>
    <rPh sb="4" eb="5">
      <t>ニン</t>
    </rPh>
    <phoneticPr fontId="2"/>
  </si>
  <si>
    <t>学校（園）数</t>
    <phoneticPr fontId="2"/>
  </si>
  <si>
    <t>小　学　校　</t>
    <phoneticPr fontId="2"/>
  </si>
  <si>
    <t>中　学　校　</t>
    <phoneticPr fontId="2"/>
  </si>
  <si>
    <t>計</t>
    <rPh sb="0" eb="1">
      <t>ケイ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</si>
  <si>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</si>
  <si>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特別支援学級担当教員</t>
    <rPh sb="0" eb="2">
      <t>トクベツ</t>
    </rPh>
    <rPh sb="2" eb="4">
      <t>シエン</t>
    </rPh>
    <rPh sb="4" eb="5">
      <t>ガク</t>
    </rPh>
    <rPh sb="5" eb="6">
      <t>キュウ</t>
    </rPh>
    <rPh sb="6" eb="8">
      <t>タントウ</t>
    </rPh>
    <rPh sb="8" eb="10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</si>
  <si>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</si>
  <si>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（注）１．高等学校の併置校は、その生徒数、教員数をそれぞれ全日制、定時制課程に算入した。</t>
    <phoneticPr fontId="2"/>
  </si>
  <si>
    <t>　学校基本調査</t>
    <phoneticPr fontId="2"/>
  </si>
  <si>
    <t>幼　稚　園</t>
    <phoneticPr fontId="2"/>
  </si>
  <si>
    <t>専修学校</t>
    <phoneticPr fontId="2"/>
  </si>
  <si>
    <t>各種学校</t>
    <phoneticPr fontId="2"/>
  </si>
  <si>
    <t>総数</t>
  </si>
  <si>
    <t>国立</t>
  </si>
  <si>
    <t>公立</t>
  </si>
  <si>
    <t>私立</t>
  </si>
  <si>
    <t>高</t>
  </si>
  <si>
    <t>総　数</t>
  </si>
  <si>
    <t>等</t>
  </si>
  <si>
    <t>全日制</t>
  </si>
  <si>
    <t>学</t>
  </si>
  <si>
    <t>課</t>
  </si>
  <si>
    <t>程</t>
  </si>
  <si>
    <t>定時制</t>
  </si>
  <si>
    <t>校</t>
  </si>
  <si>
    <t>別</t>
  </si>
  <si>
    <t>併　置</t>
  </si>
  <si>
    <t>産休代替</t>
    <rPh sb="0" eb="2">
      <t>サンキュウ</t>
    </rPh>
    <rPh sb="2" eb="4">
      <t>ダイタイ</t>
    </rPh>
    <phoneticPr fontId="2"/>
  </si>
  <si>
    <t>育児休業</t>
    <rPh sb="0" eb="2">
      <t>イクジ</t>
    </rPh>
    <rPh sb="2" eb="4">
      <t>キュウギョウ</t>
    </rPh>
    <phoneticPr fontId="2"/>
  </si>
  <si>
    <t>教 職 員</t>
    <rPh sb="0" eb="5">
      <t>キョウショクイン</t>
    </rPh>
    <phoneticPr fontId="2"/>
  </si>
  <si>
    <t>代替教員</t>
    <rPh sb="0" eb="2">
      <t>ダイタイ</t>
    </rPh>
    <rPh sb="2" eb="4">
      <t>キョウイン</t>
    </rPh>
    <phoneticPr fontId="2"/>
  </si>
  <si>
    <t>区　　　　　　　分</t>
    <rPh sb="0" eb="9">
      <t>クブン</t>
    </rPh>
    <phoneticPr fontId="2"/>
  </si>
  <si>
    <t>中等教育学校</t>
    <rPh sb="0" eb="6">
      <t>チ</t>
    </rPh>
    <phoneticPr fontId="2"/>
  </si>
  <si>
    <t>　　　２．学校通信教育（高等学校）は、除く。</t>
    <phoneticPr fontId="2"/>
  </si>
  <si>
    <t>学　校　総　覧</t>
    <rPh sb="0" eb="3">
      <t>ガッコウ</t>
    </rPh>
    <rPh sb="4" eb="7">
      <t>ソウラン</t>
    </rPh>
    <phoneticPr fontId="2"/>
  </si>
  <si>
    <t>計</t>
  </si>
  <si>
    <t>－</t>
  </si>
  <si>
    <t>(</t>
  </si>
  <si>
    <t>)</t>
  </si>
  <si>
    <t/>
  </si>
  <si>
    <t>下仁田町</t>
  </si>
  <si>
    <t>中之条町</t>
  </si>
  <si>
    <t>長野原町</t>
  </si>
  <si>
    <t>千代田町</t>
  </si>
  <si>
    <t>榛 東 村</t>
  </si>
  <si>
    <t>吉 岡 町</t>
  </si>
  <si>
    <t>上 野 村</t>
  </si>
  <si>
    <t>南 牧 村</t>
  </si>
  <si>
    <t>甘 楽 町</t>
  </si>
  <si>
    <t>片 品 村</t>
  </si>
  <si>
    <t>川 場 村</t>
  </si>
  <si>
    <t>玉 村 町</t>
  </si>
  <si>
    <t>板 倉 町</t>
  </si>
  <si>
    <t>大 泉 町</t>
  </si>
  <si>
    <t>教務主任</t>
    <rPh sb="0" eb="2">
      <t>キョウム</t>
    </rPh>
    <rPh sb="2" eb="4">
      <t>シュニン</t>
    </rPh>
    <phoneticPr fontId="2"/>
  </si>
  <si>
    <t>学年主任</t>
    <rPh sb="0" eb="2">
      <t>ガクネン</t>
    </rPh>
    <rPh sb="2" eb="4">
      <t>シュニン</t>
    </rPh>
    <phoneticPr fontId="2"/>
  </si>
  <si>
    <t>保健主事</t>
    <rPh sb="0" eb="2">
      <t>ホケン</t>
    </rPh>
    <rPh sb="2" eb="4">
      <t>シュジ</t>
    </rPh>
    <phoneticPr fontId="2"/>
  </si>
  <si>
    <t>司書教諭</t>
    <rPh sb="0" eb="2">
      <t>シショ</t>
    </rPh>
    <rPh sb="2" eb="4">
      <t>キョウユ</t>
    </rPh>
    <phoneticPr fontId="2"/>
  </si>
  <si>
    <t>舎　　監</t>
    <rPh sb="0" eb="4">
      <t>シャカン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</si>
  <si>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</si>
  <si>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</si>
  <si>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</si>
  <si>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</si>
  <si>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</si>
  <si>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2"/>
  </si>
  <si>
    <t>昭 和 村</t>
  </si>
  <si>
    <t>特別支援学校</t>
    <rPh sb="0" eb="2">
      <t>トクベツ</t>
    </rPh>
    <rPh sb="2" eb="4">
      <t>シエン</t>
    </rPh>
    <phoneticPr fontId="2"/>
  </si>
  <si>
    <t>就　　園　　率※</t>
    <rPh sb="0" eb="7">
      <t>シュウエンリツ</t>
    </rPh>
    <phoneticPr fontId="2"/>
  </si>
  <si>
    <t>学級数</t>
    <phoneticPr fontId="2"/>
  </si>
  <si>
    <t>園児・児童・生徒数</t>
    <phoneticPr fontId="2"/>
  </si>
  <si>
    <t>教員数（本務者）</t>
    <phoneticPr fontId="2"/>
  </si>
  <si>
    <t>計</t>
    <phoneticPr fontId="2"/>
  </si>
  <si>
    <t>男</t>
    <phoneticPr fontId="2"/>
  </si>
  <si>
    <t>女</t>
    <phoneticPr fontId="2"/>
  </si>
  <si>
    <t>伊勢崎市</t>
    <phoneticPr fontId="2"/>
  </si>
  <si>
    <t>男</t>
    <phoneticPr fontId="2"/>
  </si>
  <si>
    <t>女</t>
    <phoneticPr fontId="2"/>
  </si>
  <si>
    <t>みどり市</t>
    <rPh sb="3" eb="4">
      <t>シ</t>
    </rPh>
    <phoneticPr fontId="2"/>
  </si>
  <si>
    <t>みなかみ町</t>
    <rPh sb="4" eb="5">
      <t>マチ</t>
    </rPh>
    <phoneticPr fontId="2"/>
  </si>
  <si>
    <t>計</t>
    <phoneticPr fontId="2"/>
  </si>
  <si>
    <t>男</t>
    <phoneticPr fontId="2"/>
  </si>
  <si>
    <t>女</t>
    <phoneticPr fontId="2"/>
  </si>
  <si>
    <t>↓リンクを張っている。いじるな！</t>
    <rPh sb="5" eb="6">
      <t>ハ</t>
    </rPh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</si>
  <si>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</si>
  <si>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</si>
  <si>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邑 楽 町</t>
  </si>
  <si>
    <t>…</t>
    <phoneticPr fontId="2"/>
  </si>
  <si>
    <t>…</t>
    <phoneticPr fontId="2"/>
  </si>
  <si>
    <t>…</t>
    <phoneticPr fontId="2"/>
  </si>
  <si>
    <t>…</t>
  </si>
  <si>
    <t>（看護師等）</t>
    <rPh sb="1" eb="4">
      <t>カンゴシ</t>
    </rPh>
    <rPh sb="4" eb="5">
      <t>トウ</t>
    </rPh>
    <phoneticPr fontId="2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</si>
  <si>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2"/>
  </si>
  <si>
    <t>公立
前期</t>
    <rPh sb="3" eb="5">
      <t>ゼンキ</t>
    </rPh>
    <phoneticPr fontId="2"/>
  </si>
  <si>
    <t>公立
後期</t>
    <rPh sb="0" eb="2">
      <t>コウリツ</t>
    </rPh>
    <rPh sb="3" eb="5">
      <t>コウキ</t>
    </rPh>
    <phoneticPr fontId="2"/>
  </si>
  <si>
    <t>総数</t>
    <rPh sb="0" eb="2">
      <t>ソウスウ</t>
    </rPh>
    <phoneticPr fontId="2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</si>
  <si>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</si>
  <si>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満３歳未満・保育認定計</t>
    <rPh sb="10" eb="11">
      <t>ケイ</t>
    </rPh>
    <phoneticPr fontId="2"/>
  </si>
  <si>
    <t>０歳</t>
    <rPh sb="1" eb="2">
      <t>サイ</t>
    </rPh>
    <phoneticPr fontId="1"/>
  </si>
  <si>
    <t>満１歳</t>
    <rPh sb="0" eb="1">
      <t>マン</t>
    </rPh>
    <rPh sb="2" eb="3">
      <t>サイ</t>
    </rPh>
    <phoneticPr fontId="1"/>
  </si>
  <si>
    <t>満２歳</t>
    <rPh sb="0" eb="1">
      <t>マン</t>
    </rPh>
    <rPh sb="2" eb="3">
      <t>サイ</t>
    </rPh>
    <phoneticPr fontId="1"/>
  </si>
  <si>
    <t>男</t>
    <phoneticPr fontId="2"/>
  </si>
  <si>
    <t>女</t>
    <phoneticPr fontId="2"/>
  </si>
  <si>
    <t>計</t>
    <rPh sb="0" eb="1">
      <t>ケイ</t>
    </rPh>
    <phoneticPr fontId="17"/>
  </si>
  <si>
    <t>教育標準時間認定及び満３歳以上・保育認定計</t>
    <rPh sb="4" eb="6">
      <t>ジカン</t>
    </rPh>
    <phoneticPr fontId="2"/>
  </si>
  <si>
    <t>左計のうち保育認定（再掲）</t>
    <rPh sb="0" eb="1">
      <t>ヒダリ</t>
    </rPh>
    <rPh sb="5" eb="7">
      <t>ホイク</t>
    </rPh>
    <rPh sb="7" eb="9">
      <t>ニンテイ</t>
    </rPh>
    <rPh sb="10" eb="12">
      <t>サイケイ</t>
    </rPh>
    <phoneticPr fontId="2"/>
  </si>
  <si>
    <t>３　　　　　　　歳　　　　　　　　児</t>
    <rPh sb="8" eb="9">
      <t>サイ</t>
    </rPh>
    <rPh sb="17" eb="18">
      <t>ジ</t>
    </rPh>
    <phoneticPr fontId="2"/>
  </si>
  <si>
    <t>４　　　　　　　歳　　　　　　　　児</t>
    <rPh sb="8" eb="9">
      <t>サイ</t>
    </rPh>
    <rPh sb="17" eb="18">
      <t>ジ</t>
    </rPh>
    <phoneticPr fontId="2"/>
  </si>
  <si>
    <t>５　　　　　　　　　歳　　　　　　　 　　児　</t>
    <rPh sb="10" eb="11">
      <t>サイ</t>
    </rPh>
    <rPh sb="21" eb="22">
      <t>ジ</t>
    </rPh>
    <phoneticPr fontId="2"/>
  </si>
  <si>
    <t>左のうち保育認定（再掲）</t>
    <rPh sb="0" eb="1">
      <t>ヒダリ</t>
    </rPh>
    <rPh sb="4" eb="6">
      <t>ホイク</t>
    </rPh>
    <rPh sb="6" eb="8">
      <t>ニンテイ</t>
    </rPh>
    <rPh sb="9" eb="11">
      <t>サイケイ</t>
    </rPh>
    <phoneticPr fontId="2"/>
  </si>
  <si>
    <t>０～２歳児入園（※）</t>
    <rPh sb="2" eb="4">
      <t>サイジ</t>
    </rPh>
    <rPh sb="4" eb="6">
      <t>ニュウエン</t>
    </rPh>
    <phoneticPr fontId="1"/>
  </si>
  <si>
    <t>０～２歳児入園</t>
    <rPh sb="2" eb="4">
      <t>サイジ</t>
    </rPh>
    <rPh sb="4" eb="6">
      <t>ニュウエン</t>
    </rPh>
    <phoneticPr fontId="1"/>
  </si>
  <si>
    <t>３歳児入園</t>
    <rPh sb="1" eb="2">
      <t>サイジ</t>
    </rPh>
    <rPh sb="2" eb="3">
      <t>ジ</t>
    </rPh>
    <rPh sb="3" eb="5">
      <t>ニュウエン</t>
    </rPh>
    <phoneticPr fontId="1"/>
  </si>
  <si>
    <t>０～２歳児入園</t>
    <rPh sb="3" eb="4">
      <t>サイ</t>
    </rPh>
    <rPh sb="4" eb="5">
      <t>ジ</t>
    </rPh>
    <rPh sb="5" eb="7">
      <t>ニュウエン</t>
    </rPh>
    <phoneticPr fontId="1"/>
  </si>
  <si>
    <t>３歳児入園</t>
    <rPh sb="1" eb="2">
      <t>サイ</t>
    </rPh>
    <rPh sb="2" eb="3">
      <t>ジ</t>
    </rPh>
    <rPh sb="3" eb="5">
      <t>ニュウエン</t>
    </rPh>
    <phoneticPr fontId="1"/>
  </si>
  <si>
    <t>４歳児入園</t>
    <rPh sb="1" eb="2">
      <t>サイ</t>
    </rPh>
    <rPh sb="2" eb="3">
      <t>ジ</t>
    </rPh>
    <rPh sb="3" eb="5">
      <t>ニュウエン</t>
    </rPh>
    <phoneticPr fontId="1"/>
  </si>
  <si>
    <t>５歳児入園（本年度入園）</t>
    <rPh sb="1" eb="2">
      <t>サイジ</t>
    </rPh>
    <rPh sb="2" eb="3">
      <t>ジ</t>
    </rPh>
    <rPh sb="3" eb="5">
      <t>ニュウエン</t>
    </rPh>
    <rPh sb="6" eb="9">
      <t>ホンネンド</t>
    </rPh>
    <rPh sb="9" eb="11">
      <t>ニュウエン</t>
    </rPh>
    <phoneticPr fontId="1"/>
  </si>
  <si>
    <t>計</t>
    <phoneticPr fontId="2"/>
  </si>
  <si>
    <t>教育・保育職員数（兼務者）</t>
    <rPh sb="0" eb="2">
      <t>キョウイク</t>
    </rPh>
    <rPh sb="3" eb="5">
      <t>ホイク</t>
    </rPh>
    <rPh sb="5" eb="8">
      <t>ショクインスウ</t>
    </rPh>
    <rPh sb="9" eb="12">
      <t>ケンムシャ</t>
    </rPh>
    <phoneticPr fontId="2"/>
  </si>
  <si>
    <t>教諭等（本務者）</t>
    <rPh sb="0" eb="2">
      <t>キョウユ</t>
    </rPh>
    <rPh sb="2" eb="3">
      <t>トウ</t>
    </rPh>
    <rPh sb="4" eb="6">
      <t>ホンム</t>
    </rPh>
    <rPh sb="6" eb="7">
      <t>シャ</t>
    </rPh>
    <phoneticPr fontId="2"/>
  </si>
  <si>
    <t>保育士（本務者）</t>
    <rPh sb="0" eb="3">
      <t>ホイクシ</t>
    </rPh>
    <rPh sb="4" eb="6">
      <t>ホンム</t>
    </rPh>
    <rPh sb="6" eb="7">
      <t>シャ</t>
    </rPh>
    <phoneticPr fontId="2"/>
  </si>
  <si>
    <t>教育・保育補助員（本務者）</t>
    <rPh sb="0" eb="2">
      <t>キョウイク</t>
    </rPh>
    <rPh sb="3" eb="5">
      <t>ホイク</t>
    </rPh>
    <rPh sb="5" eb="8">
      <t>ホジョイン</t>
    </rPh>
    <rPh sb="9" eb="11">
      <t>ホンム</t>
    </rPh>
    <rPh sb="11" eb="12">
      <t>モノ</t>
    </rPh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</si>
  <si>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</si>
  <si>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タス</t>
    </rPh>
    <rPh sb="1" eb="3">
      <t>ホイク</t>
    </rPh>
    <rPh sb="3" eb="5">
      <t>キョウユ</t>
    </rPh>
    <phoneticPr fontId="2"/>
  </si>
  <si>
    <t>養護教諭</t>
    <rPh sb="0" eb="2">
      <t>ヨウゴ</t>
    </rPh>
    <rPh sb="2" eb="4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</si>
  <si>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2"/>
  </si>
  <si>
    <t>第11表　在園者数及び入園者数（教育標準時間認定及び保育認定）</t>
    <rPh sb="16" eb="18">
      <t>キョウイク</t>
    </rPh>
    <rPh sb="18" eb="20">
      <t>ヒョウジュン</t>
    </rPh>
    <rPh sb="20" eb="22">
      <t>ジカン</t>
    </rPh>
    <rPh sb="22" eb="24">
      <t>ニンテイ</t>
    </rPh>
    <rPh sb="24" eb="25">
      <t>オヨ</t>
    </rPh>
    <rPh sb="26" eb="28">
      <t>ホイク</t>
    </rPh>
    <rPh sb="28" eb="30">
      <t>ニンテイ</t>
    </rPh>
    <phoneticPr fontId="2"/>
  </si>
  <si>
    <t>第11表　在園者数及び入園者数（教育標準時間認定及び保育認定）（つづき）</t>
    <rPh sb="16" eb="18">
      <t>キョウイク</t>
    </rPh>
    <rPh sb="18" eb="20">
      <t>ヒョウジュン</t>
    </rPh>
    <rPh sb="20" eb="22">
      <t>ジカン</t>
    </rPh>
    <rPh sb="22" eb="24">
      <t>ニンテイ</t>
    </rPh>
    <rPh sb="24" eb="25">
      <t>オヨ</t>
    </rPh>
    <rPh sb="26" eb="28">
      <t>ホイク</t>
    </rPh>
    <rPh sb="28" eb="30">
      <t>ニンテイ</t>
    </rPh>
    <phoneticPr fontId="2"/>
  </si>
  <si>
    <t>第12表　在園者数及び入園者数（公立）（教育標準時間認定及び満３歳以上・保育認定）</t>
    <rPh sb="16" eb="18">
      <t>コウリツ</t>
    </rPh>
    <rPh sb="20" eb="22">
      <t>キョウイク</t>
    </rPh>
    <rPh sb="22" eb="24">
      <t>ヒョウジュン</t>
    </rPh>
    <rPh sb="24" eb="26">
      <t>ジカン</t>
    </rPh>
    <rPh sb="26" eb="28">
      <t>ニンテイ</t>
    </rPh>
    <rPh sb="28" eb="29">
      <t>オヨ</t>
    </rPh>
    <rPh sb="30" eb="31">
      <t>マン</t>
    </rPh>
    <rPh sb="32" eb="33">
      <t>サイ</t>
    </rPh>
    <rPh sb="33" eb="35">
      <t>イジョウ</t>
    </rPh>
    <rPh sb="36" eb="38">
      <t>ホイク</t>
    </rPh>
    <rPh sb="38" eb="40">
      <t>ニンテイ</t>
    </rPh>
    <phoneticPr fontId="2"/>
  </si>
  <si>
    <t>第12表　在園者数及び入園者数（教育標準時間認定及び満３歳以上・保育認定）（公立）（つづき）</t>
    <rPh sb="16" eb="18">
      <t>キョウイク</t>
    </rPh>
    <rPh sb="18" eb="20">
      <t>ヒョウジュン</t>
    </rPh>
    <rPh sb="20" eb="22">
      <t>ジカン</t>
    </rPh>
    <rPh sb="22" eb="24">
      <t>ニンテイ</t>
    </rPh>
    <rPh sb="24" eb="25">
      <t>オヨ</t>
    </rPh>
    <rPh sb="26" eb="27">
      <t>マン</t>
    </rPh>
    <rPh sb="28" eb="29">
      <t>サイ</t>
    </rPh>
    <rPh sb="29" eb="31">
      <t>イジョウ</t>
    </rPh>
    <rPh sb="32" eb="34">
      <t>ホイク</t>
    </rPh>
    <rPh sb="34" eb="36">
      <t>ニンテイ</t>
    </rPh>
    <rPh sb="38" eb="40">
      <t>コウリツ</t>
    </rPh>
    <phoneticPr fontId="2"/>
  </si>
  <si>
    <t>第30表　学校医等の数</t>
    <phoneticPr fontId="2"/>
  </si>
  <si>
    <t>第31表　本務教職員のうち教務主任等の数（再掲）</t>
    <rPh sb="5" eb="7">
      <t>ホンム</t>
    </rPh>
    <rPh sb="7" eb="10">
      <t>キョウショクイン</t>
    </rPh>
    <rPh sb="13" eb="15">
      <t>キョウム</t>
    </rPh>
    <rPh sb="15" eb="17">
      <t>シュニン</t>
    </rPh>
    <rPh sb="17" eb="18">
      <t>トウ</t>
    </rPh>
    <rPh sb="19" eb="20">
      <t>カズ</t>
    </rPh>
    <rPh sb="21" eb="23">
      <t>サイケイ</t>
    </rPh>
    <phoneticPr fontId="2"/>
  </si>
  <si>
    <t>第32表　本務教員のうち理由別休職等教員数（再掲）</t>
    <rPh sb="5" eb="7">
      <t>ホンム</t>
    </rPh>
    <rPh sb="7" eb="9">
      <t>キョウイン</t>
    </rPh>
    <rPh sb="12" eb="14">
      <t>リユウ</t>
    </rPh>
    <rPh sb="14" eb="15">
      <t>ベツ</t>
    </rPh>
    <rPh sb="15" eb="17">
      <t>キュウショク</t>
    </rPh>
    <rPh sb="17" eb="18">
      <t>トウ</t>
    </rPh>
    <rPh sb="18" eb="21">
      <t>キョウインスウ</t>
    </rPh>
    <rPh sb="22" eb="24">
      <t>サイケイ</t>
    </rPh>
    <phoneticPr fontId="2"/>
  </si>
  <si>
    <t>　　　　　第32表　本務教員のうち理由別休職等教員数（再掲）（つづき）</t>
    <rPh sb="10" eb="12">
      <t>ホンム</t>
    </rPh>
    <rPh sb="12" eb="14">
      <t>キョウイン</t>
    </rPh>
    <rPh sb="17" eb="19">
      <t>リユウ</t>
    </rPh>
    <rPh sb="19" eb="20">
      <t>ベツ</t>
    </rPh>
    <rPh sb="20" eb="22">
      <t>キュウショク</t>
    </rPh>
    <rPh sb="22" eb="23">
      <t>トウ</t>
    </rPh>
    <rPh sb="23" eb="26">
      <t>キョウインスウ</t>
    </rPh>
    <rPh sb="27" eb="29">
      <t>サイケイ</t>
    </rPh>
    <phoneticPr fontId="2"/>
  </si>
  <si>
    <t>その他の教員</t>
    <rPh sb="2" eb="3">
      <t>ホカ</t>
    </rPh>
    <rPh sb="4" eb="6">
      <t>キョウイン</t>
    </rPh>
    <phoneticPr fontId="2"/>
  </si>
  <si>
    <t>※第25表は欠番</t>
    <rPh sb="1" eb="2">
      <t>ダイ</t>
    </rPh>
    <rPh sb="4" eb="5">
      <t>ヒョウ</t>
    </rPh>
    <rPh sb="6" eb="8">
      <t>ケツバン</t>
    </rPh>
    <phoneticPr fontId="2"/>
  </si>
  <si>
    <t>　区　　　分</t>
    <rPh sb="1" eb="2">
      <t>ク</t>
    </rPh>
    <rPh sb="5" eb="6">
      <t>ブン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</si>
  <si>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</si>
  <si>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</si>
  <si>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男</t>
    <rPh sb="0" eb="1">
      <t>オトコ</t>
    </rPh>
    <phoneticPr fontId="2"/>
  </si>
  <si>
    <t>令和元年度</t>
    <rPh sb="0" eb="1">
      <t>レイワ</t>
    </rPh>
    <rPh sb="1" eb="4">
      <t>ガンネンド</t>
    </rPh>
    <phoneticPr fontId="2"/>
  </si>
  <si>
    <t>令和元年度</t>
    <rPh sb="0" eb="1">
      <t>レイワ</t>
    </rPh>
    <rPh sb="1" eb="4">
      <t>ガンネンド</t>
    </rPh>
    <phoneticPr fontId="4"/>
  </si>
  <si>
    <t>令和元年度</t>
    <rPh sb="0" eb="1">
      <t>レイワ</t>
    </rPh>
    <rPh sb="1" eb="4">
      <t>ガンネンド</t>
    </rPh>
    <phoneticPr fontId="2"/>
  </si>
  <si>
    <t>平成３０年度</t>
    <rPh sb="0" eb="1">
      <t>ヘイセイ</t>
    </rPh>
    <rPh sb="4" eb="6">
      <t>ネンド</t>
    </rPh>
    <phoneticPr fontId="2"/>
  </si>
  <si>
    <t>令和元年度</t>
    <rPh sb="0" eb="1">
      <t>レイワ</t>
    </rPh>
    <rPh sb="1" eb="4">
      <t>ガンネンド</t>
    </rPh>
    <phoneticPr fontId="17"/>
  </si>
  <si>
    <t>令和元年度</t>
    <rPh sb="0" eb="1">
      <t>レイワ</t>
    </rPh>
    <rPh sb="1" eb="4">
      <t>ガンネンド</t>
    </rPh>
    <phoneticPr fontId="17"/>
  </si>
  <si>
    <t>令和元年度</t>
    <rPh sb="0" eb="1">
      <t>レイワ</t>
    </rPh>
    <rPh sb="1" eb="4">
      <t>ガンネンド</t>
    </rPh>
    <phoneticPr fontId="2"/>
  </si>
  <si>
    <t>平成３０年度</t>
    <rPh sb="0" eb="1">
      <t>ヘイセイ</t>
    </rPh>
    <rPh sb="3" eb="5">
      <t>ネンド</t>
    </rPh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</si>
  <si>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</si>
  <si>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</si>
  <si>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</si>
  <si>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</si>
  <si>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0</t>
  </si>
  <si>
    <t>入園者数は、市町村別在園者数及び入園者数から入力</t>
    <rPh sb="0" eb="3">
      <t>ニュウエンシャ</t>
    </rPh>
    <rPh sb="3" eb="4">
      <t>スウ</t>
    </rPh>
    <rPh sb="6" eb="9">
      <t>シチョウソン</t>
    </rPh>
    <rPh sb="9" eb="10">
      <t>ベツ</t>
    </rPh>
    <rPh sb="10" eb="12">
      <t>ザイエン</t>
    </rPh>
    <rPh sb="12" eb="13">
      <t>シャ</t>
    </rPh>
    <rPh sb="13" eb="14">
      <t>スウ</t>
    </rPh>
    <rPh sb="14" eb="15">
      <t>オヨ</t>
    </rPh>
    <rPh sb="16" eb="19">
      <t>ニュウエンシャ</t>
    </rPh>
    <rPh sb="19" eb="20">
      <t>スウ</t>
    </rPh>
    <rPh sb="22" eb="24">
      <t>ニュウリョク</t>
    </rPh>
    <phoneticPr fontId="17"/>
  </si>
  <si>
    <t>保育認定（再掲）は、３～５歳・認定区分別の市町村別在園者数及び入園者数から入力</t>
    <rPh sb="0" eb="2">
      <t>ホイク</t>
    </rPh>
    <rPh sb="2" eb="4">
      <t>ニンテイ</t>
    </rPh>
    <rPh sb="5" eb="7">
      <t>サイケイ</t>
    </rPh>
    <rPh sb="13" eb="14">
      <t>サイ</t>
    </rPh>
    <rPh sb="15" eb="17">
      <t>ニンテイ</t>
    </rPh>
    <rPh sb="17" eb="19">
      <t>クブン</t>
    </rPh>
    <rPh sb="19" eb="20">
      <t>ベツ</t>
    </rPh>
    <rPh sb="21" eb="24">
      <t>シチョウソン</t>
    </rPh>
    <rPh sb="24" eb="25">
      <t>ベツ</t>
    </rPh>
    <rPh sb="25" eb="27">
      <t>ザイエン</t>
    </rPh>
    <rPh sb="27" eb="28">
      <t>シャ</t>
    </rPh>
    <rPh sb="28" eb="29">
      <t>スウ</t>
    </rPh>
    <rPh sb="29" eb="30">
      <t>オヨ</t>
    </rPh>
    <rPh sb="31" eb="34">
      <t>ニュウエンシャ</t>
    </rPh>
    <rPh sb="34" eb="35">
      <t>スウ</t>
    </rPh>
    <rPh sb="37" eb="39">
      <t>ニュウリョク</t>
    </rPh>
    <phoneticPr fontId="17"/>
  </si>
  <si>
    <t>指導保育教諭</t>
    <rPh sb="0" eb="2">
      <t>シドウ</t>
    </rPh>
    <phoneticPr fontId="2"/>
  </si>
  <si>
    <t>幼稚園</t>
    <rPh sb="0" eb="3">
      <t>ヨウチエン</t>
    </rPh>
    <phoneticPr fontId="2"/>
  </si>
  <si>
    <t>幼保連携型
認定こども
園</t>
    <rPh sb="0" eb="2">
      <t>ヨウホ</t>
    </rPh>
    <rPh sb="2" eb="4">
      <t>レンケイ</t>
    </rPh>
    <rPh sb="4" eb="5">
      <t>ガタ</t>
    </rPh>
    <rPh sb="6" eb="8">
      <t>ニンテイ</t>
    </rPh>
    <rPh sb="12" eb="13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</si>
  <si>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</si>
  <si>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</si>
  <si>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</si>
  <si>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</si>
  <si>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</si>
  <si>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</si>
  <si>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</si>
  <si>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　 第1表　学　校　種　別　総　数</t>
    <phoneticPr fontId="2"/>
  </si>
  <si>
    <t>本 校</t>
    <phoneticPr fontId="2"/>
  </si>
  <si>
    <t>分 校</t>
    <phoneticPr fontId="2"/>
  </si>
  <si>
    <t>令　和　元　年　度</t>
    <rPh sb="0" eb="1">
      <t>レイ</t>
    </rPh>
    <rPh sb="2" eb="3">
      <t>ワ</t>
    </rPh>
    <rPh sb="4" eb="5">
      <t>ガン</t>
    </rPh>
    <phoneticPr fontId="2"/>
  </si>
  <si>
    <t>第2表　市　町　村　別　学　校　数</t>
    <rPh sb="4" eb="9">
      <t>シチョウソン</t>
    </rPh>
    <rPh sb="10" eb="11">
      <t>ベツ</t>
    </rPh>
    <rPh sb="12" eb="13">
      <t>ガク</t>
    </rPh>
    <rPh sb="14" eb="15">
      <t>コウ</t>
    </rPh>
    <rPh sb="16" eb="17">
      <t>カズ</t>
    </rPh>
    <phoneticPr fontId="2"/>
  </si>
  <si>
    <t>（単位：校(園)）</t>
    <rPh sb="1" eb="3">
      <t>タンイ</t>
    </rPh>
    <rPh sb="4" eb="5">
      <t>コウ</t>
    </rPh>
    <rPh sb="6" eb="7">
      <t>エン</t>
    </rPh>
    <phoneticPr fontId="2"/>
  </si>
  <si>
    <t>前 橋 市</t>
    <phoneticPr fontId="2"/>
  </si>
  <si>
    <t>高 崎 市</t>
    <phoneticPr fontId="2"/>
  </si>
  <si>
    <t>桐 生 市</t>
    <phoneticPr fontId="2"/>
  </si>
  <si>
    <t>太 田 市</t>
    <phoneticPr fontId="2"/>
  </si>
  <si>
    <t>沼 田 市</t>
    <phoneticPr fontId="2"/>
  </si>
  <si>
    <t>館 林 市</t>
    <phoneticPr fontId="2"/>
  </si>
  <si>
    <t>渋 川 市</t>
    <phoneticPr fontId="2"/>
  </si>
  <si>
    <t>藤 岡 市</t>
    <phoneticPr fontId="2"/>
  </si>
  <si>
    <t>富 岡 市</t>
    <phoneticPr fontId="2"/>
  </si>
  <si>
    <t>安 中 市</t>
    <phoneticPr fontId="2"/>
  </si>
  <si>
    <t>榛 東 村</t>
    <phoneticPr fontId="2"/>
  </si>
  <si>
    <t>吉 岡 町</t>
    <phoneticPr fontId="2"/>
  </si>
  <si>
    <t>神 流 町</t>
    <rPh sb="0" eb="1">
      <t>カミ</t>
    </rPh>
    <rPh sb="2" eb="3">
      <t>リュウ</t>
    </rPh>
    <rPh sb="4" eb="5">
      <t>マチ</t>
    </rPh>
    <phoneticPr fontId="4"/>
  </si>
  <si>
    <t>明 和 町</t>
    <rPh sb="4" eb="5">
      <t>マチ</t>
    </rPh>
    <phoneticPr fontId="2"/>
  </si>
  <si>
    <t>第3表　在 園 者 数 及 び 入 園 者 数</t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phoneticPr fontId="2"/>
  </si>
  <si>
    <t>第3表　在 園 者 数 及 び 入 園 者 数（つづき）</t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phoneticPr fontId="2"/>
  </si>
  <si>
    <t>本年度入園者計(再掲)</t>
    <rPh sb="0" eb="2">
      <t>ホンネン</t>
    </rPh>
    <rPh sb="2" eb="3">
      <t>ド</t>
    </rPh>
    <rPh sb="3" eb="6">
      <t>ニュウエンシャ</t>
    </rPh>
    <rPh sb="6" eb="7">
      <t>ケイ</t>
    </rPh>
    <rPh sb="8" eb="10">
      <t>サイケイ</t>
    </rPh>
    <phoneticPr fontId="2"/>
  </si>
  <si>
    <t>4歳入園(本年度入園者)</t>
    <rPh sb="1" eb="2">
      <t>サイジ</t>
    </rPh>
    <rPh sb="2" eb="4">
      <t>ニュウエン</t>
    </rPh>
    <rPh sb="5" eb="8">
      <t>ホンネンド</t>
    </rPh>
    <rPh sb="8" eb="11">
      <t>ニュウエンシャ</t>
    </rPh>
    <phoneticPr fontId="1"/>
  </si>
  <si>
    <t>平成30年度</t>
    <rPh sb="0" eb="2">
      <t>ヘイセイ</t>
    </rPh>
    <rPh sb="4" eb="6">
      <t>ネンド</t>
    </rPh>
    <phoneticPr fontId="4"/>
  </si>
  <si>
    <t>国　　立</t>
    <phoneticPr fontId="2"/>
  </si>
  <si>
    <t>公　　立</t>
    <phoneticPr fontId="2"/>
  </si>
  <si>
    <t>公　　立</t>
    <phoneticPr fontId="2"/>
  </si>
  <si>
    <t>公　　立</t>
    <phoneticPr fontId="2"/>
  </si>
  <si>
    <t>私　　立</t>
    <phoneticPr fontId="2"/>
  </si>
  <si>
    <t>私　　立</t>
    <phoneticPr fontId="2"/>
  </si>
  <si>
    <t>前 橋 市</t>
    <phoneticPr fontId="2"/>
  </si>
  <si>
    <t>桐 生 市</t>
    <phoneticPr fontId="2"/>
  </si>
  <si>
    <t>桐 生 市</t>
    <phoneticPr fontId="2"/>
  </si>
  <si>
    <t>伊勢崎市</t>
    <phoneticPr fontId="2"/>
  </si>
  <si>
    <t>伊勢崎市</t>
    <phoneticPr fontId="2"/>
  </si>
  <si>
    <t>伊勢崎市</t>
    <phoneticPr fontId="2"/>
  </si>
  <si>
    <t>太 田 市</t>
    <phoneticPr fontId="2"/>
  </si>
  <si>
    <t>沼 田 市</t>
    <phoneticPr fontId="2"/>
  </si>
  <si>
    <t>沼 田 市</t>
    <phoneticPr fontId="2"/>
  </si>
  <si>
    <t>館 林 市</t>
    <phoneticPr fontId="2"/>
  </si>
  <si>
    <t>渋 川 市</t>
    <phoneticPr fontId="2"/>
  </si>
  <si>
    <t>渋 川 市</t>
    <phoneticPr fontId="2"/>
  </si>
  <si>
    <t>渋 川 市</t>
    <phoneticPr fontId="2"/>
  </si>
  <si>
    <t>藤 岡 市</t>
    <phoneticPr fontId="2"/>
  </si>
  <si>
    <t>藤 岡 市</t>
    <phoneticPr fontId="2"/>
  </si>
  <si>
    <t>富 岡 市</t>
    <phoneticPr fontId="2"/>
  </si>
  <si>
    <t>安 中 市</t>
    <phoneticPr fontId="2"/>
  </si>
  <si>
    <t>第4表　在 園 者 数 及 び 入 園 者 数（公立）</t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rPh sb="24" eb="26">
      <t>コウリツ</t>
    </rPh>
    <phoneticPr fontId="2"/>
  </si>
  <si>
    <t>第4表　在 園 者 数 及 び 入 園 者 数（公立）（つづき）</t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rPh sb="24" eb="26">
      <t>コウリツ</t>
    </rPh>
    <phoneticPr fontId="2"/>
  </si>
  <si>
    <t>公　　立</t>
    <phoneticPr fontId="2"/>
  </si>
  <si>
    <t>太 田 市</t>
    <phoneticPr fontId="2"/>
  </si>
  <si>
    <t>第5表　職　名　別　教　員　数（本務者）・教員数（兼務者）及び教育補助員（本務者）</t>
    <rPh sb="10" eb="15">
      <t>キョウインスウ</t>
    </rPh>
    <rPh sb="16" eb="18">
      <t>ホンム</t>
    </rPh>
    <rPh sb="18" eb="19">
      <t>シャ</t>
    </rPh>
    <rPh sb="21" eb="23">
      <t>キョウイン</t>
    </rPh>
    <rPh sb="23" eb="24">
      <t>カズ</t>
    </rPh>
    <rPh sb="25" eb="28">
      <t>ケンムシャ</t>
    </rPh>
    <rPh sb="29" eb="30">
      <t>オヨ</t>
    </rPh>
    <rPh sb="31" eb="33">
      <t>キョウイク</t>
    </rPh>
    <rPh sb="33" eb="36">
      <t>ホジョイン</t>
    </rPh>
    <rPh sb="37" eb="40">
      <t>ホンムシャ</t>
    </rPh>
    <phoneticPr fontId="2"/>
  </si>
  <si>
    <t>（単位：人）</t>
    <phoneticPr fontId="2"/>
  </si>
  <si>
    <t>教　　　　　員　　　　　数　（　本　　　　　務　　　　　者　）</t>
    <rPh sb="0" eb="13">
      <t>キョウインスウ</t>
    </rPh>
    <rPh sb="16" eb="23">
      <t>ホンム</t>
    </rPh>
    <rPh sb="28" eb="29">
      <t>シャ</t>
    </rPh>
    <phoneticPr fontId="2"/>
  </si>
  <si>
    <t>教員数（兼務者）</t>
    <rPh sb="0" eb="2">
      <t>キョウイン</t>
    </rPh>
    <rPh sb="2" eb="3">
      <t>カズ</t>
    </rPh>
    <rPh sb="4" eb="7">
      <t>ケンムシャ</t>
    </rPh>
    <phoneticPr fontId="2"/>
  </si>
  <si>
    <t>教 育 補 助 員（本務者）</t>
    <rPh sb="0" eb="3">
      <t>キョウイク</t>
    </rPh>
    <rPh sb="4" eb="9">
      <t>ホジョイン</t>
    </rPh>
    <rPh sb="10" eb="13">
      <t>ホンムシャ</t>
    </rPh>
    <phoneticPr fontId="2"/>
  </si>
  <si>
    <t>計</t>
    <phoneticPr fontId="2"/>
  </si>
  <si>
    <t>園　　　長</t>
    <rPh sb="0" eb="1">
      <t>エン</t>
    </rPh>
    <rPh sb="4" eb="5">
      <t>チョウ</t>
    </rPh>
    <phoneticPr fontId="2"/>
  </si>
  <si>
    <t>副　園　長</t>
    <rPh sb="0" eb="1">
      <t>フク</t>
    </rPh>
    <rPh sb="2" eb="3">
      <t>エン</t>
    </rPh>
    <rPh sb="4" eb="5">
      <t>チョウ</t>
    </rPh>
    <phoneticPr fontId="2"/>
  </si>
  <si>
    <t>教　　　頭</t>
    <rPh sb="0" eb="1">
      <t>キョウ</t>
    </rPh>
    <rPh sb="4" eb="5">
      <t>アタマ</t>
    </rPh>
    <phoneticPr fontId="2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</si>
  <si>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</si>
  <si>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</si>
  <si>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教　　　諭</t>
    <phoneticPr fontId="2"/>
  </si>
  <si>
    <t>助　 教　 諭</t>
    <phoneticPr fontId="2"/>
  </si>
  <si>
    <t>養 護 教 諭</t>
    <rPh sb="0" eb="3">
      <t>ヨウゴ</t>
    </rPh>
    <rPh sb="4" eb="7">
      <t>キョウユ</t>
    </rPh>
    <phoneticPr fontId="2"/>
  </si>
  <si>
    <t>栄 養 教 諭</t>
    <rPh sb="0" eb="1">
      <t>エイ</t>
    </rPh>
    <rPh sb="2" eb="3">
      <t>オサム</t>
    </rPh>
    <rPh sb="4" eb="7">
      <t>キョウユ</t>
    </rPh>
    <phoneticPr fontId="2"/>
  </si>
  <si>
    <t>講　　　師</t>
    <rPh sb="0" eb="1">
      <t>コウ</t>
    </rPh>
    <rPh sb="4" eb="5">
      <t>シ</t>
    </rPh>
    <phoneticPr fontId="2"/>
  </si>
  <si>
    <t>計</t>
    <phoneticPr fontId="2"/>
  </si>
  <si>
    <t>男</t>
    <phoneticPr fontId="2"/>
  </si>
  <si>
    <t>女</t>
    <phoneticPr fontId="2"/>
  </si>
  <si>
    <t>女</t>
    <phoneticPr fontId="2"/>
  </si>
  <si>
    <t>男</t>
    <phoneticPr fontId="2"/>
  </si>
  <si>
    <t>女</t>
    <phoneticPr fontId="2"/>
  </si>
  <si>
    <t>計</t>
    <phoneticPr fontId="2"/>
  </si>
  <si>
    <t>国　　立</t>
    <phoneticPr fontId="2"/>
  </si>
  <si>
    <t>公　　立</t>
    <phoneticPr fontId="2"/>
  </si>
  <si>
    <t>前 橋 市</t>
    <phoneticPr fontId="2"/>
  </si>
  <si>
    <t>桐 生 市</t>
    <phoneticPr fontId="2"/>
  </si>
  <si>
    <t>伊勢崎市</t>
    <phoneticPr fontId="2"/>
  </si>
  <si>
    <t>太 田 市</t>
    <phoneticPr fontId="2"/>
  </si>
  <si>
    <t>館 林 市</t>
    <phoneticPr fontId="2"/>
  </si>
  <si>
    <t>渋 川 市</t>
    <phoneticPr fontId="2"/>
  </si>
  <si>
    <t>藤 岡 市</t>
    <phoneticPr fontId="2"/>
  </si>
  <si>
    <t>富 岡 市</t>
    <phoneticPr fontId="2"/>
  </si>
  <si>
    <t>安 中 市</t>
    <phoneticPr fontId="2"/>
  </si>
  <si>
    <t>第6表　職　名　別　教　員　数（本務者）（公立）・教員数（兼務者）（公立）及び教育補助員（本務者）（公立）</t>
    <rPh sb="10" eb="15">
      <t>キョウインスウ</t>
    </rPh>
    <rPh sb="16" eb="18">
      <t>ホンム</t>
    </rPh>
    <rPh sb="18" eb="19">
      <t>シャ</t>
    </rPh>
    <rPh sb="21" eb="23">
      <t>コウリツ</t>
    </rPh>
    <rPh sb="25" eb="27">
      <t>キョウイン</t>
    </rPh>
    <rPh sb="27" eb="28">
      <t>カズ</t>
    </rPh>
    <rPh sb="29" eb="32">
      <t>ケンムシャ</t>
    </rPh>
    <rPh sb="34" eb="36">
      <t>コウリツ</t>
    </rPh>
    <rPh sb="37" eb="38">
      <t>オヨ</t>
    </rPh>
    <rPh sb="39" eb="41">
      <t>キョウイク</t>
    </rPh>
    <rPh sb="41" eb="44">
      <t>ホジョイン</t>
    </rPh>
    <rPh sb="45" eb="48">
      <t>ホンムシャ</t>
    </rPh>
    <rPh sb="50" eb="52">
      <t>コウリツ</t>
    </rPh>
    <phoneticPr fontId="2"/>
  </si>
  <si>
    <t>（単位：人）</t>
    <phoneticPr fontId="2"/>
  </si>
  <si>
    <t>計</t>
    <phoneticPr fontId="2"/>
  </si>
  <si>
    <t>教　　　諭</t>
    <phoneticPr fontId="2"/>
  </si>
  <si>
    <t>講　　　　師</t>
    <rPh sb="0" eb="6">
      <t>コウシ</t>
    </rPh>
    <phoneticPr fontId="2"/>
  </si>
  <si>
    <t>計</t>
    <phoneticPr fontId="2"/>
  </si>
  <si>
    <t>女</t>
    <phoneticPr fontId="2"/>
  </si>
  <si>
    <t>男</t>
    <phoneticPr fontId="2"/>
  </si>
  <si>
    <t>男</t>
    <phoneticPr fontId="2"/>
  </si>
  <si>
    <t>女</t>
    <phoneticPr fontId="2"/>
  </si>
  <si>
    <t>女</t>
    <phoneticPr fontId="2"/>
  </si>
  <si>
    <t>男</t>
    <phoneticPr fontId="2"/>
  </si>
  <si>
    <t>女</t>
    <phoneticPr fontId="2"/>
  </si>
  <si>
    <t>女</t>
    <phoneticPr fontId="2"/>
  </si>
  <si>
    <t>男</t>
    <phoneticPr fontId="2"/>
  </si>
  <si>
    <t>女</t>
    <phoneticPr fontId="2"/>
  </si>
  <si>
    <t>女</t>
    <phoneticPr fontId="2"/>
  </si>
  <si>
    <t>男</t>
    <phoneticPr fontId="2"/>
  </si>
  <si>
    <t>計</t>
    <phoneticPr fontId="2"/>
  </si>
  <si>
    <t>男</t>
    <phoneticPr fontId="2"/>
  </si>
  <si>
    <t>前 橋 市</t>
    <phoneticPr fontId="2"/>
  </si>
  <si>
    <t>高 崎 市</t>
    <phoneticPr fontId="2"/>
  </si>
  <si>
    <t>伊勢崎市</t>
    <phoneticPr fontId="2"/>
  </si>
  <si>
    <t>沼 田 市</t>
    <phoneticPr fontId="2"/>
  </si>
  <si>
    <t>館 林 市</t>
    <phoneticPr fontId="2"/>
  </si>
  <si>
    <t>渋 川 市</t>
    <phoneticPr fontId="2"/>
  </si>
  <si>
    <t>藤 岡 市</t>
    <phoneticPr fontId="2"/>
  </si>
  <si>
    <t>富 岡 市</t>
    <phoneticPr fontId="2"/>
  </si>
  <si>
    <t>第7表　職　名　別　職　員　数（本務者）</t>
    <rPh sb="4" eb="7">
      <t>ショクメイ</t>
    </rPh>
    <rPh sb="8" eb="9">
      <t>ベツ</t>
    </rPh>
    <rPh sb="10" eb="15">
      <t>ショクインスウ</t>
    </rPh>
    <rPh sb="16" eb="18">
      <t>ホンム</t>
    </rPh>
    <rPh sb="18" eb="19">
      <t>シャ</t>
    </rPh>
    <phoneticPr fontId="2"/>
  </si>
  <si>
    <t>第8表　職　名　別　職　員　数（本務者）（公立）</t>
    <rPh sb="4" eb="7">
      <t>ショクメイ</t>
    </rPh>
    <rPh sb="8" eb="9">
      <t>ベツ</t>
    </rPh>
    <rPh sb="10" eb="15">
      <t>ショクインスウ</t>
    </rPh>
    <rPh sb="16" eb="18">
      <t>ホンム</t>
    </rPh>
    <rPh sb="18" eb="19">
      <t>シャ</t>
    </rPh>
    <rPh sb="21" eb="23">
      <t>コウリツ</t>
    </rPh>
    <phoneticPr fontId="2"/>
  </si>
  <si>
    <t>事 務 職 員</t>
    <rPh sb="0" eb="3">
      <t>ジム</t>
    </rPh>
    <rPh sb="4" eb="7">
      <t>ショクイン</t>
    </rPh>
    <phoneticPr fontId="2"/>
  </si>
  <si>
    <t>養 護 職 員</t>
    <rPh sb="0" eb="3">
      <t>ヨウゴ</t>
    </rPh>
    <rPh sb="4" eb="7">
      <t>ショクイン</t>
    </rPh>
    <phoneticPr fontId="2"/>
  </si>
  <si>
    <t>公　　立</t>
    <phoneticPr fontId="2"/>
  </si>
  <si>
    <t>私　　立</t>
    <phoneticPr fontId="2"/>
  </si>
  <si>
    <t>高 崎 市</t>
    <phoneticPr fontId="2"/>
  </si>
  <si>
    <t>桐 生 市</t>
    <phoneticPr fontId="2"/>
  </si>
  <si>
    <t>伊勢崎市</t>
    <phoneticPr fontId="2"/>
  </si>
  <si>
    <t>太 田 市</t>
    <phoneticPr fontId="2"/>
  </si>
  <si>
    <t>沼 田 市</t>
    <phoneticPr fontId="2"/>
  </si>
  <si>
    <t>館 林 市</t>
    <phoneticPr fontId="2"/>
  </si>
  <si>
    <t>館 林 市</t>
    <phoneticPr fontId="2"/>
  </si>
  <si>
    <t>渋 川 市</t>
    <phoneticPr fontId="2"/>
  </si>
  <si>
    <t>藤 岡 市</t>
    <phoneticPr fontId="2"/>
  </si>
  <si>
    <t>富 岡 市</t>
    <phoneticPr fontId="2"/>
  </si>
  <si>
    <t>安 中 市</t>
    <phoneticPr fontId="2"/>
  </si>
  <si>
    <t>私　　立</t>
    <phoneticPr fontId="2"/>
  </si>
  <si>
    <t>前 橋 市</t>
    <phoneticPr fontId="2"/>
  </si>
  <si>
    <t>高 崎 市</t>
    <phoneticPr fontId="2"/>
  </si>
  <si>
    <t>桐 生 市</t>
    <phoneticPr fontId="2"/>
  </si>
  <si>
    <t>桐 生 市</t>
    <phoneticPr fontId="2"/>
  </si>
  <si>
    <t>伊勢崎市</t>
    <phoneticPr fontId="2"/>
  </si>
  <si>
    <t>沼 田 市</t>
    <phoneticPr fontId="2"/>
  </si>
  <si>
    <t>館 林 市</t>
    <phoneticPr fontId="2"/>
  </si>
  <si>
    <t>藤 岡 市</t>
    <phoneticPr fontId="2"/>
  </si>
  <si>
    <t>安 中 市</t>
    <phoneticPr fontId="2"/>
  </si>
  <si>
    <t>4歳児入園(本年度入園)</t>
    <rPh sb="1" eb="2">
      <t>サイジ</t>
    </rPh>
    <rPh sb="2" eb="3">
      <t>ジ</t>
    </rPh>
    <rPh sb="3" eb="5">
      <t>ニュウエン</t>
    </rPh>
    <rPh sb="6" eb="9">
      <t>ホンネンド</t>
    </rPh>
    <rPh sb="9" eb="11">
      <t>ニュウエン</t>
    </rPh>
    <phoneticPr fontId="1"/>
  </si>
  <si>
    <t>高 崎 市</t>
    <phoneticPr fontId="2"/>
  </si>
  <si>
    <t>桐 生 市</t>
    <phoneticPr fontId="2"/>
  </si>
  <si>
    <t>桐 生 市</t>
    <phoneticPr fontId="2"/>
  </si>
  <si>
    <t>伊勢崎市</t>
    <phoneticPr fontId="2"/>
  </si>
  <si>
    <t>太 田 市</t>
    <phoneticPr fontId="2"/>
  </si>
  <si>
    <t>藤 岡 市</t>
    <phoneticPr fontId="2"/>
  </si>
  <si>
    <t>富 岡 市</t>
    <phoneticPr fontId="2"/>
  </si>
  <si>
    <t>前 橋 市</t>
    <phoneticPr fontId="2"/>
  </si>
  <si>
    <t>伊勢崎市</t>
    <phoneticPr fontId="2"/>
  </si>
  <si>
    <t>沼 田 市</t>
    <phoneticPr fontId="2"/>
  </si>
  <si>
    <t>富 岡 市</t>
    <phoneticPr fontId="2"/>
  </si>
  <si>
    <t>安 中 市</t>
    <phoneticPr fontId="2"/>
  </si>
  <si>
    <t>安 中 市</t>
    <phoneticPr fontId="2"/>
  </si>
  <si>
    <t>第13表　職名別教育・保育職員数（本務者）・教育・保育職員数（兼務者）及び教諭等・保育士・教育・保育補助員（本務者）</t>
    <rPh sb="8" eb="10">
      <t>キョウイク</t>
    </rPh>
    <rPh sb="11" eb="13">
      <t>ホイク</t>
    </rPh>
    <rPh sb="13" eb="16">
      <t>ショクインスウ</t>
    </rPh>
    <rPh sb="17" eb="19">
      <t>ホンム</t>
    </rPh>
    <rPh sb="19" eb="20">
      <t>シャ</t>
    </rPh>
    <rPh sb="22" eb="24">
      <t>キョウイク</t>
    </rPh>
    <rPh sb="25" eb="27">
      <t>ホイク</t>
    </rPh>
    <rPh sb="27" eb="30">
      <t>ショクインスウ</t>
    </rPh>
    <rPh sb="31" eb="34">
      <t>ケンムシャ</t>
    </rPh>
    <rPh sb="35" eb="36">
      <t>オヨ</t>
    </rPh>
    <rPh sb="37" eb="39">
      <t>キョウユ</t>
    </rPh>
    <rPh sb="39" eb="40">
      <t>トウ</t>
    </rPh>
    <rPh sb="41" eb="44">
      <t>ホイクシ</t>
    </rPh>
    <rPh sb="45" eb="47">
      <t>キョウイク</t>
    </rPh>
    <rPh sb="48" eb="50">
      <t>ホイク</t>
    </rPh>
    <rPh sb="50" eb="53">
      <t>ホジョイン</t>
    </rPh>
    <rPh sb="54" eb="57">
      <t>ホンムシャ</t>
    </rPh>
    <phoneticPr fontId="2"/>
  </si>
  <si>
    <t>教 育 ・ 保 育 職 員 数 （ 本 務 者 ）</t>
    <phoneticPr fontId="2"/>
  </si>
  <si>
    <t>主幹保育教諭</t>
    <rPh sb="0" eb="1">
      <t>シュ</t>
    </rPh>
    <rPh sb="1" eb="2">
      <t>ミキ</t>
    </rPh>
    <rPh sb="2" eb="4">
      <t>ホイク</t>
    </rPh>
    <rPh sb="4" eb="5">
      <t>キョウ</t>
    </rPh>
    <rPh sb="5" eb="6">
      <t>サトシ</t>
    </rPh>
    <phoneticPr fontId="2"/>
  </si>
  <si>
    <t>男</t>
    <phoneticPr fontId="2"/>
  </si>
  <si>
    <t>私　　立</t>
    <phoneticPr fontId="2"/>
  </si>
  <si>
    <t>沼 田 市</t>
    <phoneticPr fontId="2"/>
  </si>
  <si>
    <t>藤 岡 市</t>
    <phoneticPr fontId="2"/>
  </si>
  <si>
    <t>（単位：人）</t>
    <phoneticPr fontId="2"/>
  </si>
  <si>
    <t>男</t>
    <phoneticPr fontId="2"/>
  </si>
  <si>
    <t>第17表　編　制　方　式　別　学　級　数</t>
    <rPh sb="11" eb="12">
      <t>シキ</t>
    </rPh>
    <rPh sb="13" eb="14">
      <t>ベツ</t>
    </rPh>
    <rPh sb="15" eb="20">
      <t>ガッキュウスウ</t>
    </rPh>
    <phoneticPr fontId="2"/>
  </si>
  <si>
    <t>第18表　編　制　方　式　別　学　級　数 （公立）</t>
    <rPh sb="11" eb="12">
      <t>シキ</t>
    </rPh>
    <rPh sb="13" eb="14">
      <t>ベツ</t>
    </rPh>
    <rPh sb="15" eb="20">
      <t>ガッキュウスウ</t>
    </rPh>
    <rPh sb="22" eb="24">
      <t>コウリツ</t>
    </rPh>
    <phoneticPr fontId="2"/>
  </si>
  <si>
    <t>（単位：学級）</t>
    <rPh sb="1" eb="3">
      <t>タンイ</t>
    </rPh>
    <rPh sb="4" eb="6">
      <t>ガッキュウ</t>
    </rPh>
    <phoneticPr fontId="2"/>
  </si>
  <si>
    <t>単　　　　式　　　　学　　　　級</t>
    <rPh sb="0" eb="6">
      <t>タンシキ</t>
    </rPh>
    <rPh sb="10" eb="16">
      <t>ガッキュウ</t>
    </rPh>
    <phoneticPr fontId="2"/>
  </si>
  <si>
    <t>複　式</t>
    <rPh sb="0" eb="3">
      <t>フクシキ</t>
    </rPh>
    <phoneticPr fontId="2"/>
  </si>
  <si>
    <t>特別支</t>
    <rPh sb="0" eb="2">
      <t>トクベツ</t>
    </rPh>
    <rPh sb="2" eb="3">
      <t>ササ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</si>
  <si>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</si>
  <si>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</si>
  <si>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</si>
  <si>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</si>
  <si>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</si>
  <si>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</si>
  <si>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学　級</t>
  </si>
  <si>
    <t>援学級</t>
    <rPh sb="0" eb="1">
      <t>エン</t>
    </rPh>
    <rPh sb="1" eb="2">
      <t>ガク</t>
    </rPh>
    <phoneticPr fontId="2"/>
  </si>
  <si>
    <t>第19表　編　制　方　式　別　児　童　数</t>
    <rPh sb="5" eb="8">
      <t>ヘンセイ</t>
    </rPh>
    <rPh sb="9" eb="10">
      <t>ホウシキ</t>
    </rPh>
    <rPh sb="11" eb="12">
      <t>シキ</t>
    </rPh>
    <rPh sb="13" eb="14">
      <t>ベツ</t>
    </rPh>
    <rPh sb="15" eb="16">
      <t>ジ</t>
    </rPh>
    <rPh sb="17" eb="18">
      <t>ワラベ</t>
    </rPh>
    <rPh sb="19" eb="20">
      <t>カズ</t>
    </rPh>
    <phoneticPr fontId="2"/>
  </si>
  <si>
    <t>複式学級</t>
    <rPh sb="0" eb="2">
      <t>フクシキ</t>
    </rPh>
    <rPh sb="2" eb="4">
      <t>ガッキュウ</t>
    </rPh>
    <phoneticPr fontId="2"/>
  </si>
  <si>
    <t>特　　　　別　　　　支　　　　援　　　　学　　　　級</t>
    <rPh sb="0" eb="1">
      <t>トク</t>
    </rPh>
    <rPh sb="5" eb="6">
      <t>ベツ</t>
    </rPh>
    <rPh sb="10" eb="11">
      <t>ササ</t>
    </rPh>
    <rPh sb="15" eb="16">
      <t>エン</t>
    </rPh>
    <rPh sb="20" eb="21">
      <t>ガク</t>
    </rPh>
    <rPh sb="25" eb="26">
      <t>キュウ</t>
    </rPh>
    <phoneticPr fontId="2"/>
  </si>
  <si>
    <t>計</t>
    <rPh sb="0" eb="1">
      <t>ショウケイ</t>
    </rPh>
    <phoneticPr fontId="2"/>
  </si>
  <si>
    <t>１　学　年</t>
    <rPh sb="2" eb="5">
      <t>イチガクネン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</si>
  <si>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</si>
  <si>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</si>
  <si>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４　学　年</t>
    <rPh sb="2" eb="5">
      <t>イチガクネン</t>
    </rPh>
    <phoneticPr fontId="2"/>
  </si>
  <si>
    <t>５　学　年</t>
    <rPh sb="2" eb="5">
      <t>ガクネン</t>
    </rPh>
    <phoneticPr fontId="2"/>
  </si>
  <si>
    <t>６　学　年</t>
    <rPh sb="2" eb="5">
      <t>ガクネン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</si>
  <si>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</si>
  <si>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</si>
  <si>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病弱･身体虚弱</t>
    <rPh sb="0" eb="2">
      <t>ビョウジャク</t>
    </rPh>
    <rPh sb="3" eb="5">
      <t>シンタイ</t>
    </rPh>
    <rPh sb="5" eb="7">
      <t>キョジャク</t>
    </rPh>
    <phoneticPr fontId="2"/>
  </si>
  <si>
    <t>弱　　視</t>
    <rPh sb="0" eb="1">
      <t>ジャク</t>
    </rPh>
    <rPh sb="1" eb="2">
      <t>ナンチョウ</t>
    </rPh>
    <rPh sb="3" eb="4">
      <t>シ</t>
    </rPh>
    <phoneticPr fontId="2"/>
  </si>
  <si>
    <t>難　　聴</t>
    <rPh sb="0" eb="4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</si>
  <si>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</si>
  <si>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</si>
  <si>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国　　立</t>
    <phoneticPr fontId="2"/>
  </si>
  <si>
    <t>伊勢崎市</t>
    <phoneticPr fontId="2"/>
  </si>
  <si>
    <t>太 田 市</t>
    <phoneticPr fontId="2"/>
  </si>
  <si>
    <t>館 林 市</t>
    <phoneticPr fontId="2"/>
  </si>
  <si>
    <t>第20表　編　制　方　式　別　児　童　数　（公　立）</t>
    <rPh sb="5" eb="8">
      <t>ヘンセイ</t>
    </rPh>
    <rPh sb="9" eb="10">
      <t>ホウシキ</t>
    </rPh>
    <rPh sb="11" eb="12">
      <t>シキ</t>
    </rPh>
    <rPh sb="13" eb="14">
      <t>ベツ</t>
    </rPh>
    <rPh sb="15" eb="16">
      <t>ジ</t>
    </rPh>
    <rPh sb="17" eb="18">
      <t>ワラベ</t>
    </rPh>
    <rPh sb="19" eb="20">
      <t>カズ</t>
    </rPh>
    <rPh sb="22" eb="23">
      <t>コウ</t>
    </rPh>
    <rPh sb="24" eb="25">
      <t>リツ</t>
    </rPh>
    <phoneticPr fontId="2"/>
  </si>
  <si>
    <t>－</t>
    <phoneticPr fontId="2"/>
  </si>
  <si>
    <t>前 橋 市</t>
    <phoneticPr fontId="2"/>
  </si>
  <si>
    <t>桐 生 市</t>
    <phoneticPr fontId="2"/>
  </si>
  <si>
    <t>伊勢崎市</t>
    <phoneticPr fontId="2"/>
  </si>
  <si>
    <t>太 田 市</t>
    <phoneticPr fontId="2"/>
  </si>
  <si>
    <t>沼 田 市</t>
    <phoneticPr fontId="2"/>
  </si>
  <si>
    <t>館 林 市</t>
    <phoneticPr fontId="2"/>
  </si>
  <si>
    <t>渋 川 市</t>
    <phoneticPr fontId="2"/>
  </si>
  <si>
    <t>安 中 市</t>
    <phoneticPr fontId="2"/>
  </si>
  <si>
    <t>第21表　学　年　別　児　童　数</t>
    <rPh sb="9" eb="10">
      <t>ベツ</t>
    </rPh>
    <rPh sb="11" eb="16">
      <t>ジドウスウ</t>
    </rPh>
    <phoneticPr fontId="2"/>
  </si>
  <si>
    <t>１　　 学　 　年</t>
    <phoneticPr fontId="2"/>
  </si>
  <si>
    <t>２　   学　   年</t>
    <phoneticPr fontId="2"/>
  </si>
  <si>
    <t>３　   学　   年</t>
    <phoneticPr fontId="2"/>
  </si>
  <si>
    <t>４　   学　   年</t>
    <phoneticPr fontId="2"/>
  </si>
  <si>
    <t>５　   学　   年</t>
    <phoneticPr fontId="2"/>
  </si>
  <si>
    <t>６　   学　   年</t>
    <phoneticPr fontId="2"/>
  </si>
  <si>
    <t>計</t>
    <phoneticPr fontId="2"/>
  </si>
  <si>
    <t>男</t>
    <phoneticPr fontId="2"/>
  </si>
  <si>
    <t>女</t>
    <phoneticPr fontId="2"/>
  </si>
  <si>
    <t xml:space="preserve"> 女</t>
  </si>
  <si>
    <t>国　　立</t>
    <phoneticPr fontId="2"/>
  </si>
  <si>
    <t>私　　立</t>
    <phoneticPr fontId="2"/>
  </si>
  <si>
    <t>高 崎 市</t>
    <phoneticPr fontId="2"/>
  </si>
  <si>
    <t>桐 生 市</t>
    <phoneticPr fontId="2"/>
  </si>
  <si>
    <t>伊勢崎市</t>
    <phoneticPr fontId="2"/>
  </si>
  <si>
    <t>藤 岡 市</t>
    <phoneticPr fontId="2"/>
  </si>
  <si>
    <t>安 中 市</t>
    <phoneticPr fontId="2"/>
  </si>
  <si>
    <t>第22表　学　年　別　児　童　数　（公立）</t>
    <rPh sb="9" eb="10">
      <t>ベツ</t>
    </rPh>
    <rPh sb="11" eb="16">
      <t>ジドウスウ</t>
    </rPh>
    <rPh sb="18" eb="20">
      <t>コウリツ</t>
    </rPh>
    <phoneticPr fontId="2"/>
  </si>
  <si>
    <t>１　　 学　 　年</t>
    <phoneticPr fontId="2"/>
  </si>
  <si>
    <t>２　   学　   年</t>
    <phoneticPr fontId="2"/>
  </si>
  <si>
    <t>３　   学　   年</t>
    <phoneticPr fontId="2"/>
  </si>
  <si>
    <t>４　   学　   年</t>
    <phoneticPr fontId="2"/>
  </si>
  <si>
    <t>５　   学　   年</t>
    <phoneticPr fontId="2"/>
  </si>
  <si>
    <t>６　   学　   年</t>
    <phoneticPr fontId="2"/>
  </si>
  <si>
    <t>計</t>
    <phoneticPr fontId="2"/>
  </si>
  <si>
    <t>男</t>
    <phoneticPr fontId="2"/>
  </si>
  <si>
    <t>計</t>
    <phoneticPr fontId="2"/>
  </si>
  <si>
    <t>計</t>
    <phoneticPr fontId="2"/>
  </si>
  <si>
    <t>計</t>
    <phoneticPr fontId="2"/>
  </si>
  <si>
    <t>女</t>
    <phoneticPr fontId="2"/>
  </si>
  <si>
    <t>前 橋 市</t>
    <phoneticPr fontId="2"/>
  </si>
  <si>
    <t>高 崎 市</t>
    <phoneticPr fontId="2"/>
  </si>
  <si>
    <t>桐 生 市</t>
    <phoneticPr fontId="2"/>
  </si>
  <si>
    <t>太 田 市</t>
    <phoneticPr fontId="2"/>
  </si>
  <si>
    <t>沼 田 市</t>
    <phoneticPr fontId="2"/>
  </si>
  <si>
    <t>館 林 市</t>
    <phoneticPr fontId="2"/>
  </si>
  <si>
    <t>渋 川 市</t>
    <phoneticPr fontId="2"/>
  </si>
  <si>
    <t>藤 岡 市</t>
    <phoneticPr fontId="2"/>
  </si>
  <si>
    <t>富 岡 市</t>
    <phoneticPr fontId="2"/>
  </si>
  <si>
    <t>安 中 市</t>
    <phoneticPr fontId="2"/>
  </si>
  <si>
    <t>第23表　外国人児童数</t>
    <rPh sb="5" eb="7">
      <t>ガイコク</t>
    </rPh>
    <rPh sb="7" eb="8">
      <t>ジン</t>
    </rPh>
    <rPh sb="8" eb="10">
      <t>ジドウ</t>
    </rPh>
    <rPh sb="10" eb="11">
      <t>スウ</t>
    </rPh>
    <phoneticPr fontId="2"/>
  </si>
  <si>
    <t>第24表　帰 国 児 童 数</t>
    <rPh sb="5" eb="6">
      <t>キ</t>
    </rPh>
    <rPh sb="7" eb="8">
      <t>コク</t>
    </rPh>
    <rPh sb="9" eb="10">
      <t>ジ</t>
    </rPh>
    <rPh sb="11" eb="12">
      <t>ワラベ</t>
    </rPh>
    <rPh sb="13" eb="14">
      <t>スウ</t>
    </rPh>
    <phoneticPr fontId="2"/>
  </si>
  <si>
    <t>区　　　分</t>
    <rPh sb="0" eb="1">
      <t>ク</t>
    </rPh>
    <rPh sb="4" eb="5">
      <t>ブン</t>
    </rPh>
    <phoneticPr fontId="2"/>
  </si>
  <si>
    <t>外 国 人 児 童 数</t>
    <rPh sb="0" eb="1">
      <t>ソト</t>
    </rPh>
    <rPh sb="2" eb="3">
      <t>コク</t>
    </rPh>
    <rPh sb="4" eb="5">
      <t>ヒト</t>
    </rPh>
    <rPh sb="6" eb="7">
      <t>ジ</t>
    </rPh>
    <rPh sb="8" eb="9">
      <t>ワラベ</t>
    </rPh>
    <rPh sb="10" eb="11">
      <t>カズ</t>
    </rPh>
    <phoneticPr fontId="2"/>
  </si>
  <si>
    <t>帰　　　国　　　児　　　童　　　数</t>
    <rPh sb="0" eb="5">
      <t>キコク</t>
    </rPh>
    <rPh sb="8" eb="9">
      <t>ジ</t>
    </rPh>
    <rPh sb="12" eb="13">
      <t>ワラベ</t>
    </rPh>
    <rPh sb="16" eb="17">
      <t>スウ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</si>
  <si>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</si>
  <si>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</si>
  <si>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</si>
  <si>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</si>
  <si>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</si>
  <si>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</si>
  <si>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</si>
  <si>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</si>
  <si>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</si>
  <si>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国　　立</t>
    <phoneticPr fontId="2"/>
  </si>
  <si>
    <t>公　　立</t>
    <phoneticPr fontId="2"/>
  </si>
  <si>
    <t>前 橋 市</t>
    <phoneticPr fontId="2"/>
  </si>
  <si>
    <t>高 崎 市</t>
    <phoneticPr fontId="2"/>
  </si>
  <si>
    <t>桐 生 市</t>
    <phoneticPr fontId="2"/>
  </si>
  <si>
    <t>伊勢崎市</t>
    <phoneticPr fontId="2"/>
  </si>
  <si>
    <t>太 田 市</t>
    <phoneticPr fontId="2"/>
  </si>
  <si>
    <t>沼 田 市</t>
    <phoneticPr fontId="2"/>
  </si>
  <si>
    <t>館 林 市</t>
    <phoneticPr fontId="2"/>
  </si>
  <si>
    <t>渋 川 市</t>
    <phoneticPr fontId="2"/>
  </si>
  <si>
    <t>藤 岡 市</t>
    <phoneticPr fontId="2"/>
  </si>
  <si>
    <t>藤 岡 市</t>
    <phoneticPr fontId="2"/>
  </si>
  <si>
    <t>富 岡 市</t>
    <phoneticPr fontId="2"/>
  </si>
  <si>
    <t>安 中 市</t>
    <phoneticPr fontId="2"/>
  </si>
  <si>
    <t>安 中 市</t>
    <phoneticPr fontId="2"/>
  </si>
  <si>
    <t>第26表　職　名　別　教　員　数（本務者）　・　兼　務　教　員　数</t>
    <rPh sb="11" eb="16">
      <t>キョウインスウ</t>
    </rPh>
    <rPh sb="17" eb="19">
      <t>ホンム</t>
    </rPh>
    <rPh sb="19" eb="20">
      <t>シャ</t>
    </rPh>
    <rPh sb="24" eb="25">
      <t>ケン</t>
    </rPh>
    <rPh sb="26" eb="27">
      <t>ツトム</t>
    </rPh>
    <rPh sb="28" eb="29">
      <t>キョウ</t>
    </rPh>
    <rPh sb="30" eb="31">
      <t>イン</t>
    </rPh>
    <rPh sb="32" eb="33">
      <t>カズ</t>
    </rPh>
    <phoneticPr fontId="2"/>
  </si>
  <si>
    <t>校　       長</t>
    <rPh sb="0" eb="10">
      <t>コウチョウ</t>
    </rPh>
    <phoneticPr fontId="2"/>
  </si>
  <si>
    <t>副　　校　　長</t>
    <rPh sb="0" eb="1">
      <t>フク</t>
    </rPh>
    <rPh sb="3" eb="4">
      <t>コウ</t>
    </rPh>
    <rPh sb="6" eb="7">
      <t>チョウ</t>
    </rPh>
    <phoneticPr fontId="2"/>
  </si>
  <si>
    <t>教　       頭</t>
    <rPh sb="0" eb="10">
      <t>キョウトウ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</si>
  <si>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</si>
  <si>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</si>
  <si>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      　  諭</t>
    <phoneticPr fontId="2"/>
  </si>
  <si>
    <t>助    教　諭</t>
    <phoneticPr fontId="2"/>
  </si>
  <si>
    <t>養護教諭</t>
    <phoneticPr fontId="2"/>
  </si>
  <si>
    <t>養護助教諭</t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</si>
  <si>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</si>
  <si>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講　　師</t>
    <phoneticPr fontId="2"/>
  </si>
  <si>
    <t>教員１人あたり児童数</t>
    <rPh sb="0" eb="2">
      <t>キョウイン</t>
    </rPh>
    <rPh sb="2" eb="4">
      <t>ヒトリ</t>
    </rPh>
    <rPh sb="7" eb="10">
      <t>ジドウスウ</t>
    </rPh>
    <phoneticPr fontId="2"/>
  </si>
  <si>
    <t>兼務教員数　計</t>
    <rPh sb="0" eb="2">
      <t>ケンム</t>
    </rPh>
    <rPh sb="2" eb="5">
      <t>キョウインスウ</t>
    </rPh>
    <phoneticPr fontId="2"/>
  </si>
  <si>
    <t>女</t>
    <phoneticPr fontId="2"/>
  </si>
  <si>
    <t>男</t>
    <phoneticPr fontId="2"/>
  </si>
  <si>
    <t>男</t>
    <phoneticPr fontId="2"/>
  </si>
  <si>
    <t>女</t>
    <phoneticPr fontId="2"/>
  </si>
  <si>
    <t>女</t>
    <phoneticPr fontId="2"/>
  </si>
  <si>
    <t>男</t>
    <phoneticPr fontId="2"/>
  </si>
  <si>
    <t>国　　立</t>
    <phoneticPr fontId="2"/>
  </si>
  <si>
    <t>公　　立</t>
    <phoneticPr fontId="2"/>
  </si>
  <si>
    <t>私　　立</t>
    <phoneticPr fontId="2"/>
  </si>
  <si>
    <t>前 橋 市</t>
    <phoneticPr fontId="2"/>
  </si>
  <si>
    <t>高 崎 市</t>
    <phoneticPr fontId="2"/>
  </si>
  <si>
    <t>伊勢崎市</t>
    <phoneticPr fontId="2"/>
  </si>
  <si>
    <t>沼 田 市</t>
    <phoneticPr fontId="2"/>
  </si>
  <si>
    <t>第27表　職　名　別　教　員　数（本務者）（公立）　・　兼　務　教　員　数（公立）</t>
    <rPh sb="11" eb="16">
      <t>キョウインスウ</t>
    </rPh>
    <rPh sb="17" eb="19">
      <t>ホンム</t>
    </rPh>
    <rPh sb="19" eb="20">
      <t>シャ</t>
    </rPh>
    <rPh sb="22" eb="24">
      <t>コウリツ</t>
    </rPh>
    <rPh sb="28" eb="29">
      <t>ケン</t>
    </rPh>
    <rPh sb="30" eb="31">
      <t>ツトム</t>
    </rPh>
    <rPh sb="32" eb="33">
      <t>キョウ</t>
    </rPh>
    <rPh sb="34" eb="35">
      <t>イン</t>
    </rPh>
    <rPh sb="36" eb="37">
      <t>カズ</t>
    </rPh>
    <rPh sb="38" eb="40">
      <t>コウリツ</t>
    </rPh>
    <phoneticPr fontId="2"/>
  </si>
  <si>
    <t>（単位：人）</t>
    <phoneticPr fontId="2"/>
  </si>
  <si>
    <t>教       　  諭</t>
    <phoneticPr fontId="2"/>
  </si>
  <si>
    <t>助    教   諭</t>
    <rPh sb="9" eb="10">
      <t>サトシ</t>
    </rPh>
    <phoneticPr fontId="2"/>
  </si>
  <si>
    <t>養護教諭</t>
    <phoneticPr fontId="2"/>
  </si>
  <si>
    <t>養護助教諭</t>
    <phoneticPr fontId="2"/>
  </si>
  <si>
    <t>講　　師</t>
    <rPh sb="0" eb="1">
      <t>コウ</t>
    </rPh>
    <rPh sb="3" eb="4">
      <t>シ</t>
    </rPh>
    <phoneticPr fontId="2"/>
  </si>
  <si>
    <t>女</t>
    <phoneticPr fontId="2"/>
  </si>
  <si>
    <t>女</t>
    <phoneticPr fontId="2"/>
  </si>
  <si>
    <t>男</t>
    <phoneticPr fontId="2"/>
  </si>
  <si>
    <t>男</t>
    <phoneticPr fontId="2"/>
  </si>
  <si>
    <t>女</t>
    <phoneticPr fontId="2"/>
  </si>
  <si>
    <t>前 橋 市</t>
    <phoneticPr fontId="2"/>
  </si>
  <si>
    <t>高 崎 市</t>
    <phoneticPr fontId="2"/>
  </si>
  <si>
    <t>伊勢崎市</t>
    <phoneticPr fontId="2"/>
  </si>
  <si>
    <t>沼 田 市</t>
    <phoneticPr fontId="2"/>
  </si>
  <si>
    <t>渋 川 市</t>
    <phoneticPr fontId="2"/>
  </si>
  <si>
    <t>富 岡 市</t>
    <phoneticPr fontId="2"/>
  </si>
  <si>
    <t>安 中 市</t>
    <phoneticPr fontId="2"/>
  </si>
  <si>
    <t>第28表　職　名　別　職　員　数（本務者）</t>
    <rPh sb="0" eb="1">
      <t>ダイ</t>
    </rPh>
    <rPh sb="3" eb="4">
      <t>ヒョウ</t>
    </rPh>
    <rPh sb="5" eb="8">
      <t>ショクメイ</t>
    </rPh>
    <rPh sb="9" eb="10">
      <t>ベツ</t>
    </rPh>
    <rPh sb="11" eb="16">
      <t>ショクインスウ</t>
    </rPh>
    <rPh sb="17" eb="19">
      <t>ホンム</t>
    </rPh>
    <rPh sb="19" eb="20">
      <t>シャ</t>
    </rPh>
    <phoneticPr fontId="2"/>
  </si>
  <si>
    <t>負担法による者（公立のみ）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</si>
  <si>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そ　　　　　の　　　　　他　　　　　の　　　　　者</t>
    <rPh sb="0" eb="13">
      <t>ソノタ</t>
    </rPh>
    <rPh sb="24" eb="25">
      <t>モノ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</si>
  <si>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</si>
  <si>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養護職員</t>
    <rPh sb="0" eb="2">
      <t>ヨウゴ</t>
    </rPh>
    <rPh sb="2" eb="4">
      <t>ショクイン</t>
    </rPh>
    <phoneticPr fontId="2"/>
  </si>
  <si>
    <t>学校給食</t>
    <rPh sb="0" eb="2">
      <t>ガッコウ</t>
    </rPh>
    <rPh sb="2" eb="4">
      <t>キュウショク</t>
    </rPh>
    <phoneticPr fontId="2"/>
  </si>
  <si>
    <t>用務員</t>
    <rPh sb="0" eb="3">
      <t>ヨウムイン</t>
    </rPh>
    <phoneticPr fontId="2"/>
  </si>
  <si>
    <t>警備員･その他</t>
    <rPh sb="0" eb="3">
      <t>ケイビイン</t>
    </rPh>
    <rPh sb="4" eb="7">
      <t>ソノタ</t>
    </rPh>
    <phoneticPr fontId="2"/>
  </si>
  <si>
    <t>(看護師等)</t>
    <rPh sb="1" eb="3">
      <t>カンゴ</t>
    </rPh>
    <rPh sb="3" eb="4">
      <t>シ</t>
    </rPh>
    <rPh sb="4" eb="5">
      <t>トウ</t>
    </rPh>
    <phoneticPr fontId="2"/>
  </si>
  <si>
    <t>調理従事員</t>
    <rPh sb="0" eb="2">
      <t>チョウリ</t>
    </rPh>
    <rPh sb="2" eb="4">
      <t>ジュウジ</t>
    </rPh>
    <rPh sb="4" eb="5">
      <t>イン</t>
    </rPh>
    <phoneticPr fontId="2"/>
  </si>
  <si>
    <t>男</t>
  </si>
  <si>
    <t>女</t>
  </si>
  <si>
    <t>国　　立</t>
    <phoneticPr fontId="2"/>
  </si>
  <si>
    <t>高 崎 市</t>
    <phoneticPr fontId="2"/>
  </si>
  <si>
    <t>桐 生 市</t>
    <phoneticPr fontId="2"/>
  </si>
  <si>
    <t>伊勢崎市</t>
    <phoneticPr fontId="2"/>
  </si>
  <si>
    <t>太 田 市</t>
    <phoneticPr fontId="2"/>
  </si>
  <si>
    <t>沼 田 市</t>
    <phoneticPr fontId="2"/>
  </si>
  <si>
    <t>渋 川 市</t>
    <phoneticPr fontId="2"/>
  </si>
  <si>
    <t>安 中 市</t>
    <phoneticPr fontId="2"/>
  </si>
  <si>
    <t>第29表　職　名　別　職　員　数（本務者）（公立）</t>
    <rPh sb="0" eb="1">
      <t>ダイ</t>
    </rPh>
    <rPh sb="3" eb="4">
      <t>ヒョウ</t>
    </rPh>
    <rPh sb="5" eb="8">
      <t>ショクメイ</t>
    </rPh>
    <rPh sb="9" eb="10">
      <t>ベツ</t>
    </rPh>
    <rPh sb="11" eb="16">
      <t>ショクインスウ</t>
    </rPh>
    <rPh sb="17" eb="19">
      <t>ホンム</t>
    </rPh>
    <rPh sb="19" eb="20">
      <t>シャ</t>
    </rPh>
    <rPh sb="22" eb="24">
      <t>コウリツ</t>
    </rPh>
    <phoneticPr fontId="2"/>
  </si>
  <si>
    <t>前 橋 市</t>
    <phoneticPr fontId="2"/>
  </si>
  <si>
    <t>伊勢崎市</t>
    <phoneticPr fontId="2"/>
  </si>
  <si>
    <t>太 田 市</t>
    <phoneticPr fontId="2"/>
  </si>
  <si>
    <t>館 林 市</t>
    <phoneticPr fontId="2"/>
  </si>
  <si>
    <t>藤 岡 市</t>
    <phoneticPr fontId="2"/>
  </si>
  <si>
    <t>富 岡 市</t>
    <phoneticPr fontId="2"/>
  </si>
  <si>
    <t>学　　　校　　　医</t>
    <rPh sb="0" eb="5">
      <t>ガッコウイ</t>
    </rPh>
    <rPh sb="8" eb="9">
      <t>イ</t>
    </rPh>
    <phoneticPr fontId="2"/>
  </si>
  <si>
    <t>学　校　歯　科　医</t>
    <rPh sb="0" eb="3">
      <t>ガッコウ</t>
    </rPh>
    <rPh sb="4" eb="9">
      <t>シカイ</t>
    </rPh>
    <phoneticPr fontId="2"/>
  </si>
  <si>
    <t>学　校　薬　剤　師</t>
    <rPh sb="0" eb="3">
      <t>ガッコウ</t>
    </rPh>
    <rPh sb="4" eb="9">
      <t>ヤクザイシ</t>
    </rPh>
    <phoneticPr fontId="2"/>
  </si>
  <si>
    <t>(内科･耳鼻科･眼科医を含む)</t>
    <rPh sb="1" eb="3">
      <t>ナイカ</t>
    </rPh>
    <rPh sb="4" eb="7">
      <t>ジビカ</t>
    </rPh>
    <rPh sb="8" eb="11">
      <t>ガンカイ</t>
    </rPh>
    <rPh sb="12" eb="13">
      <t>フク</t>
    </rPh>
    <phoneticPr fontId="2"/>
  </si>
  <si>
    <t>校 長・教 頭・教 諭・助 教 諭・講 師</t>
    <rPh sb="0" eb="3">
      <t>コウチョウ</t>
    </rPh>
    <rPh sb="4" eb="7">
      <t>キョウトウ</t>
    </rPh>
    <rPh sb="8" eb="11">
      <t>キョウユ</t>
    </rPh>
    <rPh sb="12" eb="17">
      <t>ジョキョウユ</t>
    </rPh>
    <rPh sb="18" eb="21">
      <t>コウシ</t>
    </rPh>
    <phoneticPr fontId="2"/>
  </si>
  <si>
    <t>休　　　　　　　　　　　　職</t>
    <rPh sb="0" eb="14">
      <t>キュウショク</t>
    </rPh>
    <phoneticPr fontId="2"/>
  </si>
  <si>
    <t>教員組合事務</t>
    <rPh sb="0" eb="2">
      <t>キョウイン</t>
    </rPh>
    <rPh sb="2" eb="4">
      <t>クミアイ</t>
    </rPh>
    <rPh sb="4" eb="6">
      <t>ジム</t>
    </rPh>
    <phoneticPr fontId="2"/>
  </si>
  <si>
    <t>職務上の負傷</t>
    <rPh sb="0" eb="3">
      <t>ショクムジョウ</t>
    </rPh>
    <rPh sb="4" eb="6">
      <t>フショウ</t>
    </rPh>
    <phoneticPr fontId="2"/>
  </si>
  <si>
    <t>結　　核</t>
    <rPh sb="0" eb="4">
      <t>ケッカク</t>
    </rPh>
    <phoneticPr fontId="2"/>
  </si>
  <si>
    <t>そ の 他</t>
    <rPh sb="0" eb="5">
      <t>ソノタ</t>
    </rPh>
    <phoneticPr fontId="2"/>
  </si>
  <si>
    <t>専従者(公立)</t>
    <rPh sb="0" eb="3">
      <t>センジュウシャ</t>
    </rPh>
    <rPh sb="4" eb="6">
      <t>コウリツ</t>
    </rPh>
    <phoneticPr fontId="2"/>
  </si>
  <si>
    <t>疾　　　　病</t>
    <rPh sb="0" eb="6">
      <t>シッペイ</t>
    </rPh>
    <phoneticPr fontId="2"/>
  </si>
  <si>
    <t>養　護　教　諭 ・ 養　護　助　教　諭 ・ 栄　養　教　諭</t>
    <rPh sb="0" eb="3">
      <t>ヨウゴ</t>
    </rPh>
    <rPh sb="4" eb="7">
      <t>キョウユ</t>
    </rPh>
    <rPh sb="10" eb="13">
      <t>ヨウゴ</t>
    </rPh>
    <rPh sb="14" eb="19">
      <t>ジョキョウユ</t>
    </rPh>
    <rPh sb="22" eb="23">
      <t>エイ</t>
    </rPh>
    <rPh sb="24" eb="25">
      <t>オサム</t>
    </rPh>
    <rPh sb="26" eb="27">
      <t>キョウ</t>
    </rPh>
    <rPh sb="28" eb="29">
      <t>サトシ</t>
    </rPh>
    <phoneticPr fontId="2"/>
  </si>
  <si>
    <t>第33表　私費負担の職員数（国・公立の本務者）</t>
    <rPh sb="5" eb="7">
      <t>シヒ</t>
    </rPh>
    <rPh sb="7" eb="9">
      <t>フタン</t>
    </rPh>
    <rPh sb="10" eb="13">
      <t>ショクインスウ</t>
    </rPh>
    <rPh sb="14" eb="15">
      <t>コク</t>
    </rPh>
    <rPh sb="16" eb="18">
      <t>コウリツ</t>
    </rPh>
    <rPh sb="19" eb="21">
      <t>ホンム</t>
    </rPh>
    <rPh sb="21" eb="22">
      <t>モノ</t>
    </rPh>
    <phoneticPr fontId="2"/>
  </si>
  <si>
    <t>学校図書館</t>
    <rPh sb="0" eb="2">
      <t>ガッコウ</t>
    </rPh>
    <rPh sb="2" eb="5">
      <t>トショカン</t>
    </rPh>
    <phoneticPr fontId="2"/>
  </si>
  <si>
    <t>給 食 職 員</t>
    <rPh sb="0" eb="3">
      <t>キュウショク</t>
    </rPh>
    <rPh sb="4" eb="7">
      <t>ショクイン</t>
    </rPh>
    <phoneticPr fontId="2"/>
  </si>
  <si>
    <t>そ　の　他</t>
    <rPh sb="0" eb="5">
      <t>ソノタ</t>
    </rPh>
    <phoneticPr fontId="2"/>
  </si>
  <si>
    <t>事　務　員</t>
    <rPh sb="0" eb="5">
      <t>ジムイン</t>
    </rPh>
    <phoneticPr fontId="2"/>
  </si>
  <si>
    <t>（注）　（　）内は内数で分校。</t>
    <rPh sb="1" eb="2">
      <t>チュウ</t>
    </rPh>
    <rPh sb="7" eb="8">
      <t>ナイ</t>
    </rPh>
    <rPh sb="9" eb="11">
      <t>ウチスウ</t>
    </rPh>
    <rPh sb="12" eb="14">
      <t>ブンコウ</t>
    </rPh>
    <phoneticPr fontId="2"/>
  </si>
  <si>
    <t>（注）就園率：市町村に所在する小学校の新1年生の人数に占める、その市町村に所在する幼稚園の修了者数をもって算出する“疑似的な数値”である。中学校及び高等学校における『進学率』とは違い厳密なものではない。</t>
    <rPh sb="1" eb="2">
      <t>チュウ</t>
    </rPh>
    <rPh sb="3" eb="6">
      <t>シュウエンリツ</t>
    </rPh>
    <rPh sb="7" eb="10">
      <t>シチョウソン</t>
    </rPh>
    <rPh sb="11" eb="13">
      <t>ショザイ</t>
    </rPh>
    <rPh sb="15" eb="18">
      <t>ショウガッコウ</t>
    </rPh>
    <rPh sb="19" eb="20">
      <t>シン</t>
    </rPh>
    <rPh sb="21" eb="23">
      <t>ネンセイ</t>
    </rPh>
    <rPh sb="24" eb="26">
      <t>ニンズウ</t>
    </rPh>
    <rPh sb="27" eb="28">
      <t>シ</t>
    </rPh>
    <rPh sb="33" eb="36">
      <t>シチョウソン</t>
    </rPh>
    <rPh sb="37" eb="39">
      <t>ショザイ</t>
    </rPh>
    <rPh sb="41" eb="44">
      <t>ヨウチエン</t>
    </rPh>
    <rPh sb="45" eb="48">
      <t>シュウリョウシャ</t>
    </rPh>
    <rPh sb="48" eb="49">
      <t>スウ</t>
    </rPh>
    <rPh sb="53" eb="55">
      <t>サンシュツ</t>
    </rPh>
    <rPh sb="62" eb="64">
      <t>スウチ</t>
    </rPh>
    <rPh sb="69" eb="72">
      <t>チュウガッコウ</t>
    </rPh>
    <rPh sb="72" eb="73">
      <t>オヨ</t>
    </rPh>
    <rPh sb="74" eb="76">
      <t>コウトウ</t>
    </rPh>
    <rPh sb="76" eb="78">
      <t>ガッコウ</t>
    </rPh>
    <rPh sb="83" eb="86">
      <t>シンガクリツ</t>
    </rPh>
    <rPh sb="89" eb="90">
      <t>チガ</t>
    </rPh>
    <rPh sb="91" eb="93">
      <t>ゲンミツ</t>
    </rPh>
    <phoneticPr fontId="2"/>
  </si>
  <si>
    <t>（注）４月１日時点では、２歳児であるため３号認定（満３歳未満・保育認定）を受けて入園し、５月１日までに満３歳となって２号認定（満３歳以上・保育認定）に移行した者は、入園時は３号認定として入園したため、「３歳児」の「０～２歳児入園」に区分。</t>
    <rPh sb="1" eb="2">
      <t>チュウ</t>
    </rPh>
    <rPh sb="4" eb="5">
      <t>ガツ</t>
    </rPh>
    <rPh sb="6" eb="7">
      <t>ニチ</t>
    </rPh>
    <rPh sb="7" eb="9">
      <t>ジテン</t>
    </rPh>
    <rPh sb="13" eb="14">
      <t>サイ</t>
    </rPh>
    <rPh sb="79" eb="80">
      <t>モノ</t>
    </rPh>
    <rPh sb="110" eb="111">
      <t>サイ</t>
    </rPh>
    <phoneticPr fontId="17"/>
  </si>
  <si>
    <t>第9表　在園者数（満３歳未満・保育認定）　</t>
    <rPh sb="4" eb="5">
      <t>ザイ</t>
    </rPh>
    <rPh sb="5" eb="6">
      <t>エン</t>
    </rPh>
    <rPh sb="6" eb="7">
      <t>シャ</t>
    </rPh>
    <rPh sb="7" eb="8">
      <t>スウ</t>
    </rPh>
    <rPh sb="9" eb="10">
      <t>マン</t>
    </rPh>
    <rPh sb="11" eb="12">
      <t>サイ</t>
    </rPh>
    <rPh sb="12" eb="14">
      <t>ミマン</t>
    </rPh>
    <rPh sb="15" eb="17">
      <t>ホイク</t>
    </rPh>
    <rPh sb="17" eb="19">
      <t>ニンテイ</t>
    </rPh>
    <phoneticPr fontId="2"/>
  </si>
  <si>
    <t>（注）４月１日現在の満年齢により記入。</t>
    <rPh sb="1" eb="2">
      <t>チュウ</t>
    </rPh>
    <phoneticPr fontId="17"/>
  </si>
  <si>
    <t>第10表　在園者数及び入園者数（満３歳未満・保育認定）（公立）</t>
    <rPh sb="16" eb="17">
      <t>マン</t>
    </rPh>
    <rPh sb="18" eb="19">
      <t>サイ</t>
    </rPh>
    <rPh sb="19" eb="21">
      <t>ミマン</t>
    </rPh>
    <rPh sb="22" eb="24">
      <t>ホイク</t>
    </rPh>
    <rPh sb="24" eb="26">
      <t>ニンテイ</t>
    </rPh>
    <rPh sb="28" eb="30">
      <t>コウリツ</t>
    </rPh>
    <phoneticPr fontId="2"/>
  </si>
  <si>
    <t>Ⅳ　統計表</t>
    <rPh sb="2" eb="5">
      <t>トウケイヒョウ</t>
    </rPh>
    <phoneticPr fontId="2"/>
  </si>
  <si>
    <r>
      <rPr>
        <sz val="12"/>
        <rFont val="ＭＳ ゴシック"/>
        <family val="3"/>
        <charset val="128"/>
      </rPr>
      <t>第</t>
    </r>
    <r>
      <rPr>
        <sz val="12"/>
        <rFont val="Century Gothic"/>
        <family val="2"/>
      </rPr>
      <t>14</t>
    </r>
    <r>
      <rPr>
        <sz val="12"/>
        <rFont val="ＭＳ ゴシック"/>
        <family val="3"/>
        <charset val="128"/>
      </rPr>
      <t>表　職名別教育・保育職員数（本務者）・教育・保育職員数（兼務者）及び教諭等・保育士・教育・保育補助員（本務者）（公立）</t>
    </r>
    <rPh sb="8" eb="10">
      <t>キョウイク</t>
    </rPh>
    <rPh sb="11" eb="13">
      <t>ホイク</t>
    </rPh>
    <rPh sb="13" eb="16">
      <t>ショクインスウ</t>
    </rPh>
    <rPh sb="17" eb="19">
      <t>ホンム</t>
    </rPh>
    <rPh sb="19" eb="20">
      <t>シャ</t>
    </rPh>
    <rPh sb="22" eb="24">
      <t>キョウイク</t>
    </rPh>
    <rPh sb="25" eb="27">
      <t>ホイク</t>
    </rPh>
    <rPh sb="27" eb="30">
      <t>ショクインスウ</t>
    </rPh>
    <rPh sb="31" eb="34">
      <t>ケンムシャ</t>
    </rPh>
    <rPh sb="35" eb="36">
      <t>オヨ</t>
    </rPh>
    <rPh sb="37" eb="39">
      <t>キョウユ</t>
    </rPh>
    <rPh sb="39" eb="40">
      <t>トウ</t>
    </rPh>
    <rPh sb="41" eb="44">
      <t>ホイクシ</t>
    </rPh>
    <rPh sb="45" eb="47">
      <t>キョウイク</t>
    </rPh>
    <rPh sb="48" eb="50">
      <t>ホイク</t>
    </rPh>
    <rPh sb="50" eb="53">
      <t>ホジョイン</t>
    </rPh>
    <rPh sb="54" eb="57">
      <t>ホンムシャ</t>
    </rPh>
    <rPh sb="59" eb="61">
      <t>コウリツ</t>
    </rPh>
    <phoneticPr fontId="2"/>
  </si>
  <si>
    <t>（１）　学校総覧</t>
    <phoneticPr fontId="2"/>
  </si>
  <si>
    <t>（２）　幼　稚　園</t>
    <rPh sb="4" eb="5">
      <t>ヨウ</t>
    </rPh>
    <rPh sb="6" eb="7">
      <t>チ</t>
    </rPh>
    <rPh sb="8" eb="9">
      <t>エン</t>
    </rPh>
    <phoneticPr fontId="2"/>
  </si>
  <si>
    <t>（３）　幼保連携型認定こども園</t>
    <rPh sb="4" eb="6">
      <t>ヨウホ</t>
    </rPh>
    <rPh sb="6" eb="9">
      <t>レンケイガタ</t>
    </rPh>
    <rPh sb="9" eb="11">
      <t>ニンテイ</t>
    </rPh>
    <rPh sb="14" eb="15">
      <t>エン</t>
    </rPh>
    <phoneticPr fontId="2"/>
  </si>
  <si>
    <t>（４）　小　学　校</t>
    <rPh sb="4" eb="5">
      <t>ショウ</t>
    </rPh>
    <rPh sb="6" eb="7">
      <t>ガク</t>
    </rPh>
    <rPh sb="8" eb="9">
      <t>コウ</t>
    </rPh>
    <phoneticPr fontId="2"/>
  </si>
  <si>
    <t>計</t>
    <phoneticPr fontId="2"/>
  </si>
  <si>
    <t>国　　立</t>
    <phoneticPr fontId="2"/>
  </si>
  <si>
    <t>公　　立</t>
    <phoneticPr fontId="2"/>
  </si>
  <si>
    <t>私　　立</t>
    <phoneticPr fontId="2"/>
  </si>
  <si>
    <t>前 橋 市</t>
    <phoneticPr fontId="2"/>
  </si>
  <si>
    <t>高 崎 市</t>
    <phoneticPr fontId="2"/>
  </si>
  <si>
    <t>桐 生 市</t>
    <phoneticPr fontId="2"/>
  </si>
  <si>
    <t>伊勢崎市</t>
    <phoneticPr fontId="2"/>
  </si>
  <si>
    <t>太 田 市</t>
    <phoneticPr fontId="2"/>
  </si>
  <si>
    <t>沼 田 市</t>
    <phoneticPr fontId="2"/>
  </si>
  <si>
    <t>藤 岡 市</t>
    <phoneticPr fontId="2"/>
  </si>
  <si>
    <t>富 岡 市</t>
    <phoneticPr fontId="2"/>
  </si>
  <si>
    <t>安 中 市</t>
    <phoneticPr fontId="2"/>
  </si>
  <si>
    <t>榛 東 村</t>
    <phoneticPr fontId="2"/>
  </si>
  <si>
    <t>吉 岡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</si>
</sst>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_ "/>
    <numFmt numFmtId="178" formatCode="#,##0.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;&quot;-&quot;#,##0;&quot;－&quot;"/>
    <numFmt numFmtId="184" formatCode="&quot;平&quot;&quot;成&quot;##&quot;年&quot;&quot;度&quot;"/>
    <numFmt numFmtId="185" formatCode="#,##0.0;&quot;-&quot;#,##0.0;&quot;－&quot;"/>
    <numFmt numFmtId="186" formatCode="#,##0;&quot;-&quot;#,##0;&quot;...&quot;"/>
    <numFmt numFmtId="187" formatCode="#,##0;&quot;-&quot;#,##0;&quot;･･･&quot;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3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79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9" fillId="0" borderId="0">
      <alignment horizontal="left"/>
    </xf>
    <xf numFmtId="38" fontId="10" fillId="2" borderId="0" applyNumberFormat="0" applyBorder="0" applyAlignment="0" applyProtection="0"/>
    <xf numFmtId="181" fontId="11" fillId="0" borderId="1" applyNumberFormat="0" applyAlignment="0" applyProtection="0">
      <alignment horizontal="left" vertical="center"/>
    </xf>
    <xf numFmtId="181" fontId="11" fillId="0" borderId="2">
      <alignment horizontal="left" vertical="center"/>
    </xf>
    <xf numFmtId="10" fontId="10" fillId="3" borderId="3" applyNumberFormat="0" applyBorder="0" applyAlignment="0" applyProtection="0"/>
    <xf numFmtId="180" fontId="5" fillId="0" borderId="0"/>
    <xf numFmtId="181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181" fontId="13" fillId="0" borderId="0">
      <alignment horizontal="left"/>
    </xf>
    <xf numFmtId="181" fontId="14" fillId="0" borderId="0"/>
    <xf numFmtId="181" fontId="15" fillId="0" borderId="0">
      <alignment horizontal="center"/>
    </xf>
    <xf numFmtId="181" fontId="16" fillId="0" borderId="0">
      <alignment vertical="center"/>
    </xf>
    <xf numFmtId="181" fontId="3" fillId="0" borderId="0">
      <alignment vertical="center"/>
    </xf>
    <xf numFmtId="0" fontId="3" fillId="0" borderId="0"/>
    <xf numFmtId="0" fontId="1" fillId="0" borderId="0"/>
    <xf numFmtId="0" fontId="1" fillId="0" borderId="0"/>
  </cellStyleXfs>
  <cellXfs count="887">
    <xf numFmtId="0" fontId="0" fillId="0" borderId="0" xfId="0"/>
    <xf numFmtId="0" fontId="3" fillId="0" borderId="4" xfId="23" applyFont="1" applyFill="1" applyBorder="1" applyAlignment="1">
      <alignment vertical="center"/>
    </xf>
    <xf numFmtId="0" fontId="3" fillId="0" borderId="0" xfId="0" applyFont="1" applyBorder="1"/>
    <xf numFmtId="186" fontId="3" fillId="0" borderId="11" xfId="23" applyNumberFormat="1" applyFont="1" applyFill="1" applyBorder="1" applyAlignment="1">
      <alignment horizontal="right" vertical="center"/>
    </xf>
    <xf numFmtId="183" fontId="3" fillId="0" borderId="0" xfId="23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right"/>
    </xf>
    <xf numFmtId="0" fontId="22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83" fontId="23" fillId="0" borderId="13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83" fontId="23" fillId="0" borderId="11" xfId="0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183" fontId="23" fillId="0" borderId="14" xfId="0" applyNumberFormat="1" applyFont="1" applyFill="1" applyBorder="1" applyAlignment="1" applyProtection="1">
      <alignment horizontal="right" vertical="center"/>
      <protection locked="0"/>
    </xf>
    <xf numFmtId="183" fontId="23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83" fontId="23" fillId="0" borderId="0" xfId="0" applyNumberFormat="1" applyFont="1" applyFill="1" applyAlignment="1">
      <alignment horizontal="right" vertical="center"/>
    </xf>
    <xf numFmtId="0" fontId="22" fillId="0" borderId="14" xfId="0" applyFont="1" applyFill="1" applyBorder="1"/>
    <xf numFmtId="0" fontId="22" fillId="0" borderId="0" xfId="0" applyFont="1" applyFill="1" applyBorder="1"/>
    <xf numFmtId="183" fontId="22" fillId="0" borderId="11" xfId="0" applyNumberFormat="1" applyFont="1" applyFill="1" applyBorder="1" applyAlignment="1" applyProtection="1">
      <alignment horizontal="right" vertical="center"/>
    </xf>
    <xf numFmtId="183" fontId="22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3" fontId="22" fillId="0" borderId="29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183" fontId="22" fillId="0" borderId="12" xfId="0" applyNumberFormat="1" applyFont="1" applyFill="1" applyBorder="1" applyAlignment="1">
      <alignment horizontal="right" vertical="center"/>
    </xf>
    <xf numFmtId="183" fontId="22" fillId="0" borderId="4" xfId="0" applyNumberFormat="1" applyFont="1" applyFill="1" applyBorder="1" applyAlignment="1" applyProtection="1">
      <alignment horizontal="right" vertical="center"/>
      <protection locked="0"/>
    </xf>
    <xf numFmtId="183" fontId="22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center"/>
    </xf>
    <xf numFmtId="3" fontId="3" fillId="0" borderId="13" xfId="0" applyNumberFormat="1" applyFont="1" applyFill="1" applyBorder="1" applyAlignment="1" applyProtection="1">
      <alignment horizontal="right" vertical="center"/>
      <protection locked="0"/>
    </xf>
    <xf numFmtId="18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187" fontId="3" fillId="0" borderId="1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183" fontId="3" fillId="0" borderId="0" xfId="0" applyNumberFormat="1" applyFont="1" applyFill="1" applyAlignment="1" applyProtection="1">
      <alignment horizontal="right" vertical="center"/>
      <protection locked="0"/>
    </xf>
    <xf numFmtId="0" fontId="18" fillId="0" borderId="0" xfId="0" applyFont="1" applyFill="1" applyAlignment="1">
      <alignment vertical="center"/>
    </xf>
    <xf numFmtId="3" fontId="18" fillId="0" borderId="11" xfId="0" applyNumberFormat="1" applyFont="1" applyFill="1" applyBorder="1" applyAlignment="1">
      <alignment horizontal="right" vertical="center"/>
    </xf>
    <xf numFmtId="183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vertical="center"/>
    </xf>
    <xf numFmtId="3" fontId="18" fillId="0" borderId="13" xfId="0" applyNumberFormat="1" applyFont="1" applyFill="1" applyBorder="1" applyAlignment="1" applyProtection="1">
      <alignment horizontal="right" vertical="center"/>
    </xf>
    <xf numFmtId="183" fontId="18" fillId="0" borderId="14" xfId="0" applyNumberFormat="1" applyFont="1" applyFill="1" applyBorder="1" applyAlignment="1" applyProtection="1">
      <alignment horizontal="right" vertical="center"/>
    </xf>
    <xf numFmtId="3" fontId="18" fillId="0" borderId="1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distributed" vertical="center"/>
    </xf>
    <xf numFmtId="183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/>
    <xf numFmtId="0" fontId="3" fillId="0" borderId="30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vertical="center"/>
    </xf>
    <xf numFmtId="183" fontId="3" fillId="0" borderId="31" xfId="0" applyNumberFormat="1" applyFont="1" applyFill="1" applyBorder="1" applyAlignment="1" applyProtection="1">
      <alignment horizontal="right" vertical="center"/>
      <protection locked="0"/>
    </xf>
    <xf numFmtId="183" fontId="3" fillId="0" borderId="30" xfId="0" applyNumberFormat="1" applyFont="1" applyFill="1" applyBorder="1" applyAlignment="1" applyProtection="1">
      <alignment horizontal="right" vertical="center"/>
      <protection locked="0"/>
    </xf>
    <xf numFmtId="3" fontId="3" fillId="0" borderId="30" xfId="0" applyNumberFormat="1" applyFont="1" applyFill="1" applyBorder="1" applyAlignment="1" applyProtection="1">
      <alignment horizontal="right" vertical="center"/>
    </xf>
    <xf numFmtId="3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Fill="1" applyBorder="1"/>
    <xf numFmtId="0" fontId="3" fillId="0" borderId="32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vertical="center"/>
    </xf>
    <xf numFmtId="183" fontId="3" fillId="0" borderId="33" xfId="0" applyNumberFormat="1" applyFont="1" applyFill="1" applyBorder="1" applyAlignment="1" applyProtection="1">
      <alignment horizontal="right" vertical="center"/>
      <protection locked="0"/>
    </xf>
    <xf numFmtId="3" fontId="3" fillId="0" borderId="32" xfId="0" applyNumberFormat="1" applyFont="1" applyFill="1" applyBorder="1" applyAlignment="1" applyProtection="1">
      <alignment horizontal="right" vertical="center"/>
    </xf>
    <xf numFmtId="183" fontId="3" fillId="0" borderId="32" xfId="0" applyNumberFormat="1" applyFont="1" applyFill="1" applyBorder="1" applyAlignment="1" applyProtection="1">
      <alignment horizontal="right" vertical="center"/>
      <protection locked="0"/>
    </xf>
    <xf numFmtId="3" fontId="3" fillId="0" borderId="32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Fill="1" applyBorder="1"/>
    <xf numFmtId="0" fontId="3" fillId="0" borderId="29" xfId="0" applyFont="1" applyFill="1" applyBorder="1" applyAlignment="1">
      <alignment horizontal="distributed" vertical="center"/>
    </xf>
    <xf numFmtId="0" fontId="18" fillId="0" borderId="29" xfId="0" applyFont="1" applyFill="1" applyBorder="1" applyAlignment="1">
      <alignment vertical="center"/>
    </xf>
    <xf numFmtId="18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29" xfId="0" applyNumberFormat="1" applyFont="1" applyFill="1" applyBorder="1" applyAlignment="1" applyProtection="1">
      <alignment horizontal="right" vertical="center"/>
    </xf>
    <xf numFmtId="183" fontId="3" fillId="0" borderId="29" xfId="0" applyNumberFormat="1" applyFont="1" applyFill="1" applyBorder="1" applyAlignment="1" applyProtection="1">
      <alignment horizontal="right" vertical="center"/>
      <protection locked="0"/>
    </xf>
    <xf numFmtId="3" fontId="3" fillId="0" borderId="29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 applyProtection="1">
      <alignment vertical="center"/>
    </xf>
    <xf numFmtId="18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18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</xf>
    <xf numFmtId="183" fontId="3" fillId="0" borderId="30" xfId="0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</xf>
    <xf numFmtId="183" fontId="3" fillId="0" borderId="32" xfId="0" applyNumberFormat="1" applyFont="1" applyFill="1" applyBorder="1" applyAlignment="1" applyProtection="1">
      <alignment vertical="center"/>
      <protection locked="0"/>
    </xf>
    <xf numFmtId="183" fontId="3" fillId="0" borderId="1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83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83" fontId="3" fillId="0" borderId="33" xfId="0" applyNumberFormat="1" applyFont="1" applyFill="1" applyBorder="1" applyAlignment="1">
      <alignment horizontal="right"/>
    </xf>
    <xf numFmtId="0" fontId="3" fillId="0" borderId="32" xfId="0" applyFont="1" applyFill="1" applyBorder="1" applyAlignment="1"/>
    <xf numFmtId="183" fontId="3" fillId="0" borderId="32" xfId="0" applyNumberFormat="1" applyFont="1" applyFill="1" applyBorder="1" applyAlignment="1">
      <alignment horizontal="right"/>
    </xf>
    <xf numFmtId="183" fontId="3" fillId="0" borderId="32" xfId="0" applyNumberFormat="1" applyFont="1" applyFill="1" applyBorder="1" applyAlignment="1"/>
    <xf numFmtId="0" fontId="3" fillId="0" borderId="32" xfId="0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/>
    <xf numFmtId="183" fontId="3" fillId="0" borderId="12" xfId="0" applyNumberFormat="1" applyFont="1" applyFill="1" applyBorder="1" applyAlignment="1">
      <alignment horizontal="right"/>
    </xf>
    <xf numFmtId="183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/>
    <xf numFmtId="183" fontId="3" fillId="0" borderId="4" xfId="0" applyNumberFormat="1" applyFont="1" applyFill="1" applyBorder="1" applyAlignment="1">
      <alignment horizontal="right"/>
    </xf>
    <xf numFmtId="183" fontId="3" fillId="0" borderId="4" xfId="0" applyNumberFormat="1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0" xfId="23" applyFont="1" applyFill="1" applyAlignment="1">
      <alignment vertical="center"/>
    </xf>
    <xf numFmtId="0" fontId="3" fillId="0" borderId="0" xfId="23" applyFont="1" applyFill="1"/>
    <xf numFmtId="0" fontId="3" fillId="0" borderId="0" xfId="23" applyFont="1" applyFill="1" applyAlignment="1">
      <alignment horizontal="right" vertical="center"/>
    </xf>
    <xf numFmtId="177" fontId="3" fillId="0" borderId="0" xfId="23" applyNumberFormat="1" applyFont="1" applyFill="1" applyAlignment="1">
      <alignment vertical="center"/>
    </xf>
    <xf numFmtId="177" fontId="3" fillId="0" borderId="0" xfId="23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23" applyFont="1" applyFill="1" applyAlignment="1">
      <alignment horizontal="center"/>
    </xf>
    <xf numFmtId="0" fontId="3" fillId="0" borderId="4" xfId="23" applyFont="1" applyFill="1" applyBorder="1"/>
    <xf numFmtId="0" fontId="3" fillId="0" borderId="4" xfId="23" quotePrefix="1" applyFont="1" applyFill="1" applyBorder="1" applyAlignment="1">
      <alignment horizontal="right"/>
    </xf>
    <xf numFmtId="0" fontId="3" fillId="0" borderId="4" xfId="23" applyFont="1" applyFill="1" applyBorder="1" applyAlignment="1">
      <alignment horizontal="right"/>
    </xf>
    <xf numFmtId="177" fontId="3" fillId="0" borderId="0" xfId="23" applyNumberFormat="1" applyFont="1" applyFill="1" applyBorder="1" applyAlignment="1">
      <alignment vertical="center"/>
    </xf>
    <xf numFmtId="177" fontId="3" fillId="0" borderId="4" xfId="23" applyNumberFormat="1" applyFont="1" applyFill="1" applyBorder="1" applyAlignment="1">
      <alignment horizontal="right"/>
    </xf>
    <xf numFmtId="0" fontId="3" fillId="0" borderId="0" xfId="23" applyFont="1" applyFill="1" applyBorder="1" applyAlignment="1">
      <alignment horizontal="right"/>
    </xf>
    <xf numFmtId="0" fontId="3" fillId="0" borderId="0" xfId="23" applyFont="1" applyFill="1" applyBorder="1" applyAlignment="1">
      <alignment vertical="center"/>
    </xf>
    <xf numFmtId="0" fontId="3" fillId="0" borderId="17" xfId="23" applyFont="1" applyFill="1" applyBorder="1" applyAlignment="1">
      <alignment horizontal="center" vertical="center"/>
    </xf>
    <xf numFmtId="177" fontId="3" fillId="0" borderId="0" xfId="23" applyNumberFormat="1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horizontal="center" vertical="center"/>
    </xf>
    <xf numFmtId="0" fontId="3" fillId="0" borderId="10" xfId="23" applyFont="1" applyFill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177" fontId="3" fillId="0" borderId="5" xfId="23" applyNumberFormat="1" applyFont="1" applyFill="1" applyBorder="1" applyAlignment="1">
      <alignment horizontal="center" vertical="center"/>
    </xf>
    <xf numFmtId="177" fontId="3" fillId="0" borderId="3" xfId="23" applyNumberFormat="1" applyFont="1" applyFill="1" applyBorder="1" applyAlignment="1">
      <alignment horizontal="center" vertical="center"/>
    </xf>
    <xf numFmtId="177" fontId="3" fillId="0" borderId="10" xfId="23" applyNumberFormat="1" applyFont="1" applyFill="1" applyBorder="1" applyAlignment="1">
      <alignment horizontal="center" vertical="center"/>
    </xf>
    <xf numFmtId="0" fontId="3" fillId="0" borderId="53" xfId="23" applyFont="1" applyFill="1" applyBorder="1" applyAlignment="1">
      <alignment horizontal="center" vertical="center"/>
    </xf>
    <xf numFmtId="0" fontId="3" fillId="0" borderId="54" xfId="23" applyFont="1" applyFill="1" applyBorder="1" applyAlignment="1">
      <alignment horizontal="center" vertical="center"/>
    </xf>
    <xf numFmtId="0" fontId="3" fillId="0" borderId="0" xfId="23" applyFont="1" applyFill="1" applyBorder="1"/>
    <xf numFmtId="183" fontId="3" fillId="0" borderId="13" xfId="23" applyNumberFormat="1" applyFont="1" applyFill="1" applyBorder="1" applyAlignment="1">
      <alignment horizontal="right" vertical="center"/>
    </xf>
    <xf numFmtId="183" fontId="3" fillId="0" borderId="0" xfId="23" applyNumberFormat="1" applyFont="1" applyFill="1" applyBorder="1" applyAlignment="1">
      <alignment horizontal="right" vertical="center"/>
    </xf>
    <xf numFmtId="183" fontId="3" fillId="0" borderId="11" xfId="23" applyNumberFormat="1" applyFont="1" applyFill="1" applyBorder="1" applyAlignment="1" applyProtection="1">
      <alignment horizontal="right" vertical="center"/>
      <protection locked="0"/>
    </xf>
    <xf numFmtId="183" fontId="3" fillId="0" borderId="0" xfId="23" applyNumberFormat="1" applyFont="1" applyFill="1" applyBorder="1" applyAlignment="1" applyProtection="1">
      <alignment horizontal="right" vertical="center"/>
      <protection locked="0"/>
    </xf>
    <xf numFmtId="183" fontId="3" fillId="0" borderId="22" xfId="23" applyNumberFormat="1" applyFont="1" applyFill="1" applyBorder="1" applyAlignment="1" applyProtection="1">
      <alignment horizontal="right" vertical="center"/>
      <protection locked="0"/>
    </xf>
    <xf numFmtId="183" fontId="3" fillId="0" borderId="21" xfId="23" applyNumberFormat="1" applyFont="1" applyFill="1" applyBorder="1" applyAlignment="1" applyProtection="1">
      <alignment horizontal="right" vertical="center"/>
      <protection locked="0"/>
    </xf>
    <xf numFmtId="183" fontId="3" fillId="0" borderId="14" xfId="23" applyNumberFormat="1" applyFont="1" applyFill="1" applyBorder="1" applyAlignment="1" applyProtection="1">
      <alignment horizontal="right" vertical="center"/>
      <protection locked="0"/>
    </xf>
    <xf numFmtId="185" fontId="3" fillId="0" borderId="0" xfId="23" quotePrefix="1" applyNumberFormat="1" applyFont="1" applyFill="1" applyBorder="1" applyAlignment="1" applyProtection="1">
      <alignment horizontal="right" vertical="center"/>
    </xf>
    <xf numFmtId="178" fontId="3" fillId="0" borderId="0" xfId="23" quotePrefix="1" applyNumberFormat="1" applyFont="1" applyFill="1" applyAlignment="1" applyProtection="1">
      <alignment horizontal="right" vertical="center"/>
    </xf>
    <xf numFmtId="3" fontId="3" fillId="0" borderId="0" xfId="23" applyNumberFormat="1" applyFont="1" applyFill="1" applyAlignment="1" applyProtection="1">
      <alignment horizontal="right" vertical="center"/>
      <protection locked="0"/>
    </xf>
    <xf numFmtId="3" fontId="3" fillId="0" borderId="55" xfId="23" applyNumberFormat="1" applyFont="1" applyFill="1" applyBorder="1" applyAlignment="1" applyProtection="1">
      <alignment horizontal="right" vertical="center"/>
    </xf>
    <xf numFmtId="3" fontId="3" fillId="0" borderId="0" xfId="23" applyNumberFormat="1" applyFont="1" applyFill="1" applyBorder="1" applyAlignment="1" applyProtection="1">
      <alignment horizontal="right" vertical="center"/>
    </xf>
    <xf numFmtId="3" fontId="3" fillId="0" borderId="56" xfId="23" applyNumberFormat="1" applyFont="1" applyFill="1" applyBorder="1" applyAlignment="1" applyProtection="1">
      <alignment horizontal="right" vertical="center"/>
    </xf>
    <xf numFmtId="0" fontId="18" fillId="0" borderId="0" xfId="23" applyFont="1" applyFill="1" applyBorder="1"/>
    <xf numFmtId="183" fontId="18" fillId="0" borderId="11" xfId="23" applyNumberFormat="1" applyFont="1" applyFill="1" applyBorder="1" applyAlignment="1">
      <alignment horizontal="right" vertical="center"/>
    </xf>
    <xf numFmtId="183" fontId="18" fillId="0" borderId="0" xfId="23" applyNumberFormat="1" applyFont="1" applyFill="1" applyBorder="1" applyAlignment="1">
      <alignment horizontal="right" vertical="center"/>
    </xf>
    <xf numFmtId="183" fontId="18" fillId="0" borderId="22" xfId="23" applyNumberFormat="1" applyFont="1" applyFill="1" applyBorder="1" applyAlignment="1">
      <alignment horizontal="right" vertical="center"/>
    </xf>
    <xf numFmtId="185" fontId="18" fillId="0" borderId="0" xfId="23" applyNumberFormat="1" applyFont="1" applyFill="1" applyBorder="1" applyAlignment="1">
      <alignment horizontal="right" vertical="center"/>
    </xf>
    <xf numFmtId="3" fontId="3" fillId="0" borderId="0" xfId="23" applyNumberFormat="1" applyFont="1" applyFill="1" applyAlignment="1">
      <alignment horizontal="right" vertical="center"/>
    </xf>
    <xf numFmtId="0" fontId="3" fillId="0" borderId="0" xfId="23" applyFont="1" applyFill="1" applyBorder="1" applyAlignment="1">
      <alignment horizontal="distributed" vertical="center"/>
    </xf>
    <xf numFmtId="183" fontId="3" fillId="0" borderId="11" xfId="23" applyNumberFormat="1" applyFont="1" applyFill="1" applyBorder="1" applyAlignment="1">
      <alignment horizontal="right" vertical="center"/>
    </xf>
    <xf numFmtId="183" fontId="3" fillId="0" borderId="22" xfId="23" applyNumberFormat="1" applyFont="1" applyFill="1" applyBorder="1" applyAlignment="1">
      <alignment horizontal="right" vertical="center"/>
    </xf>
    <xf numFmtId="183" fontId="3" fillId="0" borderId="0" xfId="23" applyNumberFormat="1" applyFont="1" applyFill="1" applyBorder="1"/>
    <xf numFmtId="183" fontId="3" fillId="0" borderId="0" xfId="23" applyNumberFormat="1" applyFont="1" applyFill="1" applyBorder="1" applyAlignment="1">
      <alignment horizontal="distributed" vertical="center"/>
    </xf>
    <xf numFmtId="185" fontId="3" fillId="0" borderId="0" xfId="23" applyNumberFormat="1" applyFont="1" applyFill="1" applyBorder="1" applyAlignment="1">
      <alignment horizontal="right" vertical="center"/>
    </xf>
    <xf numFmtId="3" fontId="3" fillId="0" borderId="0" xfId="23" applyNumberFormat="1" applyFont="1" applyFill="1" applyAlignment="1" applyProtection="1">
      <alignment horizontal="right" vertical="center"/>
    </xf>
    <xf numFmtId="183" fontId="18" fillId="0" borderId="13" xfId="23" applyNumberFormat="1" applyFont="1" applyFill="1" applyBorder="1" applyAlignment="1">
      <alignment horizontal="right" vertical="center"/>
    </xf>
    <xf numFmtId="183" fontId="18" fillId="0" borderId="14" xfId="23" applyNumberFormat="1" applyFont="1" applyFill="1" applyBorder="1" applyAlignment="1">
      <alignment horizontal="right" vertical="center"/>
    </xf>
    <xf numFmtId="183" fontId="18" fillId="0" borderId="21" xfId="23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vertical="center"/>
    </xf>
    <xf numFmtId="185" fontId="18" fillId="0" borderId="14" xfId="23" applyNumberFormat="1" applyFont="1" applyFill="1" applyBorder="1" applyAlignment="1">
      <alignment horizontal="right" vertical="center"/>
    </xf>
    <xf numFmtId="3" fontId="3" fillId="0" borderId="57" xfId="23" applyNumberFormat="1" applyFont="1" applyFill="1" applyBorder="1" applyAlignment="1" applyProtection="1">
      <alignment horizontal="right" vertical="center"/>
    </xf>
    <xf numFmtId="3" fontId="3" fillId="0" borderId="14" xfId="23" applyNumberFormat="1" applyFont="1" applyFill="1" applyBorder="1" applyAlignment="1" applyProtection="1">
      <alignment horizontal="right" vertical="center"/>
    </xf>
    <xf numFmtId="3" fontId="3" fillId="0" borderId="58" xfId="23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/>
    <xf numFmtId="183" fontId="3" fillId="0" borderId="0" xfId="0" applyNumberFormat="1" applyFont="1" applyFill="1" applyBorder="1" applyAlignment="1">
      <alignment horizontal="distributed" vertical="center"/>
    </xf>
    <xf numFmtId="183" fontId="3" fillId="0" borderId="0" xfId="0" applyNumberFormat="1" applyFont="1" applyFill="1" applyBorder="1" applyAlignment="1">
      <alignment vertical="center"/>
    </xf>
    <xf numFmtId="183" fontId="3" fillId="0" borderId="31" xfId="23" applyNumberFormat="1" applyFont="1" applyFill="1" applyBorder="1" applyAlignment="1">
      <alignment horizontal="right" vertical="center"/>
    </xf>
    <xf numFmtId="183" fontId="3" fillId="0" borderId="30" xfId="23" applyNumberFormat="1" applyFont="1" applyFill="1" applyBorder="1" applyAlignment="1">
      <alignment horizontal="right" vertical="center"/>
    </xf>
    <xf numFmtId="183" fontId="3" fillId="0" borderId="42" xfId="23" applyNumberFormat="1" applyFont="1" applyFill="1" applyBorder="1" applyAlignment="1">
      <alignment horizontal="right" vertical="center"/>
    </xf>
    <xf numFmtId="183" fontId="3" fillId="0" borderId="30" xfId="0" applyNumberFormat="1" applyFont="1" applyFill="1" applyBorder="1"/>
    <xf numFmtId="183" fontId="3" fillId="0" borderId="30" xfId="0" applyNumberFormat="1" applyFont="1" applyFill="1" applyBorder="1" applyAlignment="1">
      <alignment horizontal="distributed" vertical="center"/>
    </xf>
    <xf numFmtId="183" fontId="3" fillId="0" borderId="30" xfId="0" applyNumberFormat="1" applyFont="1" applyFill="1" applyBorder="1" applyAlignment="1">
      <alignment vertical="center"/>
    </xf>
    <xf numFmtId="185" fontId="3" fillId="0" borderId="30" xfId="23" applyNumberFormat="1" applyFont="1" applyFill="1" applyBorder="1" applyAlignment="1">
      <alignment horizontal="right" vertical="center"/>
    </xf>
    <xf numFmtId="183" fontId="3" fillId="0" borderId="33" xfId="23" applyNumberFormat="1" applyFont="1" applyFill="1" applyBorder="1" applyAlignment="1">
      <alignment horizontal="right" vertical="center"/>
    </xf>
    <xf numFmtId="183" fontId="3" fillId="0" borderId="32" xfId="23" applyNumberFormat="1" applyFont="1" applyFill="1" applyBorder="1" applyAlignment="1">
      <alignment horizontal="right" vertical="center"/>
    </xf>
    <xf numFmtId="183" fontId="3" fillId="0" borderId="43" xfId="23" applyNumberFormat="1" applyFont="1" applyFill="1" applyBorder="1" applyAlignment="1">
      <alignment horizontal="right" vertical="center"/>
    </xf>
    <xf numFmtId="183" fontId="3" fillId="0" borderId="32" xfId="0" applyNumberFormat="1" applyFont="1" applyFill="1" applyBorder="1"/>
    <xf numFmtId="183" fontId="3" fillId="0" borderId="32" xfId="0" applyNumberFormat="1" applyFont="1" applyFill="1" applyBorder="1" applyAlignment="1">
      <alignment horizontal="distributed" vertical="center"/>
    </xf>
    <xf numFmtId="183" fontId="3" fillId="0" borderId="32" xfId="0" applyNumberFormat="1" applyFont="1" applyFill="1" applyBorder="1" applyAlignment="1">
      <alignment vertical="center"/>
    </xf>
    <xf numFmtId="185" fontId="3" fillId="0" borderId="32" xfId="2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83" fontId="3" fillId="0" borderId="7" xfId="23" applyNumberFormat="1" applyFont="1" applyFill="1" applyBorder="1" applyAlignment="1">
      <alignment horizontal="right" vertical="center"/>
    </xf>
    <xf numFmtId="183" fontId="3" fillId="0" borderId="29" xfId="23" applyNumberFormat="1" applyFont="1" applyFill="1" applyBorder="1" applyAlignment="1">
      <alignment horizontal="right" vertical="center"/>
    </xf>
    <xf numFmtId="183" fontId="3" fillId="0" borderId="24" xfId="23" applyNumberFormat="1" applyFont="1" applyFill="1" applyBorder="1" applyAlignment="1">
      <alignment horizontal="right" vertical="center"/>
    </xf>
    <xf numFmtId="183" fontId="18" fillId="0" borderId="0" xfId="0" applyNumberFormat="1" applyFont="1" applyFill="1" applyBorder="1" applyAlignment="1">
      <alignment vertical="center"/>
    </xf>
    <xf numFmtId="185" fontId="3" fillId="0" borderId="29" xfId="23" applyNumberFormat="1" applyFont="1" applyFill="1" applyBorder="1" applyAlignment="1">
      <alignment horizontal="right" vertical="center"/>
    </xf>
    <xf numFmtId="3" fontId="3" fillId="0" borderId="59" xfId="23" applyNumberFormat="1" applyFont="1" applyFill="1" applyBorder="1" applyAlignment="1" applyProtection="1">
      <alignment horizontal="right" vertical="center"/>
    </xf>
    <xf numFmtId="3" fontId="3" fillId="0" borderId="29" xfId="23" applyNumberFormat="1" applyFont="1" applyFill="1" applyBorder="1" applyAlignment="1" applyProtection="1">
      <alignment horizontal="right" vertical="center"/>
    </xf>
    <xf numFmtId="3" fontId="3" fillId="0" borderId="60" xfId="23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>
      <alignment vertical="center"/>
    </xf>
    <xf numFmtId="183" fontId="3" fillId="0" borderId="14" xfId="0" applyNumberFormat="1" applyFont="1" applyFill="1" applyBorder="1" applyAlignment="1">
      <alignment vertical="center"/>
    </xf>
    <xf numFmtId="183" fontId="3" fillId="0" borderId="12" xfId="23" applyNumberFormat="1" applyFont="1" applyFill="1" applyBorder="1" applyAlignment="1">
      <alignment horizontal="right" vertical="center"/>
    </xf>
    <xf numFmtId="183" fontId="3" fillId="0" borderId="4" xfId="23" applyNumberFormat="1" applyFont="1" applyFill="1" applyBorder="1" applyAlignment="1">
      <alignment horizontal="right" vertical="center"/>
    </xf>
    <xf numFmtId="183" fontId="3" fillId="0" borderId="28" xfId="23" applyNumberFormat="1" applyFont="1" applyFill="1" applyBorder="1" applyAlignment="1">
      <alignment horizontal="right" vertical="center"/>
    </xf>
    <xf numFmtId="183" fontId="3" fillId="0" borderId="4" xfId="0" applyNumberFormat="1" applyFont="1" applyFill="1" applyBorder="1" applyAlignment="1">
      <alignment vertical="center"/>
    </xf>
    <xf numFmtId="183" fontId="3" fillId="0" borderId="4" xfId="0" applyNumberFormat="1" applyFont="1" applyFill="1" applyBorder="1" applyAlignment="1">
      <alignment horizontal="distributed" vertical="center"/>
    </xf>
    <xf numFmtId="183" fontId="3" fillId="0" borderId="4" xfId="0" applyNumberFormat="1" applyFont="1" applyFill="1" applyBorder="1"/>
    <xf numFmtId="185" fontId="3" fillId="0" borderId="4" xfId="23" applyNumberFormat="1" applyFont="1" applyFill="1" applyBorder="1" applyAlignment="1">
      <alignment horizontal="right" vertical="center"/>
    </xf>
    <xf numFmtId="183" fontId="3" fillId="0" borderId="0" xfId="23" applyNumberFormat="1" applyFont="1" applyFill="1"/>
    <xf numFmtId="177" fontId="3" fillId="0" borderId="0" xfId="23" applyNumberFormat="1" applyFont="1" applyFill="1"/>
    <xf numFmtId="177" fontId="3" fillId="0" borderId="0" xfId="23" applyNumberFormat="1" applyFont="1" applyFill="1" applyAlignment="1"/>
    <xf numFmtId="183" fontId="3" fillId="0" borderId="0" xfId="23" applyNumberFormat="1" applyFont="1" applyFill="1" applyAlignment="1">
      <alignment horizontal="right" vertical="center"/>
    </xf>
    <xf numFmtId="183" fontId="3" fillId="0" borderId="0" xfId="23" applyNumberFormat="1" applyFont="1" applyFill="1" applyAlignment="1" applyProtection="1">
      <alignment horizontal="right" vertical="center"/>
    </xf>
    <xf numFmtId="183" fontId="3" fillId="0" borderId="0" xfId="23" applyNumberFormat="1" applyFont="1" applyFill="1" applyAlignment="1" applyProtection="1">
      <alignment horizontal="right" vertical="center"/>
      <protection locked="0"/>
    </xf>
    <xf numFmtId="0" fontId="18" fillId="0" borderId="0" xfId="23" applyFont="1" applyFill="1"/>
    <xf numFmtId="183" fontId="18" fillId="0" borderId="0" xfId="23" applyNumberFormat="1" applyFont="1" applyFill="1" applyAlignment="1">
      <alignment horizontal="right" vertical="center"/>
    </xf>
    <xf numFmtId="0" fontId="18" fillId="0" borderId="0" xfId="23" applyFont="1" applyFill="1" applyAlignment="1">
      <alignment horizontal="distributed" vertical="center"/>
    </xf>
    <xf numFmtId="183" fontId="18" fillId="0" borderId="0" xfId="23" applyNumberFormat="1" applyFont="1" applyFill="1" applyBorder="1"/>
    <xf numFmtId="183" fontId="18" fillId="0" borderId="0" xfId="23" applyNumberFormat="1" applyFont="1" applyFill="1" applyBorder="1" applyAlignment="1">
      <alignment horizontal="distributed" vertical="center"/>
    </xf>
    <xf numFmtId="183" fontId="18" fillId="0" borderId="22" xfId="23" applyNumberFormat="1" applyFont="1" applyFill="1" applyBorder="1" applyAlignment="1" applyProtection="1">
      <alignment horizontal="right" vertical="center"/>
      <protection locked="0"/>
    </xf>
    <xf numFmtId="183" fontId="18" fillId="0" borderId="0" xfId="0" applyNumberFormat="1" applyFont="1" applyFill="1" applyAlignment="1">
      <alignment vertical="center"/>
    </xf>
    <xf numFmtId="0" fontId="24" fillId="0" borderId="0" xfId="23" applyFont="1" applyFill="1" applyAlignment="1">
      <alignment vertical="center"/>
    </xf>
    <xf numFmtId="0" fontId="3" fillId="0" borderId="0" xfId="23" applyFont="1" applyFill="1" applyAlignment="1">
      <alignment horizontal="right"/>
    </xf>
    <xf numFmtId="0" fontId="3" fillId="0" borderId="27" xfId="23" applyFont="1" applyFill="1" applyBorder="1" applyAlignment="1">
      <alignment horizontal="center" vertical="center"/>
    </xf>
    <xf numFmtId="0" fontId="3" fillId="0" borderId="22" xfId="23" applyFont="1" applyFill="1" applyBorder="1" applyAlignment="1">
      <alignment horizontal="center" vertical="center"/>
    </xf>
    <xf numFmtId="0" fontId="3" fillId="0" borderId="24" xfId="23" applyFont="1" applyFill="1" applyBorder="1" applyAlignment="1">
      <alignment horizontal="center" vertical="center"/>
    </xf>
    <xf numFmtId="0" fontId="3" fillId="0" borderId="9" xfId="23" applyFont="1" applyFill="1" applyBorder="1" applyAlignment="1">
      <alignment horizontal="center" vertical="center"/>
    </xf>
    <xf numFmtId="0" fontId="3" fillId="0" borderId="7" xfId="23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83" fontId="3" fillId="0" borderId="14" xfId="23" applyNumberFormat="1" applyFont="1" applyFill="1" applyBorder="1" applyAlignment="1">
      <alignment horizontal="right" vertical="center"/>
    </xf>
    <xf numFmtId="183" fontId="3" fillId="0" borderId="38" xfId="0" applyNumberFormat="1" applyFont="1" applyFill="1" applyBorder="1" applyAlignment="1">
      <alignment horizontal="right" vertical="center"/>
    </xf>
    <xf numFmtId="183" fontId="3" fillId="0" borderId="14" xfId="0" applyNumberFormat="1" applyFont="1" applyFill="1" applyBorder="1" applyAlignment="1">
      <alignment horizontal="right" vertical="center"/>
    </xf>
    <xf numFmtId="0" fontId="18" fillId="0" borderId="0" xfId="23" applyFont="1" applyFill="1" applyAlignment="1">
      <alignment vertical="center"/>
    </xf>
    <xf numFmtId="183" fontId="18" fillId="0" borderId="35" xfId="0" applyNumberFormat="1" applyFont="1" applyFill="1" applyBorder="1" applyAlignment="1">
      <alignment horizontal="right" vertical="center"/>
    </xf>
    <xf numFmtId="183" fontId="18" fillId="0" borderId="23" xfId="0" applyNumberFormat="1" applyFont="1" applyFill="1" applyBorder="1" applyAlignment="1">
      <alignment horizontal="right" vertical="center"/>
    </xf>
    <xf numFmtId="0" fontId="3" fillId="0" borderId="0" xfId="23" applyFont="1" applyFill="1" applyAlignment="1">
      <alignment horizontal="distributed" vertical="center"/>
    </xf>
    <xf numFmtId="183" fontId="3" fillId="0" borderId="35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83" fontId="3" fillId="0" borderId="23" xfId="0" applyNumberFormat="1" applyFont="1" applyFill="1" applyBorder="1" applyAlignment="1">
      <alignment horizontal="right" vertical="center"/>
    </xf>
    <xf numFmtId="183" fontId="18" fillId="0" borderId="38" xfId="0" applyNumberFormat="1" applyFont="1" applyFill="1" applyBorder="1" applyAlignment="1">
      <alignment horizontal="right" vertical="center"/>
    </xf>
    <xf numFmtId="183" fontId="18" fillId="0" borderId="40" xfId="0" applyNumberFormat="1" applyFont="1" applyFill="1" applyBorder="1" applyAlignment="1">
      <alignment horizontal="right" vertical="center"/>
    </xf>
    <xf numFmtId="183" fontId="3" fillId="0" borderId="34" xfId="0" applyNumberFormat="1" applyFont="1" applyFill="1" applyBorder="1" applyAlignment="1">
      <alignment horizontal="right" vertical="center"/>
    </xf>
    <xf numFmtId="183" fontId="3" fillId="0" borderId="30" xfId="0" applyNumberFormat="1" applyFont="1" applyFill="1" applyBorder="1" applyAlignment="1">
      <alignment horizontal="right" vertical="center"/>
    </xf>
    <xf numFmtId="183" fontId="3" fillId="0" borderId="36" xfId="0" applyNumberFormat="1" applyFont="1" applyFill="1" applyBorder="1" applyAlignment="1">
      <alignment horizontal="right" vertical="center"/>
    </xf>
    <xf numFmtId="183" fontId="3" fillId="0" borderId="32" xfId="0" applyNumberFormat="1" applyFont="1" applyFill="1" applyBorder="1" applyAlignment="1">
      <alignment horizontal="right" vertical="center"/>
    </xf>
    <xf numFmtId="183" fontId="3" fillId="0" borderId="39" xfId="0" applyNumberFormat="1" applyFont="1" applyFill="1" applyBorder="1" applyAlignment="1">
      <alignment horizontal="right" vertical="center"/>
    </xf>
    <xf numFmtId="183" fontId="3" fillId="0" borderId="29" xfId="0" applyNumberFormat="1" applyFont="1" applyFill="1" applyBorder="1" applyAlignment="1">
      <alignment horizontal="right" vertical="center"/>
    </xf>
    <xf numFmtId="183" fontId="3" fillId="0" borderId="37" xfId="0" applyNumberFormat="1" applyFont="1" applyFill="1" applyBorder="1" applyAlignment="1">
      <alignment horizontal="right" vertical="center"/>
    </xf>
    <xf numFmtId="183" fontId="3" fillId="0" borderId="4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/>
    </xf>
    <xf numFmtId="0" fontId="3" fillId="0" borderId="14" xfId="23" applyFont="1" applyFill="1" applyBorder="1" applyAlignment="1">
      <alignment vertical="center"/>
    </xf>
    <xf numFmtId="3" fontId="3" fillId="0" borderId="0" xfId="23" applyNumberFormat="1" applyFont="1" applyFill="1" applyBorder="1" applyAlignment="1" applyProtection="1">
      <alignment horizontal="right" vertical="center"/>
      <protection locked="0"/>
    </xf>
    <xf numFmtId="3" fontId="3" fillId="0" borderId="0" xfId="23" applyNumberFormat="1" applyFont="1" applyFill="1" applyBorder="1" applyAlignment="1">
      <alignment horizontal="right" vertical="center"/>
    </xf>
    <xf numFmtId="183" fontId="18" fillId="0" borderId="13" xfId="23" applyNumberFormat="1" applyFont="1" applyFill="1" applyBorder="1" applyAlignment="1" applyProtection="1">
      <alignment horizontal="right" vertical="center"/>
    </xf>
    <xf numFmtId="183" fontId="18" fillId="0" borderId="14" xfId="23" applyNumberFormat="1" applyFont="1" applyFill="1" applyBorder="1" applyAlignment="1" applyProtection="1">
      <alignment horizontal="right" vertical="center"/>
    </xf>
    <xf numFmtId="183" fontId="3" fillId="0" borderId="30" xfId="23" applyNumberFormat="1" applyFont="1" applyFill="1" applyBorder="1" applyAlignment="1" applyProtection="1">
      <alignment horizontal="right" vertical="center"/>
      <protection locked="0"/>
    </xf>
    <xf numFmtId="183" fontId="3" fillId="0" borderId="32" xfId="23" applyNumberFormat="1" applyFont="1" applyFill="1" applyBorder="1" applyAlignment="1" applyProtection="1">
      <alignment horizontal="right" vertical="center"/>
      <protection locked="0"/>
    </xf>
    <xf numFmtId="183" fontId="3" fillId="0" borderId="29" xfId="23" applyNumberFormat="1" applyFont="1" applyFill="1" applyBorder="1" applyAlignment="1" applyProtection="1">
      <alignment horizontal="right" vertical="center"/>
      <protection locked="0"/>
    </xf>
    <xf numFmtId="183" fontId="3" fillId="0" borderId="4" xfId="23" applyNumberFormat="1" applyFont="1" applyFill="1" applyBorder="1" applyAlignment="1" applyProtection="1">
      <alignment horizontal="right" vertical="center"/>
      <protection locked="0"/>
    </xf>
    <xf numFmtId="0" fontId="3" fillId="0" borderId="51" xfId="23" applyFont="1" applyFill="1" applyBorder="1" applyAlignment="1">
      <alignment shrinkToFit="1"/>
    </xf>
    <xf numFmtId="0" fontId="3" fillId="0" borderId="51" xfId="23" applyFont="1" applyFill="1" applyBorder="1" applyAlignment="1">
      <alignment vertical="center"/>
    </xf>
    <xf numFmtId="0" fontId="3" fillId="0" borderId="29" xfId="23" applyFont="1" applyFill="1" applyBorder="1" applyAlignment="1">
      <alignment vertical="center"/>
    </xf>
    <xf numFmtId="0" fontId="3" fillId="0" borderId="76" xfId="23" applyFont="1" applyFill="1" applyBorder="1" applyAlignment="1">
      <alignment horizontal="center" vertical="center"/>
    </xf>
    <xf numFmtId="0" fontId="3" fillId="0" borderId="24" xfId="23" applyFont="1" applyFill="1" applyBorder="1" applyAlignment="1">
      <alignment vertical="center"/>
    </xf>
    <xf numFmtId="186" fontId="3" fillId="0" borderId="35" xfId="23" applyNumberFormat="1" applyFont="1" applyFill="1" applyBorder="1" applyAlignment="1" applyProtection="1">
      <alignment horizontal="right" vertical="center"/>
      <protection locked="0"/>
    </xf>
    <xf numFmtId="186" fontId="3" fillId="0" borderId="0" xfId="23" applyNumberFormat="1" applyFont="1" applyFill="1" applyBorder="1" applyAlignment="1" applyProtection="1">
      <alignment horizontal="right" vertical="center"/>
      <protection locked="0"/>
    </xf>
    <xf numFmtId="186" fontId="3" fillId="0" borderId="11" xfId="23" applyNumberFormat="1" applyFont="1" applyFill="1" applyBorder="1" applyAlignment="1" applyProtection="1">
      <alignment horizontal="right" vertical="center"/>
      <protection locked="0"/>
    </xf>
    <xf numFmtId="186" fontId="3" fillId="0" borderId="22" xfId="23" applyNumberFormat="1" applyFont="1" applyFill="1" applyBorder="1" applyAlignment="1" applyProtection="1">
      <alignment horizontal="right" vertical="center"/>
      <protection locked="0"/>
    </xf>
    <xf numFmtId="3" fontId="3" fillId="0" borderId="21" xfId="23" applyNumberFormat="1" applyFont="1" applyFill="1" applyBorder="1" applyAlignment="1" applyProtection="1">
      <alignment horizontal="right" vertical="center"/>
      <protection locked="0"/>
    </xf>
    <xf numFmtId="186" fontId="3" fillId="0" borderId="13" xfId="23" applyNumberFormat="1" applyFont="1" applyFill="1" applyBorder="1" applyAlignment="1" applyProtection="1">
      <alignment horizontal="right" vertical="center"/>
      <protection locked="0"/>
    </xf>
    <xf numFmtId="186" fontId="3" fillId="0" borderId="0" xfId="23" applyNumberFormat="1" applyFont="1" applyFill="1" applyBorder="1" applyAlignment="1" applyProtection="1">
      <alignment horizontal="right" vertical="center"/>
    </xf>
    <xf numFmtId="186" fontId="3" fillId="0" borderId="22" xfId="23" applyNumberFormat="1" applyFont="1" applyFill="1" applyBorder="1" applyAlignment="1" applyProtection="1">
      <alignment horizontal="right" vertical="center"/>
    </xf>
    <xf numFmtId="186" fontId="3" fillId="0" borderId="11" xfId="23" applyNumberFormat="1" applyFont="1" applyFill="1" applyBorder="1" applyAlignment="1" applyProtection="1">
      <alignment horizontal="right" vertical="center"/>
    </xf>
    <xf numFmtId="183" fontId="18" fillId="0" borderId="35" xfId="23" applyNumberFormat="1" applyFont="1" applyFill="1" applyBorder="1" applyAlignment="1">
      <alignment horizontal="right" vertical="center"/>
    </xf>
    <xf numFmtId="3" fontId="18" fillId="0" borderId="22" xfId="23" applyNumberFormat="1" applyFont="1" applyFill="1" applyBorder="1" applyAlignment="1">
      <alignment horizontal="right" vertical="center"/>
    </xf>
    <xf numFmtId="183" fontId="3" fillId="0" borderId="35" xfId="23" applyNumberFormat="1" applyFont="1" applyFill="1" applyBorder="1" applyAlignment="1">
      <alignment horizontal="right" vertical="center"/>
    </xf>
    <xf numFmtId="3" fontId="3" fillId="0" borderId="22" xfId="23" applyNumberFormat="1" applyFont="1" applyFill="1" applyBorder="1" applyAlignment="1" applyProtection="1">
      <alignment horizontal="right" vertical="center"/>
      <protection locked="0"/>
    </xf>
    <xf numFmtId="183" fontId="18" fillId="0" borderId="38" xfId="23" applyNumberFormat="1" applyFont="1" applyFill="1" applyBorder="1" applyAlignment="1">
      <alignment horizontal="right" vertical="center"/>
    </xf>
    <xf numFmtId="183" fontId="3" fillId="0" borderId="34" xfId="23" applyNumberFormat="1" applyFont="1" applyFill="1" applyBorder="1" applyAlignment="1">
      <alignment horizontal="right" vertical="center"/>
    </xf>
    <xf numFmtId="183" fontId="3" fillId="0" borderId="36" xfId="23" applyNumberFormat="1" applyFont="1" applyFill="1" applyBorder="1" applyAlignment="1">
      <alignment horizontal="right" vertical="center"/>
    </xf>
    <xf numFmtId="183" fontId="3" fillId="0" borderId="39" xfId="23" applyNumberFormat="1" applyFont="1" applyFill="1" applyBorder="1" applyAlignment="1">
      <alignment horizontal="right" vertical="center"/>
    </xf>
    <xf numFmtId="183" fontId="3" fillId="0" borderId="37" xfId="23" applyNumberFormat="1" applyFont="1" applyFill="1" applyBorder="1" applyAlignment="1">
      <alignment horizontal="right" vertical="center"/>
    </xf>
    <xf numFmtId="0" fontId="3" fillId="0" borderId="51" xfId="0" applyFont="1" applyFill="1" applyBorder="1" applyAlignment="1">
      <alignment shrinkToFit="1"/>
    </xf>
    <xf numFmtId="0" fontId="3" fillId="0" borderId="0" xfId="23" quotePrefix="1" applyFont="1" applyFill="1" applyAlignment="1">
      <alignment horizontal="center" vertical="center"/>
    </xf>
    <xf numFmtId="0" fontId="3" fillId="0" borderId="0" xfId="23" quotePrefix="1" applyFont="1" applyFill="1" applyBorder="1" applyAlignment="1">
      <alignment horizontal="right"/>
    </xf>
    <xf numFmtId="0" fontId="3" fillId="0" borderId="0" xfId="23" quotePrefix="1" applyFont="1" applyFill="1" applyBorder="1" applyAlignment="1">
      <alignment horizontal="center" vertical="center" wrapText="1"/>
    </xf>
    <xf numFmtId="0" fontId="3" fillId="0" borderId="3" xfId="23" applyFont="1" applyFill="1" applyBorder="1" applyAlignment="1">
      <alignment horizontal="center" vertical="center" wrapText="1" shrinkToFit="1"/>
    </xf>
    <xf numFmtId="0" fontId="3" fillId="0" borderId="0" xfId="23" applyFont="1" applyFill="1" applyBorder="1" applyAlignment="1">
      <alignment horizontal="left" vertical="center" wrapText="1" shrinkToFit="1"/>
    </xf>
    <xf numFmtId="0" fontId="3" fillId="0" borderId="3" xfId="23" applyFont="1" applyFill="1" applyBorder="1" applyAlignment="1">
      <alignment horizontal="center" vertical="center" wrapText="1"/>
    </xf>
    <xf numFmtId="0" fontId="3" fillId="0" borderId="2" xfId="23" applyFont="1" applyFill="1" applyBorder="1" applyAlignment="1">
      <alignment horizontal="center" vertical="center" wrapText="1"/>
    </xf>
    <xf numFmtId="0" fontId="3" fillId="0" borderId="76" xfId="23" applyFont="1" applyFill="1" applyBorder="1" applyAlignment="1">
      <alignment horizontal="center" vertical="center" wrapText="1"/>
    </xf>
    <xf numFmtId="0" fontId="3" fillId="0" borderId="10" xfId="23" applyFont="1" applyFill="1" applyBorder="1" applyAlignment="1">
      <alignment horizontal="center" vertical="center" wrapText="1"/>
    </xf>
    <xf numFmtId="0" fontId="3" fillId="0" borderId="5" xfId="23" applyFont="1" applyFill="1" applyBorder="1" applyAlignment="1">
      <alignment horizontal="center" vertical="center" wrapText="1"/>
    </xf>
    <xf numFmtId="0" fontId="3" fillId="0" borderId="74" xfId="23" applyFont="1" applyFill="1" applyBorder="1" applyAlignment="1">
      <alignment horizontal="center" vertical="center" wrapText="1"/>
    </xf>
    <xf numFmtId="0" fontId="3" fillId="0" borderId="0" xfId="23" applyFont="1" applyFill="1" applyBorder="1" applyAlignment="1">
      <alignment horizontal="center" vertical="center" wrapText="1"/>
    </xf>
    <xf numFmtId="186" fontId="3" fillId="0" borderId="13" xfId="23" applyNumberFormat="1" applyFont="1" applyFill="1" applyBorder="1" applyAlignment="1">
      <alignment horizontal="right" vertical="center"/>
    </xf>
    <xf numFmtId="186" fontId="3" fillId="0" borderId="0" xfId="23" applyNumberFormat="1" applyFont="1" applyFill="1" applyBorder="1" applyAlignment="1">
      <alignment horizontal="right" vertical="center"/>
    </xf>
    <xf numFmtId="186" fontId="3" fillId="0" borderId="22" xfId="23" applyNumberFormat="1" applyFont="1" applyFill="1" applyBorder="1" applyAlignment="1">
      <alignment horizontal="right" vertical="center"/>
    </xf>
    <xf numFmtId="186" fontId="3" fillId="0" borderId="16" xfId="23" applyNumberFormat="1" applyFont="1" applyFill="1" applyBorder="1" applyAlignment="1" applyProtection="1">
      <alignment horizontal="right" vertical="center"/>
      <protection locked="0"/>
    </xf>
    <xf numFmtId="183" fontId="3" fillId="0" borderId="13" xfId="23" applyNumberFormat="1" applyFont="1" applyFill="1" applyBorder="1" applyAlignment="1" applyProtection="1">
      <alignment horizontal="right" vertical="center"/>
      <protection locked="0"/>
    </xf>
    <xf numFmtId="186" fontId="3" fillId="0" borderId="14" xfId="23" applyNumberFormat="1" applyFont="1" applyFill="1" applyBorder="1" applyAlignment="1" applyProtection="1">
      <alignment horizontal="right" vertical="center"/>
      <protection locked="0"/>
    </xf>
    <xf numFmtId="183" fontId="18" fillId="0" borderId="15" xfId="23" applyNumberFormat="1" applyFont="1" applyFill="1" applyBorder="1" applyAlignment="1">
      <alignment horizontal="right" vertical="center"/>
    </xf>
    <xf numFmtId="186" fontId="18" fillId="0" borderId="0" xfId="23" applyNumberFormat="1" applyFont="1" applyFill="1" applyBorder="1" applyAlignment="1">
      <alignment horizontal="right" vertical="center"/>
    </xf>
    <xf numFmtId="186" fontId="18" fillId="0" borderId="11" xfId="23" applyNumberFormat="1" applyFont="1" applyFill="1" applyBorder="1" applyAlignment="1">
      <alignment horizontal="right" vertical="center"/>
    </xf>
    <xf numFmtId="184" fontId="18" fillId="0" borderId="0" xfId="0" quotePrefix="1" applyNumberFormat="1" applyFont="1" applyFill="1" applyBorder="1" applyAlignment="1">
      <alignment horizontal="distributed" vertical="center"/>
    </xf>
    <xf numFmtId="185" fontId="18" fillId="0" borderId="23" xfId="23" applyNumberFormat="1" applyFont="1" applyFill="1" applyBorder="1" applyAlignment="1">
      <alignment horizontal="right" vertical="center"/>
    </xf>
    <xf numFmtId="0" fontId="18" fillId="0" borderId="29" xfId="23" applyFont="1" applyFill="1" applyBorder="1"/>
    <xf numFmtId="0" fontId="3" fillId="0" borderId="29" xfId="23" applyFont="1" applyFill="1" applyBorder="1" applyAlignment="1">
      <alignment horizontal="distributed" vertical="center"/>
    </xf>
    <xf numFmtId="183" fontId="18" fillId="0" borderId="7" xfId="23" applyNumberFormat="1" applyFont="1" applyFill="1" applyBorder="1" applyAlignment="1">
      <alignment horizontal="right" vertical="center"/>
    </xf>
    <xf numFmtId="183" fontId="18" fillId="0" borderId="29" xfId="23" applyNumberFormat="1" applyFont="1" applyFill="1" applyBorder="1" applyAlignment="1">
      <alignment horizontal="right" vertical="center"/>
    </xf>
    <xf numFmtId="183" fontId="18" fillId="0" borderId="24" xfId="23" applyNumberFormat="1" applyFont="1" applyFill="1" applyBorder="1" applyAlignment="1">
      <alignment horizontal="right" vertical="center"/>
    </xf>
    <xf numFmtId="183" fontId="18" fillId="0" borderId="9" xfId="23" applyNumberFormat="1" applyFont="1" applyFill="1" applyBorder="1" applyAlignment="1">
      <alignment horizontal="right" vertical="center"/>
    </xf>
    <xf numFmtId="3" fontId="18" fillId="0" borderId="24" xfId="23" applyNumberFormat="1" applyFont="1" applyFill="1" applyBorder="1" applyAlignment="1" applyProtection="1">
      <alignment horizontal="right" vertical="center"/>
      <protection locked="0"/>
    </xf>
    <xf numFmtId="186" fontId="18" fillId="0" borderId="29" xfId="23" applyNumberFormat="1" applyFont="1" applyFill="1" applyBorder="1" applyAlignment="1">
      <alignment horizontal="right" vertical="center"/>
    </xf>
    <xf numFmtId="183" fontId="18" fillId="0" borderId="16" xfId="23" applyNumberFormat="1" applyFont="1" applyFill="1" applyBorder="1" applyAlignment="1">
      <alignment horizontal="right" vertical="center"/>
    </xf>
    <xf numFmtId="183" fontId="3" fillId="0" borderId="15" xfId="23" applyNumberFormat="1" applyFont="1" applyFill="1" applyBorder="1" applyAlignment="1">
      <alignment horizontal="right" vertical="center"/>
    </xf>
    <xf numFmtId="183" fontId="3" fillId="0" borderId="44" xfId="23" applyNumberFormat="1" applyFont="1" applyFill="1" applyBorder="1" applyAlignment="1">
      <alignment horizontal="right" vertical="center"/>
    </xf>
    <xf numFmtId="186" fontId="3" fillId="0" borderId="30" xfId="23" applyNumberFormat="1" applyFont="1" applyFill="1" applyBorder="1" applyAlignment="1">
      <alignment horizontal="right" vertical="center"/>
    </xf>
    <xf numFmtId="183" fontId="3" fillId="0" borderId="45" xfId="23" applyNumberFormat="1" applyFont="1" applyFill="1" applyBorder="1" applyAlignment="1">
      <alignment horizontal="right" vertical="center"/>
    </xf>
    <xf numFmtId="186" fontId="3" fillId="0" borderId="32" xfId="23" applyNumberFormat="1" applyFont="1" applyFill="1" applyBorder="1" applyAlignment="1">
      <alignment horizontal="right" vertical="center"/>
    </xf>
    <xf numFmtId="183" fontId="3" fillId="0" borderId="9" xfId="23" applyNumberFormat="1" applyFont="1" applyFill="1" applyBorder="1" applyAlignment="1">
      <alignment horizontal="right" vertical="center"/>
    </xf>
    <xf numFmtId="186" fontId="3" fillId="0" borderId="7" xfId="23" applyNumberFormat="1" applyFont="1" applyFill="1" applyBorder="1" applyAlignment="1">
      <alignment horizontal="right" vertical="center"/>
    </xf>
    <xf numFmtId="186" fontId="18" fillId="0" borderId="14" xfId="23" applyNumberFormat="1" applyFont="1" applyFill="1" applyBorder="1" applyAlignment="1">
      <alignment horizontal="right" vertical="center"/>
    </xf>
    <xf numFmtId="186" fontId="3" fillId="0" borderId="33" xfId="23" applyNumberFormat="1" applyFont="1" applyFill="1" applyBorder="1" applyAlignment="1">
      <alignment horizontal="right" vertical="center"/>
    </xf>
    <xf numFmtId="183" fontId="3" fillId="0" borderId="46" xfId="23" applyNumberFormat="1" applyFont="1" applyFill="1" applyBorder="1" applyAlignment="1">
      <alignment horizontal="right" vertical="center"/>
    </xf>
    <xf numFmtId="186" fontId="3" fillId="0" borderId="12" xfId="23" applyNumberFormat="1" applyFont="1" applyFill="1" applyBorder="1" applyAlignment="1">
      <alignment horizontal="right" vertical="center"/>
    </xf>
    <xf numFmtId="0" fontId="3" fillId="0" borderId="77" xfId="23" applyFont="1" applyFill="1" applyBorder="1" applyAlignment="1">
      <alignment horizontal="center" vertical="center" wrapText="1"/>
    </xf>
    <xf numFmtId="186" fontId="18" fillId="0" borderId="38" xfId="23" applyNumberFormat="1" applyFont="1" applyFill="1" applyBorder="1" applyAlignment="1" applyProtection="1">
      <alignment horizontal="right" vertical="center"/>
      <protection locked="0"/>
    </xf>
    <xf numFmtId="186" fontId="18" fillId="0" borderId="0" xfId="23" applyNumberFormat="1" applyFont="1" applyFill="1" applyBorder="1" applyAlignment="1" applyProtection="1">
      <alignment horizontal="right" vertical="center"/>
    </xf>
    <xf numFmtId="186" fontId="18" fillId="0" borderId="22" xfId="23" applyNumberFormat="1" applyFont="1" applyFill="1" applyBorder="1" applyAlignment="1" applyProtection="1">
      <alignment horizontal="right" vertical="center"/>
    </xf>
    <xf numFmtId="186" fontId="18" fillId="0" borderId="15" xfId="23" applyNumberFormat="1" applyFont="1" applyFill="1" applyBorder="1" applyAlignment="1" applyProtection="1">
      <alignment horizontal="right" vertical="center"/>
    </xf>
    <xf numFmtId="186" fontId="18" fillId="0" borderId="13" xfId="23" applyNumberFormat="1" applyFont="1" applyFill="1" applyBorder="1" applyAlignment="1" applyProtection="1">
      <alignment horizontal="right" vertical="center"/>
      <protection locked="0"/>
    </xf>
    <xf numFmtId="186" fontId="18" fillId="0" borderId="14" xfId="23" applyNumberFormat="1" applyFont="1" applyFill="1" applyBorder="1" applyAlignment="1" applyProtection="1">
      <alignment horizontal="right" vertical="center"/>
      <protection locked="0"/>
    </xf>
    <xf numFmtId="186" fontId="18" fillId="0" borderId="0" xfId="23" applyNumberFormat="1" applyFont="1" applyFill="1" applyBorder="1" applyAlignment="1" applyProtection="1">
      <alignment horizontal="right" vertical="center"/>
      <protection locked="0"/>
    </xf>
    <xf numFmtId="186" fontId="18" fillId="0" borderId="11" xfId="23" applyNumberFormat="1" applyFont="1" applyFill="1" applyBorder="1" applyAlignment="1" applyProtection="1">
      <alignment horizontal="right" vertical="center"/>
      <protection locked="0"/>
    </xf>
    <xf numFmtId="186" fontId="18" fillId="0" borderId="22" xfId="23" applyNumberFormat="1" applyFont="1" applyFill="1" applyBorder="1" applyAlignment="1" applyProtection="1">
      <alignment horizontal="right" vertical="center"/>
      <protection locked="0"/>
    </xf>
    <xf numFmtId="3" fontId="18" fillId="0" borderId="0" xfId="23" applyNumberFormat="1" applyFont="1" applyFill="1" applyBorder="1" applyAlignment="1">
      <alignment horizontal="right" vertical="center"/>
    </xf>
    <xf numFmtId="185" fontId="18" fillId="0" borderId="40" xfId="23" applyNumberFormat="1" applyFont="1" applyFill="1" applyBorder="1" applyAlignment="1">
      <alignment horizontal="right" vertical="center"/>
    </xf>
    <xf numFmtId="185" fontId="3" fillId="0" borderId="23" xfId="23" applyNumberFormat="1" applyFont="1" applyFill="1" applyBorder="1" applyAlignment="1">
      <alignment horizontal="right" vertical="center"/>
    </xf>
    <xf numFmtId="185" fontId="3" fillId="0" borderId="47" xfId="23" applyNumberFormat="1" applyFont="1" applyFill="1" applyBorder="1" applyAlignment="1">
      <alignment horizontal="right" vertical="center"/>
    </xf>
    <xf numFmtId="186" fontId="3" fillId="0" borderId="31" xfId="23" applyNumberFormat="1" applyFont="1" applyFill="1" applyBorder="1" applyAlignment="1">
      <alignment horizontal="right" vertical="center"/>
    </xf>
    <xf numFmtId="185" fontId="3" fillId="0" borderId="48" xfId="23" applyNumberFormat="1" applyFont="1" applyFill="1" applyBorder="1" applyAlignment="1">
      <alignment horizontal="right" vertical="center"/>
    </xf>
    <xf numFmtId="185" fontId="3" fillId="0" borderId="41" xfId="23" applyNumberFormat="1" applyFont="1" applyFill="1" applyBorder="1" applyAlignment="1">
      <alignment horizontal="right" vertical="center"/>
    </xf>
    <xf numFmtId="185" fontId="3" fillId="0" borderId="52" xfId="23" applyNumberFormat="1" applyFont="1" applyFill="1" applyBorder="1" applyAlignment="1">
      <alignment horizontal="right" vertical="center"/>
    </xf>
    <xf numFmtId="186" fontId="3" fillId="0" borderId="14" xfId="23" applyNumberFormat="1" applyFont="1" applyFill="1" applyBorder="1" applyAlignment="1">
      <alignment horizontal="right" vertical="center"/>
    </xf>
    <xf numFmtId="186" fontId="3" fillId="0" borderId="14" xfId="0" applyNumberFormat="1" applyFont="1" applyFill="1" applyBorder="1" applyAlignment="1">
      <alignment horizontal="right" vertical="center"/>
    </xf>
    <xf numFmtId="185" fontId="3" fillId="0" borderId="14" xfId="0" applyNumberFormat="1" applyFont="1" applyFill="1" applyBorder="1" applyAlignment="1">
      <alignment horizontal="right" vertical="center"/>
    </xf>
    <xf numFmtId="0" fontId="18" fillId="0" borderId="0" xfId="2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3" fontId="3" fillId="0" borderId="16" xfId="0" applyNumberFormat="1" applyFont="1" applyFill="1" applyBorder="1" applyAlignment="1">
      <alignment vertical="center"/>
    </xf>
    <xf numFmtId="183" fontId="18" fillId="0" borderId="1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83" fontId="3" fillId="0" borderId="15" xfId="0" applyNumberFormat="1" applyFont="1" applyFill="1" applyBorder="1" applyAlignment="1">
      <alignment horizontal="right" vertical="center"/>
    </xf>
    <xf numFmtId="183" fontId="3" fillId="0" borderId="15" xfId="0" applyNumberFormat="1" applyFont="1" applyFill="1" applyBorder="1" applyAlignment="1">
      <alignment vertical="center"/>
    </xf>
    <xf numFmtId="183" fontId="18" fillId="0" borderId="16" xfId="0" applyNumberFormat="1" applyFont="1" applyFill="1" applyBorder="1" applyAlignment="1" applyProtection="1">
      <alignment horizontal="right" vertical="center"/>
    </xf>
    <xf numFmtId="183" fontId="3" fillId="0" borderId="44" xfId="0" applyNumberFormat="1" applyFont="1" applyFill="1" applyBorder="1" applyAlignment="1">
      <alignment horizontal="right" vertical="center"/>
    </xf>
    <xf numFmtId="183" fontId="3" fillId="0" borderId="45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/>
    </xf>
    <xf numFmtId="183" fontId="3" fillId="0" borderId="9" xfId="0" applyNumberFormat="1" applyFont="1" applyFill="1" applyBorder="1" applyAlignment="1">
      <alignment horizontal="right" vertical="center"/>
    </xf>
    <xf numFmtId="183" fontId="3" fillId="0" borderId="46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183" fontId="3" fillId="0" borderId="16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Alignment="1">
      <alignment horizontal="right" vertical="center"/>
    </xf>
    <xf numFmtId="183" fontId="3" fillId="0" borderId="15" xfId="0" applyNumberFormat="1" applyFont="1" applyFill="1" applyBorder="1" applyAlignment="1" applyProtection="1">
      <alignment horizontal="right" vertical="center"/>
      <protection locked="0"/>
    </xf>
    <xf numFmtId="183" fontId="3" fillId="0" borderId="11" xfId="0" applyNumberFormat="1" applyFont="1" applyFill="1" applyBorder="1" applyAlignment="1">
      <alignment horizontal="right" vertical="center"/>
    </xf>
    <xf numFmtId="183" fontId="18" fillId="0" borderId="1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83" fontId="18" fillId="0" borderId="16" xfId="0" applyNumberFormat="1" applyFont="1" applyFill="1" applyBorder="1" applyAlignment="1">
      <alignment horizontal="right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3" fillId="0" borderId="44" xfId="0" applyNumberFormat="1" applyFont="1" applyFill="1" applyBorder="1" applyAlignment="1" applyProtection="1">
      <alignment horizontal="right" vertical="center"/>
      <protection locked="0"/>
    </xf>
    <xf numFmtId="183" fontId="3" fillId="0" borderId="31" xfId="0" applyNumberFormat="1" applyFont="1" applyFill="1" applyBorder="1" applyAlignment="1">
      <alignment horizontal="right" vertical="center"/>
    </xf>
    <xf numFmtId="183" fontId="3" fillId="0" borderId="45" xfId="0" applyNumberFormat="1" applyFont="1" applyFill="1" applyBorder="1" applyAlignment="1" applyProtection="1">
      <alignment horizontal="right" vertical="center"/>
      <protection locked="0"/>
    </xf>
    <xf numFmtId="183" fontId="3" fillId="0" borderId="33" xfId="0" applyNumberFormat="1" applyFont="1" applyFill="1" applyBorder="1" applyAlignment="1">
      <alignment horizontal="right" vertical="center"/>
    </xf>
    <xf numFmtId="183" fontId="3" fillId="0" borderId="9" xfId="0" applyNumberFormat="1" applyFont="1" applyFill="1" applyBorder="1" applyAlignment="1" applyProtection="1">
      <alignment horizontal="right" vertical="center"/>
      <protection locked="0"/>
    </xf>
    <xf numFmtId="183" fontId="3" fillId="0" borderId="7" xfId="0" applyNumberFormat="1" applyFont="1" applyFill="1" applyBorder="1" applyAlignment="1">
      <alignment horizontal="right" vertical="center"/>
    </xf>
    <xf numFmtId="183" fontId="3" fillId="0" borderId="31" xfId="0" applyNumberFormat="1" applyFont="1" applyFill="1" applyBorder="1" applyAlignment="1">
      <alignment horizontal="right"/>
    </xf>
    <xf numFmtId="183" fontId="3" fillId="0" borderId="30" xfId="0" applyNumberFormat="1" applyFont="1" applyFill="1" applyBorder="1" applyAlignment="1">
      <alignment horizontal="right"/>
    </xf>
    <xf numFmtId="183" fontId="3" fillId="0" borderId="46" xfId="0" applyNumberFormat="1" applyFont="1" applyFill="1" applyBorder="1" applyAlignment="1" applyProtection="1">
      <alignment horizontal="right" vertical="center"/>
      <protection locked="0"/>
    </xf>
    <xf numFmtId="183" fontId="3" fillId="0" borderId="22" xfId="0" applyNumberFormat="1" applyFont="1" applyFill="1" applyBorder="1" applyAlignment="1" applyProtection="1">
      <alignment horizontal="right" vertical="center"/>
      <protection locked="0"/>
    </xf>
    <xf numFmtId="183" fontId="18" fillId="0" borderId="22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Alignment="1">
      <alignment horizontal="distributed" vertical="center"/>
    </xf>
    <xf numFmtId="183" fontId="18" fillId="0" borderId="0" xfId="0" applyNumberFormat="1" applyFont="1" applyFill="1" applyBorder="1" applyAlignment="1" applyProtection="1">
      <alignment horizontal="right" vertical="center"/>
      <protection locked="0"/>
    </xf>
    <xf numFmtId="183" fontId="18" fillId="0" borderId="22" xfId="0" applyNumberFormat="1" applyFont="1" applyFill="1" applyBorder="1" applyAlignment="1" applyProtection="1">
      <alignment horizontal="right" vertical="center"/>
      <protection locked="0"/>
    </xf>
    <xf numFmtId="183" fontId="18" fillId="0" borderId="0" xfId="0" applyNumberFormat="1" applyFont="1" applyFill="1" applyAlignment="1" applyProtection="1">
      <alignment horizontal="right" vertical="center"/>
      <protection locked="0"/>
    </xf>
    <xf numFmtId="183" fontId="18" fillId="0" borderId="21" xfId="0" applyNumberFormat="1" applyFont="1" applyFill="1" applyBorder="1" applyAlignment="1">
      <alignment horizontal="right" vertical="center"/>
    </xf>
    <xf numFmtId="183" fontId="3" fillId="0" borderId="42" xfId="0" applyNumberFormat="1" applyFont="1" applyFill="1" applyBorder="1" applyAlignment="1" applyProtection="1">
      <alignment horizontal="right" vertical="center"/>
      <protection locked="0"/>
    </xf>
    <xf numFmtId="183" fontId="3" fillId="0" borderId="43" xfId="0" applyNumberFormat="1" applyFont="1" applyFill="1" applyBorder="1" applyAlignment="1" applyProtection="1">
      <alignment horizontal="right" vertical="center"/>
      <protection locked="0"/>
    </xf>
    <xf numFmtId="183" fontId="3" fillId="0" borderId="24" xfId="0" applyNumberFormat="1" applyFont="1" applyFill="1" applyBorder="1" applyAlignment="1" applyProtection="1">
      <alignment horizontal="right" vertical="center"/>
      <protection locked="0"/>
    </xf>
    <xf numFmtId="183" fontId="3" fillId="0" borderId="12" xfId="0" applyNumberFormat="1" applyFont="1" applyFill="1" applyBorder="1" applyAlignment="1">
      <alignment horizontal="right" vertical="center"/>
    </xf>
    <xf numFmtId="183" fontId="3" fillId="0" borderId="28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/>
    <xf numFmtId="0" fontId="3" fillId="0" borderId="0" xfId="0" applyFont="1" applyFill="1" applyAlignment="1"/>
    <xf numFmtId="0" fontId="3" fillId="0" borderId="4" xfId="0" applyFont="1" applyFill="1" applyBorder="1" applyAlignment="1">
      <alignment horizontal="right" vertical="center"/>
    </xf>
    <xf numFmtId="0" fontId="18" fillId="0" borderId="14" xfId="0" applyFont="1" applyFill="1" applyBorder="1"/>
    <xf numFmtId="183" fontId="3" fillId="0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5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3" fontId="3" fillId="0" borderId="13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183" fontId="3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3" fillId="0" borderId="22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" xfId="0" applyFont="1" applyBorder="1" applyAlignment="1">
      <alignment horizontal="distributed" vertical="center"/>
    </xf>
    <xf numFmtId="0" fontId="3" fillId="0" borderId="28" xfId="0" applyFont="1" applyFill="1" applyBorder="1"/>
    <xf numFmtId="0" fontId="24" fillId="0" borderId="0" xfId="22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24" xfId="0" applyFont="1" applyFill="1" applyBorder="1" applyAlignment="1">
      <alignment horizontal="center" vertical="center"/>
    </xf>
    <xf numFmtId="183" fontId="3" fillId="0" borderId="22" xfId="0" applyNumberFormat="1" applyFont="1" applyFill="1" applyBorder="1" applyAlignment="1">
      <alignment horizontal="right" vertical="center"/>
    </xf>
    <xf numFmtId="185" fontId="3" fillId="0" borderId="50" xfId="0" applyNumberFormat="1" applyFont="1" applyFill="1" applyBorder="1" applyAlignment="1">
      <alignment horizontal="right"/>
    </xf>
    <xf numFmtId="185" fontId="18" fillId="0" borderId="50" xfId="0" applyNumberFormat="1" applyFont="1" applyFill="1" applyBorder="1" applyAlignment="1">
      <alignment horizontal="right"/>
    </xf>
    <xf numFmtId="183" fontId="3" fillId="0" borderId="23" xfId="0" applyNumberFormat="1" applyFont="1" applyFill="1" applyBorder="1" applyAlignment="1" applyProtection="1">
      <alignment horizontal="right" vertical="center"/>
      <protection locked="0"/>
    </xf>
    <xf numFmtId="183" fontId="3" fillId="0" borderId="24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" xfId="0" applyNumberFormat="1" applyFont="1" applyFill="1" applyBorder="1" applyAlignment="1">
      <alignment horizontal="right" vertical="center"/>
    </xf>
    <xf numFmtId="185" fontId="18" fillId="0" borderId="49" xfId="0" applyNumberFormat="1" applyFont="1" applyFill="1" applyBorder="1" applyAlignment="1">
      <alignment horizontal="right" vertical="center"/>
    </xf>
    <xf numFmtId="185" fontId="3" fillId="0" borderId="50" xfId="0" applyNumberFormat="1" applyFont="1" applyFill="1" applyBorder="1" applyAlignment="1" applyProtection="1">
      <alignment horizontal="right" vertical="center"/>
      <protection locked="0"/>
    </xf>
    <xf numFmtId="185" fontId="3" fillId="0" borderId="62" xfId="0" applyNumberFormat="1" applyFont="1" applyFill="1" applyBorder="1" applyAlignment="1" applyProtection="1">
      <alignment horizontal="right" vertical="center"/>
      <protection locked="0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185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185" fontId="3" fillId="0" borderId="63" xfId="0" applyNumberFormat="1" applyFont="1" applyFill="1" applyBorder="1" applyAlignment="1" applyProtection="1">
      <alignment horizontal="right" vertical="center"/>
      <protection locked="0"/>
    </xf>
    <xf numFmtId="183" fontId="18" fillId="0" borderId="11" xfId="0" applyNumberFormat="1" applyFont="1" applyFill="1" applyBorder="1" applyAlignment="1" applyProtection="1">
      <alignment horizontal="right" vertical="center"/>
      <protection locked="0"/>
    </xf>
    <xf numFmtId="185" fontId="18" fillId="0" borderId="50" xfId="0" applyNumberFormat="1" applyFont="1" applyFill="1" applyBorder="1" applyAlignment="1">
      <alignment horizontal="right" vertical="center"/>
    </xf>
    <xf numFmtId="183" fontId="3" fillId="0" borderId="47" xfId="0" applyNumberFormat="1" applyFont="1" applyFill="1" applyBorder="1" applyAlignment="1" applyProtection="1">
      <alignment horizontal="right" vertical="center"/>
      <protection locked="0"/>
    </xf>
    <xf numFmtId="183" fontId="3" fillId="0" borderId="48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83" fontId="3" fillId="0" borderId="52" xfId="0" applyNumberFormat="1" applyFont="1" applyFill="1" applyBorder="1" applyAlignment="1" applyProtection="1">
      <alignment horizontal="right" vertical="center"/>
      <protection locked="0"/>
    </xf>
    <xf numFmtId="185" fontId="3" fillId="0" borderId="64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horizontal="right" vertical="center"/>
    </xf>
    <xf numFmtId="183" fontId="3" fillId="0" borderId="13" xfId="0" applyNumberFormat="1" applyFont="1" applyFill="1" applyBorder="1" applyAlignment="1" applyProtection="1">
      <alignment horizontal="right" vertical="center"/>
      <protection locked="0"/>
    </xf>
    <xf numFmtId="3" fontId="18" fillId="0" borderId="22" xfId="0" applyNumberFormat="1" applyFont="1" applyFill="1" applyBorder="1" applyAlignment="1">
      <alignment horizontal="right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13" xfId="0" applyNumberFormat="1" applyFont="1" applyFill="1" applyBorder="1" applyAlignment="1" applyProtection="1">
      <alignment horizontal="right" vertical="center"/>
      <protection locked="0"/>
    </xf>
    <xf numFmtId="183" fontId="18" fillId="0" borderId="21" xfId="0" applyNumberFormat="1" applyFont="1" applyFill="1" applyBorder="1" applyAlignment="1" applyProtection="1">
      <alignment horizontal="right" vertical="center"/>
      <protection locked="0"/>
    </xf>
    <xf numFmtId="0" fontId="24" fillId="0" borderId="0" xfId="22" applyFont="1" applyFill="1" applyAlignment="1">
      <alignment vertical="center"/>
    </xf>
    <xf numFmtId="0" fontId="24" fillId="0" borderId="0" xfId="22" applyFont="1" applyFill="1" applyAlignment="1">
      <alignment horizontal="right" vertical="center"/>
    </xf>
    <xf numFmtId="0" fontId="25" fillId="0" borderId="0" xfId="0" applyFont="1" applyFill="1"/>
    <xf numFmtId="0" fontId="24" fillId="0" borderId="0" xfId="22" applyFont="1" applyFill="1"/>
    <xf numFmtId="0" fontId="3" fillId="0" borderId="3" xfId="22" applyFont="1" applyFill="1" applyBorder="1" applyAlignment="1">
      <alignment horizontal="center" vertical="center"/>
    </xf>
    <xf numFmtId="0" fontId="3" fillId="0" borderId="10" xfId="22" applyFont="1" applyFill="1" applyBorder="1" applyAlignment="1">
      <alignment horizontal="center" vertical="center"/>
    </xf>
    <xf numFmtId="183" fontId="3" fillId="0" borderId="14" xfId="22" applyNumberFormat="1" applyFont="1" applyFill="1" applyBorder="1" applyAlignment="1" applyProtection="1">
      <alignment horizontal="right" vertical="center"/>
      <protection locked="0"/>
    </xf>
    <xf numFmtId="183" fontId="18" fillId="0" borderId="0" xfId="22" applyNumberFormat="1" applyFont="1" applyFill="1" applyAlignment="1">
      <alignment horizontal="right" vertical="center"/>
    </xf>
    <xf numFmtId="183" fontId="3" fillId="0" borderId="0" xfId="22" applyNumberFormat="1" applyFont="1" applyFill="1" applyAlignment="1" applyProtection="1">
      <alignment horizontal="right" vertical="center"/>
      <protection locked="0"/>
    </xf>
    <xf numFmtId="183" fontId="18" fillId="0" borderId="14" xfId="22" applyNumberFormat="1" applyFont="1" applyFill="1" applyBorder="1" applyAlignment="1">
      <alignment horizontal="right" vertical="center"/>
    </xf>
    <xf numFmtId="183" fontId="3" fillId="0" borderId="0" xfId="22" applyNumberFormat="1" applyFont="1" applyFill="1" applyBorder="1" applyAlignment="1" applyProtection="1">
      <alignment horizontal="right" vertical="center"/>
      <protection locked="0"/>
    </xf>
    <xf numFmtId="183" fontId="3" fillId="0" borderId="42" xfId="0" applyNumberFormat="1" applyFont="1" applyFill="1" applyBorder="1" applyAlignment="1">
      <alignment horizontal="right" vertical="center"/>
    </xf>
    <xf numFmtId="183" fontId="3" fillId="0" borderId="30" xfId="22" applyNumberFormat="1" applyFont="1" applyFill="1" applyBorder="1" applyAlignment="1" applyProtection="1">
      <alignment horizontal="right" vertical="center"/>
      <protection locked="0"/>
    </xf>
    <xf numFmtId="183" fontId="3" fillId="0" borderId="43" xfId="0" applyNumberFormat="1" applyFont="1" applyFill="1" applyBorder="1" applyAlignment="1">
      <alignment horizontal="right" vertical="center"/>
    </xf>
    <xf numFmtId="183" fontId="3" fillId="0" borderId="32" xfId="22" applyNumberFormat="1" applyFont="1" applyFill="1" applyBorder="1" applyAlignment="1" applyProtection="1">
      <alignment horizontal="right" vertical="center"/>
      <protection locked="0"/>
    </xf>
    <xf numFmtId="183" fontId="3" fillId="0" borderId="29" xfId="22" applyNumberFormat="1" applyFont="1" applyFill="1" applyBorder="1" applyAlignment="1" applyProtection="1">
      <alignment horizontal="right" vertical="center"/>
      <protection locked="0"/>
    </xf>
    <xf numFmtId="183" fontId="3" fillId="0" borderId="28" xfId="0" applyNumberFormat="1" applyFont="1" applyFill="1" applyBorder="1" applyAlignment="1">
      <alignment horizontal="right" vertical="center"/>
    </xf>
    <xf numFmtId="183" fontId="3" fillId="0" borderId="4" xfId="22" applyNumberFormat="1" applyFont="1" applyFill="1" applyBorder="1" applyAlignment="1" applyProtection="1">
      <alignment horizontal="right" vertical="center"/>
      <protection locked="0"/>
    </xf>
    <xf numFmtId="0" fontId="24" fillId="0" borderId="0" xfId="22" applyFont="1" applyFill="1" applyBorder="1" applyAlignment="1">
      <alignment vertical="center"/>
    </xf>
    <xf numFmtId="0" fontId="24" fillId="0" borderId="0" xfId="22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0" xfId="22" applyFont="1" applyFill="1" applyBorder="1"/>
    <xf numFmtId="183" fontId="18" fillId="0" borderId="0" xfId="22" applyNumberFormat="1" applyFont="1" applyFill="1" applyBorder="1" applyAlignment="1">
      <alignment horizontal="right" vertical="center"/>
    </xf>
    <xf numFmtId="0" fontId="3" fillId="0" borderId="0" xfId="22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8" fillId="0" borderId="4" xfId="0" quotePrefix="1" applyFont="1" applyBorder="1" applyAlignment="1">
      <alignment horizontal="center" vertical="center"/>
    </xf>
    <xf numFmtId="183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183" fontId="22" fillId="0" borderId="0" xfId="0" applyNumberFormat="1" applyFont="1" applyFill="1" applyAlignment="1" applyProtection="1">
      <alignment horizontal="right" vertical="center"/>
      <protection locked="0"/>
    </xf>
    <xf numFmtId="183" fontId="22" fillId="0" borderId="29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Alignment="1">
      <alignment horizontal="right" vertical="center"/>
    </xf>
    <xf numFmtId="183" fontId="22" fillId="0" borderId="29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83" fontId="22" fillId="0" borderId="11" xfId="0" applyNumberFormat="1" applyFont="1" applyFill="1" applyBorder="1" applyAlignment="1">
      <alignment horizontal="right" vertical="center"/>
    </xf>
    <xf numFmtId="183" fontId="22" fillId="0" borderId="7" xfId="0" applyNumberFormat="1" applyFont="1" applyFill="1" applyBorder="1" applyAlignment="1">
      <alignment horizontal="right" vertical="center"/>
    </xf>
    <xf numFmtId="183" fontId="22" fillId="0" borderId="29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23" applyFont="1" applyFill="1" applyBorder="1" applyAlignment="1">
      <alignment horizontal="center" vertical="center"/>
    </xf>
    <xf numFmtId="0" fontId="3" fillId="0" borderId="10" xfId="23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23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0" borderId="51" xfId="23" applyFont="1" applyFill="1" applyBorder="1"/>
    <xf numFmtId="0" fontId="3" fillId="0" borderId="22" xfId="23" applyFont="1" applyFill="1" applyBorder="1"/>
    <xf numFmtId="0" fontId="18" fillId="0" borderId="22" xfId="23" applyFont="1" applyFill="1" applyBorder="1"/>
    <xf numFmtId="3" fontId="3" fillId="0" borderId="40" xfId="23" applyNumberFormat="1" applyFont="1" applyFill="1" applyBorder="1" applyAlignment="1" applyProtection="1">
      <alignment horizontal="right" vertical="center"/>
      <protection locked="0"/>
    </xf>
    <xf numFmtId="3" fontId="18" fillId="0" borderId="23" xfId="23" applyNumberFormat="1" applyFont="1" applyFill="1" applyBorder="1" applyAlignment="1">
      <alignment horizontal="right" vertical="center"/>
    </xf>
    <xf numFmtId="0" fontId="18" fillId="0" borderId="4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23" xfId="0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0" fontId="3" fillId="0" borderId="52" xfId="0" applyFont="1" applyFill="1" applyBorder="1"/>
    <xf numFmtId="183" fontId="23" fillId="0" borderId="16" xfId="0" applyNumberFormat="1" applyFont="1" applyFill="1" applyBorder="1" applyAlignment="1">
      <alignment horizontal="right" vertical="center"/>
    </xf>
    <xf numFmtId="183" fontId="23" fillId="0" borderId="22" xfId="0" applyNumberFormat="1" applyFont="1" applyFill="1" applyBorder="1" applyAlignment="1">
      <alignment horizontal="right" vertical="center"/>
    </xf>
    <xf numFmtId="183" fontId="22" fillId="0" borderId="22" xfId="0" applyNumberFormat="1" applyFont="1" applyFill="1" applyBorder="1" applyAlignment="1" applyProtection="1">
      <alignment horizontal="right" vertical="center"/>
      <protection locked="0"/>
    </xf>
    <xf numFmtId="183" fontId="22" fillId="0" borderId="24" xfId="0" applyNumberFormat="1" applyFont="1" applyFill="1" applyBorder="1" applyAlignment="1" applyProtection="1">
      <alignment horizontal="right" vertical="center"/>
      <protection locked="0"/>
    </xf>
    <xf numFmtId="183" fontId="23" fillId="0" borderId="21" xfId="0" applyNumberFormat="1" applyFont="1" applyFill="1" applyBorder="1" applyAlignment="1" applyProtection="1">
      <alignment horizontal="right" vertical="center"/>
      <protection locked="0"/>
    </xf>
    <xf numFmtId="183" fontId="23" fillId="0" borderId="21" xfId="0" applyNumberFormat="1" applyFont="1" applyFill="1" applyBorder="1" applyAlignment="1">
      <alignment horizontal="right" vertical="center"/>
    </xf>
    <xf numFmtId="183" fontId="22" fillId="0" borderId="22" xfId="0" applyNumberFormat="1" applyFont="1" applyFill="1" applyBorder="1" applyAlignment="1" applyProtection="1">
      <alignment horizontal="right" vertical="center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22" xfId="0" applyNumberFormat="1" applyFont="1" applyFill="1" applyBorder="1" applyAlignment="1" applyProtection="1">
      <alignment horizontal="right" vertical="center"/>
      <protection locked="0"/>
    </xf>
    <xf numFmtId="3" fontId="23" fillId="0" borderId="21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right" vertical="center"/>
    </xf>
    <xf numFmtId="3" fontId="22" fillId="0" borderId="24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 applyAlignment="1">
      <alignment horizontal="right" vertical="center"/>
    </xf>
    <xf numFmtId="183" fontId="23" fillId="0" borderId="15" xfId="0" applyNumberFormat="1" applyFont="1" applyFill="1" applyBorder="1" applyAlignment="1">
      <alignment horizontal="right" vertical="center"/>
    </xf>
    <xf numFmtId="183" fontId="22" fillId="0" borderId="15" xfId="0" applyNumberFormat="1" applyFont="1" applyFill="1" applyBorder="1" applyAlignment="1" applyProtection="1">
      <alignment horizontal="right" vertical="center"/>
      <protection locked="0"/>
    </xf>
    <xf numFmtId="183" fontId="22" fillId="0" borderId="9" xfId="0" applyNumberFormat="1" applyFont="1" applyFill="1" applyBorder="1" applyAlignment="1" applyProtection="1">
      <alignment horizontal="right" vertical="center"/>
      <protection locked="0"/>
    </xf>
    <xf numFmtId="183" fontId="23" fillId="0" borderId="16" xfId="0" applyNumberFormat="1" applyFont="1" applyFill="1" applyBorder="1" applyAlignment="1" applyProtection="1">
      <alignment horizontal="right" vertical="center"/>
      <protection locked="0"/>
    </xf>
    <xf numFmtId="3" fontId="23" fillId="0" borderId="16" xfId="0" applyNumberFormat="1" applyFont="1" applyFill="1" applyBorder="1" applyAlignment="1">
      <alignment horizontal="right" vertical="center"/>
    </xf>
    <xf numFmtId="3" fontId="22" fillId="0" borderId="15" xfId="0" applyNumberFormat="1" applyFont="1" applyFill="1" applyBorder="1" applyAlignment="1" applyProtection="1">
      <alignment horizontal="right" vertical="center"/>
    </xf>
    <xf numFmtId="3" fontId="22" fillId="0" borderId="15" xfId="0" applyNumberFormat="1" applyFont="1" applyFill="1" applyBorder="1" applyAlignment="1">
      <alignment horizontal="right" vertical="center"/>
    </xf>
    <xf numFmtId="3" fontId="22" fillId="0" borderId="9" xfId="0" applyNumberFormat="1" applyFont="1" applyFill="1" applyBorder="1" applyAlignment="1">
      <alignment horizontal="right" vertical="center"/>
    </xf>
    <xf numFmtId="183" fontId="23" fillId="0" borderId="15" xfId="0" applyNumberFormat="1" applyFont="1" applyFill="1" applyBorder="1" applyAlignment="1" applyProtection="1">
      <alignment horizontal="right" vertical="center"/>
      <protection locked="0"/>
    </xf>
    <xf numFmtId="3" fontId="23" fillId="0" borderId="15" xfId="0" applyNumberFormat="1" applyFont="1" applyFill="1" applyBorder="1" applyAlignment="1">
      <alignment horizontal="right" vertical="center"/>
    </xf>
    <xf numFmtId="3" fontId="22" fillId="0" borderId="46" xfId="0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right" vertical="center"/>
    </xf>
    <xf numFmtId="3" fontId="22" fillId="0" borderId="7" xfId="0" applyNumberFormat="1" applyFont="1" applyFill="1" applyBorder="1" applyAlignment="1">
      <alignment horizontal="right" vertical="center"/>
    </xf>
    <xf numFmtId="183" fontId="22" fillId="0" borderId="28" xfId="0" applyNumberFormat="1" applyFont="1" applyFill="1" applyBorder="1" applyAlignment="1" applyProtection="1">
      <alignment horizontal="right" vertical="center"/>
      <protection locked="0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18" fillId="0" borderId="22" xfId="0" applyNumberFormat="1" applyFont="1" applyFill="1" applyBorder="1" applyAlignment="1" applyProtection="1">
      <alignment horizontal="right" vertical="center"/>
    </xf>
    <xf numFmtId="3" fontId="18" fillId="0" borderId="21" xfId="0" applyNumberFormat="1" applyFont="1" applyFill="1" applyBorder="1" applyAlignment="1" applyProtection="1">
      <alignment horizontal="right" vertical="center"/>
    </xf>
    <xf numFmtId="3" fontId="3" fillId="0" borderId="22" xfId="0" applyNumberFormat="1" applyFont="1" applyFill="1" applyBorder="1" applyAlignment="1" applyProtection="1">
      <alignment horizontal="right" vertical="center"/>
    </xf>
    <xf numFmtId="3" fontId="3" fillId="0" borderId="42" xfId="0" applyNumberFormat="1" applyFont="1" applyFill="1" applyBorder="1" applyAlignment="1" applyProtection="1">
      <alignment horizontal="right" vertical="center"/>
    </xf>
    <xf numFmtId="3" fontId="3" fillId="0" borderId="43" xfId="0" applyNumberFormat="1" applyFont="1" applyFill="1" applyBorder="1" applyAlignment="1" applyProtection="1">
      <alignment horizontal="right" vertical="center"/>
    </xf>
    <xf numFmtId="3" fontId="3" fillId="0" borderId="24" xfId="0" applyNumberFormat="1" applyFont="1" applyFill="1" applyBorder="1" applyAlignment="1" applyProtection="1">
      <alignment horizontal="right" vertical="center"/>
    </xf>
    <xf numFmtId="3" fontId="18" fillId="0" borderId="22" xfId="0" applyNumberFormat="1" applyFont="1" applyFill="1" applyBorder="1" applyAlignment="1" applyProtection="1">
      <alignment vertical="center"/>
    </xf>
    <xf numFmtId="3" fontId="3" fillId="0" borderId="22" xfId="0" applyNumberFormat="1" applyFont="1" applyFill="1" applyBorder="1" applyAlignment="1" applyProtection="1">
      <alignment vertical="center"/>
    </xf>
    <xf numFmtId="3" fontId="3" fillId="0" borderId="42" xfId="0" applyNumberFormat="1" applyFont="1" applyFill="1" applyBorder="1" applyAlignment="1" applyProtection="1">
      <alignment vertical="center"/>
    </xf>
    <xf numFmtId="3" fontId="3" fillId="0" borderId="43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/>
    <xf numFmtId="0" fontId="3" fillId="0" borderId="43" xfId="0" applyFont="1" applyFill="1" applyBorder="1" applyAlignment="1"/>
    <xf numFmtId="0" fontId="3" fillId="0" borderId="28" xfId="0" applyFont="1" applyFill="1" applyBorder="1" applyAlignment="1"/>
    <xf numFmtId="3" fontId="3" fillId="0" borderId="11" xfId="0" applyNumberFormat="1" applyFont="1" applyFill="1" applyBorder="1" applyAlignment="1" applyProtection="1">
      <alignment horizontal="right" vertical="center"/>
    </xf>
    <xf numFmtId="3" fontId="18" fillId="0" borderId="11" xfId="0" applyNumberFormat="1" applyFont="1" applyFill="1" applyBorder="1" applyAlignment="1" applyProtection="1">
      <alignment horizontal="right" vertical="center"/>
    </xf>
    <xf numFmtId="3" fontId="3" fillId="0" borderId="31" xfId="0" applyNumberFormat="1" applyFont="1" applyFill="1" applyBorder="1" applyAlignment="1" applyProtection="1">
      <alignment horizontal="right" vertical="center"/>
    </xf>
    <xf numFmtId="3" fontId="3" fillId="0" borderId="33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3" fontId="18" fillId="0" borderId="11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3" fillId="0" borderId="31" xfId="0" applyNumberFormat="1" applyFont="1" applyFill="1" applyBorder="1" applyAlignment="1" applyProtection="1">
      <alignment vertical="center"/>
    </xf>
    <xf numFmtId="3" fontId="3" fillId="0" borderId="33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/>
    <xf numFmtId="0" fontId="3" fillId="0" borderId="22" xfId="0" applyFont="1" applyFill="1" applyBorder="1" applyAlignment="1">
      <alignment horizontal="right"/>
    </xf>
    <xf numFmtId="0" fontId="3" fillId="0" borderId="33" xfId="0" applyFont="1" applyFill="1" applyBorder="1" applyAlignment="1"/>
    <xf numFmtId="0" fontId="3" fillId="0" borderId="43" xfId="0" applyFont="1" applyFill="1" applyBorder="1" applyAlignment="1">
      <alignment horizontal="right"/>
    </xf>
    <xf numFmtId="0" fontId="3" fillId="0" borderId="12" xfId="0" applyFont="1" applyFill="1" applyBorder="1" applyAlignment="1"/>
    <xf numFmtId="0" fontId="3" fillId="0" borderId="28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31" xfId="0" applyNumberFormat="1" applyFont="1" applyFill="1" applyBorder="1" applyAlignment="1" applyProtection="1">
      <alignment horizontal="right" vertical="center"/>
      <protection locked="0"/>
    </xf>
    <xf numFmtId="3" fontId="3" fillId="0" borderId="33" xfId="0" applyNumberFormat="1" applyFont="1" applyFill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183" fontId="18" fillId="0" borderId="21" xfId="0" applyNumberFormat="1" applyFont="1" applyFill="1" applyBorder="1" applyAlignment="1" applyProtection="1">
      <alignment horizontal="right" vertical="center"/>
    </xf>
    <xf numFmtId="183" fontId="3" fillId="0" borderId="13" xfId="0" applyNumberFormat="1" applyFont="1" applyFill="1" applyBorder="1" applyAlignment="1">
      <alignment horizontal="right" vertical="center"/>
    </xf>
    <xf numFmtId="183" fontId="3" fillId="0" borderId="21" xfId="0" applyNumberFormat="1" applyFont="1" applyFill="1" applyBorder="1" applyAlignment="1">
      <alignment horizontal="right" vertical="center"/>
    </xf>
    <xf numFmtId="183" fontId="18" fillId="0" borderId="21" xfId="23" applyNumberFormat="1" applyFont="1" applyFill="1" applyBorder="1" applyAlignment="1" applyProtection="1">
      <alignment horizontal="right" vertical="center"/>
    </xf>
    <xf numFmtId="183" fontId="3" fillId="0" borderId="31" xfId="23" applyNumberFormat="1" applyFont="1" applyFill="1" applyBorder="1" applyAlignment="1" applyProtection="1">
      <alignment horizontal="right" vertical="center"/>
      <protection locked="0"/>
    </xf>
    <xf numFmtId="183" fontId="3" fillId="0" borderId="42" xfId="23" applyNumberFormat="1" applyFont="1" applyFill="1" applyBorder="1" applyAlignment="1" applyProtection="1">
      <alignment horizontal="right" vertical="center"/>
      <protection locked="0"/>
    </xf>
    <xf numFmtId="183" fontId="3" fillId="0" borderId="33" xfId="23" applyNumberFormat="1" applyFont="1" applyFill="1" applyBorder="1" applyAlignment="1" applyProtection="1">
      <alignment horizontal="right" vertical="center"/>
      <protection locked="0"/>
    </xf>
    <xf numFmtId="183" fontId="3" fillId="0" borderId="43" xfId="23" applyNumberFormat="1" applyFont="1" applyFill="1" applyBorder="1" applyAlignment="1" applyProtection="1">
      <alignment horizontal="right" vertical="center"/>
      <protection locked="0"/>
    </xf>
    <xf numFmtId="183" fontId="3" fillId="0" borderId="7" xfId="23" applyNumberFormat="1" applyFont="1" applyFill="1" applyBorder="1" applyAlignment="1" applyProtection="1">
      <alignment horizontal="right" vertical="center"/>
      <protection locked="0"/>
    </xf>
    <xf numFmtId="183" fontId="3" fillId="0" borderId="24" xfId="23" applyNumberFormat="1" applyFont="1" applyFill="1" applyBorder="1" applyAlignment="1" applyProtection="1">
      <alignment horizontal="right" vertical="center"/>
      <protection locked="0"/>
    </xf>
    <xf numFmtId="183" fontId="3" fillId="0" borderId="12" xfId="23" applyNumberFormat="1" applyFont="1" applyFill="1" applyBorder="1" applyAlignment="1" applyProtection="1">
      <alignment horizontal="right" vertical="center"/>
      <protection locked="0"/>
    </xf>
    <xf numFmtId="183" fontId="3" fillId="0" borderId="28" xfId="23" applyNumberFormat="1" applyFont="1" applyFill="1" applyBorder="1" applyAlignment="1" applyProtection="1">
      <alignment horizontal="right" vertical="center"/>
      <protection locked="0"/>
    </xf>
    <xf numFmtId="186" fontId="3" fillId="0" borderId="21" xfId="23" applyNumberFormat="1" applyFont="1" applyFill="1" applyBorder="1" applyAlignment="1" applyProtection="1">
      <alignment horizontal="right" vertical="center"/>
      <protection locked="0"/>
    </xf>
    <xf numFmtId="185" fontId="18" fillId="0" borderId="22" xfId="23" applyNumberFormat="1" applyFont="1" applyFill="1" applyBorder="1" applyAlignment="1">
      <alignment horizontal="right" vertical="center"/>
    </xf>
    <xf numFmtId="186" fontId="3" fillId="0" borderId="16" xfId="23" applyNumberFormat="1" applyFont="1" applyFill="1" applyBorder="1" applyAlignment="1" applyProtection="1">
      <alignment horizontal="right" vertical="center"/>
    </xf>
    <xf numFmtId="183" fontId="3" fillId="0" borderId="16" xfId="23" applyNumberFormat="1" applyFont="1" applyFill="1" applyBorder="1" applyAlignment="1" applyProtection="1">
      <alignment horizontal="right" vertical="center"/>
    </xf>
    <xf numFmtId="186" fontId="3" fillId="0" borderId="13" xfId="0" applyNumberFormat="1" applyFont="1" applyFill="1" applyBorder="1" applyAlignment="1">
      <alignment horizontal="right" vertical="center"/>
    </xf>
    <xf numFmtId="186" fontId="3" fillId="0" borderId="21" xfId="0" applyNumberFormat="1" applyFont="1" applyFill="1" applyBorder="1" applyAlignment="1">
      <alignment horizontal="right" vertical="center"/>
    </xf>
    <xf numFmtId="185" fontId="3" fillId="0" borderId="13" xfId="0" applyNumberFormat="1" applyFont="1" applyFill="1" applyBorder="1" applyAlignment="1">
      <alignment horizontal="right" vertical="center"/>
    </xf>
    <xf numFmtId="185" fontId="3" fillId="0" borderId="21" xfId="0" applyNumberFormat="1" applyFont="1" applyFill="1" applyBorder="1" applyAlignment="1">
      <alignment horizontal="right" vertical="center"/>
    </xf>
    <xf numFmtId="183" fontId="3" fillId="0" borderId="21" xfId="0" applyNumberFormat="1" applyFont="1" applyFill="1" applyBorder="1" applyAlignment="1" applyProtection="1">
      <alignment horizontal="right" vertical="center"/>
      <protection locked="0"/>
    </xf>
    <xf numFmtId="183" fontId="18" fillId="0" borderId="13" xfId="0" applyNumberFormat="1" applyFont="1" applyFill="1" applyBorder="1" applyAlignment="1" applyProtection="1">
      <alignment horizontal="right" vertical="center"/>
    </xf>
    <xf numFmtId="186" fontId="3" fillId="0" borderId="11" xfId="0" applyNumberFormat="1" applyFont="1" applyFill="1" applyBorder="1" applyAlignment="1" applyProtection="1">
      <alignment horizontal="right" vertical="center"/>
      <protection locked="0"/>
    </xf>
    <xf numFmtId="186" fontId="3" fillId="0" borderId="0" xfId="0" applyNumberFormat="1" applyFont="1" applyFill="1" applyBorder="1" applyAlignment="1" applyProtection="1">
      <alignment horizontal="right" vertical="center"/>
      <protection locked="0"/>
    </xf>
    <xf numFmtId="186" fontId="3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center" vertical="center"/>
    </xf>
    <xf numFmtId="18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83" fontId="3" fillId="0" borderId="15" xfId="0" applyNumberFormat="1" applyFont="1" applyFill="1" applyBorder="1" applyAlignment="1" applyProtection="1">
      <alignment horizontal="right" vertical="center"/>
    </xf>
    <xf numFmtId="183" fontId="3" fillId="0" borderId="46" xfId="0" applyNumberFormat="1" applyFont="1" applyFill="1" applyBorder="1" applyAlignment="1" applyProtection="1">
      <alignment horizontal="right" vertical="center"/>
    </xf>
    <xf numFmtId="0" fontId="21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7" fillId="0" borderId="0" xfId="23" applyFont="1" applyFill="1" applyAlignment="1">
      <alignment vertical="center"/>
    </xf>
    <xf numFmtId="0" fontId="27" fillId="0" borderId="0" xfId="23" applyFont="1" applyFill="1"/>
    <xf numFmtId="0" fontId="29" fillId="0" borderId="0" xfId="23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83" fontId="22" fillId="0" borderId="11" xfId="0" applyNumberFormat="1" applyFont="1" applyFill="1" applyBorder="1" applyAlignment="1">
      <alignment horizontal="right" vertical="center"/>
    </xf>
    <xf numFmtId="183" fontId="22" fillId="0" borderId="7" xfId="0" applyNumberFormat="1" applyFont="1" applyFill="1" applyBorder="1" applyAlignment="1">
      <alignment horizontal="right" vertical="center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2" fillId="0" borderId="29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Alignment="1">
      <alignment horizontal="right" vertical="center"/>
    </xf>
    <xf numFmtId="183" fontId="22" fillId="0" borderId="29" xfId="0" applyNumberFormat="1" applyFont="1" applyFill="1" applyBorder="1" applyAlignment="1">
      <alignment horizontal="right" vertical="center"/>
    </xf>
    <xf numFmtId="183" fontId="22" fillId="0" borderId="0" xfId="0" applyNumberFormat="1" applyFont="1" applyFill="1" applyAlignment="1" applyProtection="1">
      <alignment horizontal="right" vertical="center"/>
      <protection locked="0"/>
    </xf>
    <xf numFmtId="183" fontId="22" fillId="0" borderId="22" xfId="0" applyNumberFormat="1" applyFont="1" applyFill="1" applyBorder="1" applyAlignment="1" applyProtection="1">
      <alignment horizontal="right" vertical="center"/>
      <protection locked="0"/>
    </xf>
    <xf numFmtId="183" fontId="22" fillId="0" borderId="2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>
      <alignment horizontal="distributed" vertical="center"/>
    </xf>
    <xf numFmtId="0" fontId="23" fillId="0" borderId="29" xfId="0" applyFont="1" applyFill="1" applyBorder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3" fillId="0" borderId="4" xfId="0" applyFont="1" applyFill="1" applyBorder="1" applyAlignment="1">
      <alignment horizontal="distributed" vertical="center"/>
    </xf>
    <xf numFmtId="0" fontId="23" fillId="0" borderId="14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3" fillId="0" borderId="14" xfId="0" applyFont="1" applyFill="1" applyBorder="1" applyAlignment="1">
      <alignment horizontal="distributed" vertical="center" wrapText="1"/>
    </xf>
    <xf numFmtId="0" fontId="23" fillId="0" borderId="14" xfId="0" quotePrefix="1" applyFont="1" applyFill="1" applyBorder="1" applyAlignment="1">
      <alignment horizontal="distributed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184" fontId="18" fillId="0" borderId="0" xfId="0" quotePrefix="1" applyNumberFormat="1" applyFont="1" applyFill="1" applyAlignment="1">
      <alignment horizontal="distributed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distributed" vertical="center"/>
    </xf>
    <xf numFmtId="0" fontId="24" fillId="0" borderId="0" xfId="0" quotePrefix="1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51" xfId="23" applyFont="1" applyFill="1" applyBorder="1" applyAlignment="1"/>
    <xf numFmtId="0" fontId="0" fillId="0" borderId="51" xfId="0" applyBorder="1" applyAlignment="1"/>
    <xf numFmtId="0" fontId="3" fillId="0" borderId="0" xfId="23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8" xfId="23" quotePrefix="1" applyFont="1" applyFill="1" applyBorder="1" applyAlignment="1">
      <alignment horizontal="center" vertical="center"/>
    </xf>
    <xf numFmtId="0" fontId="3" fillId="0" borderId="17" xfId="23" applyFont="1" applyFill="1" applyBorder="1" applyAlignment="1">
      <alignment horizontal="center" vertical="center"/>
    </xf>
    <xf numFmtId="0" fontId="3" fillId="0" borderId="17" xfId="2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23" quotePrefix="1" applyFont="1" applyFill="1" applyBorder="1" applyAlignment="1">
      <alignment horizontal="center" vertical="center"/>
    </xf>
    <xf numFmtId="0" fontId="3" fillId="0" borderId="10" xfId="23" quotePrefix="1" applyFont="1" applyFill="1" applyBorder="1" applyAlignment="1">
      <alignment horizontal="center" vertical="center" shrinkToFit="1"/>
    </xf>
    <xf numFmtId="0" fontId="3" fillId="0" borderId="2" xfId="23" applyFont="1" applyFill="1" applyBorder="1" applyAlignment="1">
      <alignment horizontal="center" vertical="center" shrinkToFit="1"/>
    </xf>
    <xf numFmtId="0" fontId="3" fillId="0" borderId="5" xfId="23" applyFont="1" applyFill="1" applyBorder="1" applyAlignment="1">
      <alignment horizontal="center" vertical="center" shrinkToFit="1"/>
    </xf>
    <xf numFmtId="184" fontId="18" fillId="0" borderId="0" xfId="0" quotePrefix="1" applyNumberFormat="1" applyFont="1" applyFill="1" applyBorder="1" applyAlignment="1">
      <alignment horizontal="distributed" vertical="center"/>
    </xf>
    <xf numFmtId="0" fontId="3" fillId="0" borderId="2" xfId="23" quotePrefix="1" applyFont="1" applyFill="1" applyBorder="1" applyAlignment="1">
      <alignment horizontal="center" vertical="center"/>
    </xf>
    <xf numFmtId="0" fontId="3" fillId="0" borderId="5" xfId="23" applyFont="1" applyFill="1" applyBorder="1" applyAlignment="1">
      <alignment horizontal="center" vertical="center"/>
    </xf>
    <xf numFmtId="0" fontId="3" fillId="0" borderId="51" xfId="23" applyFont="1" applyFill="1" applyBorder="1" applyAlignment="1">
      <alignment horizontal="center" vertical="center"/>
    </xf>
    <xf numFmtId="0" fontId="3" fillId="0" borderId="27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horizontal="center" vertical="center"/>
    </xf>
    <xf numFmtId="0" fontId="3" fillId="0" borderId="22" xfId="23" applyFont="1" applyFill="1" applyBorder="1" applyAlignment="1">
      <alignment horizontal="center" vertical="center"/>
    </xf>
    <xf numFmtId="0" fontId="3" fillId="0" borderId="29" xfId="23" applyFont="1" applyFill="1" applyBorder="1" applyAlignment="1">
      <alignment horizontal="center" vertical="center"/>
    </xf>
    <xf numFmtId="0" fontId="3" fillId="0" borderId="24" xfId="23" applyFont="1" applyFill="1" applyBorder="1" applyAlignment="1">
      <alignment horizontal="center" vertical="center"/>
    </xf>
    <xf numFmtId="0" fontId="3" fillId="0" borderId="6" xfId="23" applyFont="1" applyFill="1" applyBorder="1" applyAlignment="1">
      <alignment horizontal="center" vertical="center"/>
    </xf>
    <xf numFmtId="0" fontId="3" fillId="0" borderId="7" xfId="23" applyFont="1" applyFill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0" fontId="3" fillId="0" borderId="10" xfId="23" applyFont="1" applyFill="1" applyBorder="1" applyAlignment="1">
      <alignment horizontal="center" vertical="center"/>
    </xf>
    <xf numFmtId="0" fontId="3" fillId="0" borderId="65" xfId="23" applyFont="1" applyFill="1" applyBorder="1" applyAlignment="1">
      <alignment horizontal="center" vertical="center"/>
    </xf>
    <xf numFmtId="0" fontId="3" fillId="0" borderId="66" xfId="23" applyFont="1" applyFill="1" applyBorder="1" applyAlignment="1">
      <alignment horizontal="center" vertical="center"/>
    </xf>
    <xf numFmtId="0" fontId="3" fillId="0" borderId="67" xfId="23" applyFont="1" applyFill="1" applyBorder="1" applyAlignment="1">
      <alignment horizontal="center" vertical="center"/>
    </xf>
    <xf numFmtId="0" fontId="3" fillId="0" borderId="55" xfId="23" applyFont="1" applyFill="1" applyBorder="1" applyAlignment="1">
      <alignment horizontal="center" vertical="center"/>
    </xf>
    <xf numFmtId="0" fontId="3" fillId="0" borderId="56" xfId="23" applyFont="1" applyFill="1" applyBorder="1" applyAlignment="1">
      <alignment horizontal="center" vertical="center"/>
    </xf>
    <xf numFmtId="177" fontId="3" fillId="0" borderId="51" xfId="23" applyNumberFormat="1" applyFont="1" applyFill="1" applyBorder="1" applyAlignment="1">
      <alignment horizontal="center" vertical="center"/>
    </xf>
    <xf numFmtId="177" fontId="3" fillId="0" borderId="29" xfId="23" applyNumberFormat="1" applyFont="1" applyFill="1" applyBorder="1" applyAlignment="1">
      <alignment horizontal="center" vertical="center"/>
    </xf>
    <xf numFmtId="0" fontId="3" fillId="0" borderId="17" xfId="23" applyFont="1" applyFill="1" applyBorder="1" applyAlignment="1">
      <alignment horizontal="right" vertical="center"/>
    </xf>
    <xf numFmtId="183" fontId="3" fillId="0" borderId="14" xfId="0" quotePrefix="1" applyNumberFormat="1" applyFont="1" applyFill="1" applyBorder="1" applyAlignment="1">
      <alignment horizontal="distributed" vertical="center"/>
    </xf>
    <xf numFmtId="183" fontId="18" fillId="0" borderId="0" xfId="0" quotePrefix="1" applyNumberFormat="1" applyFont="1" applyFill="1" applyBorder="1" applyAlignment="1">
      <alignment horizontal="distributed" vertical="center"/>
    </xf>
    <xf numFmtId="183" fontId="18" fillId="0" borderId="0" xfId="0" applyNumberFormat="1" applyFont="1" applyFill="1" applyBorder="1" applyAlignment="1">
      <alignment horizontal="distributed" vertical="center"/>
    </xf>
    <xf numFmtId="183" fontId="18" fillId="0" borderId="14" xfId="0" applyNumberFormat="1" applyFont="1" applyFill="1" applyBorder="1" applyAlignment="1">
      <alignment horizontal="distributed" vertical="center"/>
    </xf>
    <xf numFmtId="184" fontId="3" fillId="0" borderId="0" xfId="0" quotePrefix="1" applyNumberFormat="1" applyFont="1" applyFill="1" applyAlignment="1">
      <alignment horizontal="distributed" vertical="center"/>
    </xf>
    <xf numFmtId="0" fontId="3" fillId="0" borderId="18" xfId="23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4" fillId="0" borderId="0" xfId="23" quotePrefix="1" applyFont="1" applyFill="1" applyAlignment="1">
      <alignment horizontal="center" vertical="center"/>
    </xf>
    <xf numFmtId="0" fontId="3" fillId="0" borderId="51" xfId="23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18" xfId="23" quotePrefix="1" applyFont="1" applyFill="1" applyBorder="1" applyAlignment="1">
      <alignment horizontal="center" vertical="center" shrinkToFit="1"/>
    </xf>
    <xf numFmtId="0" fontId="3" fillId="0" borderId="17" xfId="23" quotePrefix="1" applyFont="1" applyFill="1" applyBorder="1" applyAlignment="1">
      <alignment horizontal="center" vertical="center" shrinkToFit="1"/>
    </xf>
    <xf numFmtId="0" fontId="3" fillId="0" borderId="19" xfId="23" quotePrefix="1" applyFont="1" applyFill="1" applyBorder="1" applyAlignment="1">
      <alignment horizontal="center" vertical="center" shrinkToFit="1"/>
    </xf>
    <xf numFmtId="0" fontId="3" fillId="0" borderId="75" xfId="23" applyFont="1" applyFill="1" applyBorder="1" applyAlignment="1">
      <alignment horizontal="center" vertical="center"/>
    </xf>
    <xf numFmtId="0" fontId="3" fillId="0" borderId="19" xfId="23" applyFont="1" applyFill="1" applyBorder="1" applyAlignment="1">
      <alignment horizontal="center" vertical="center"/>
    </xf>
    <xf numFmtId="0" fontId="3" fillId="0" borderId="10" xfId="23" quotePrefix="1" applyFont="1" applyFill="1" applyBorder="1" applyAlignment="1">
      <alignment horizontal="left" vertical="center" wrapText="1" shrinkToFit="1"/>
    </xf>
    <xf numFmtId="0" fontId="3" fillId="0" borderId="5" xfId="23" applyFont="1" applyFill="1" applyBorder="1" applyAlignment="1">
      <alignment horizontal="left" vertical="center" wrapText="1" shrinkToFit="1"/>
    </xf>
    <xf numFmtId="184" fontId="3" fillId="0" borderId="0" xfId="0" quotePrefix="1" applyNumberFormat="1" applyFont="1" applyFill="1" applyBorder="1" applyAlignment="1">
      <alignment horizontal="distributed" vertical="center"/>
    </xf>
    <xf numFmtId="0" fontId="3" fillId="0" borderId="2" xfId="23" applyFont="1" applyFill="1" applyBorder="1" applyAlignment="1">
      <alignment horizontal="center" vertical="center" wrapText="1"/>
    </xf>
    <xf numFmtId="0" fontId="3" fillId="0" borderId="5" xfId="23" applyFont="1" applyFill="1" applyBorder="1" applyAlignment="1">
      <alignment horizontal="center" vertical="center" wrapText="1"/>
    </xf>
    <xf numFmtId="0" fontId="3" fillId="0" borderId="2" xfId="23" quotePrefix="1" applyFont="1" applyFill="1" applyBorder="1" applyAlignment="1">
      <alignment horizontal="center" vertical="center" wrapText="1"/>
    </xf>
    <xf numFmtId="0" fontId="3" fillId="0" borderId="2" xfId="23" applyFont="1" applyFill="1" applyBorder="1" applyAlignment="1">
      <alignment horizontal="left" vertical="center" wrapText="1" shrinkToFit="1"/>
    </xf>
    <xf numFmtId="0" fontId="3" fillId="0" borderId="2" xfId="23" quotePrefix="1" applyFont="1" applyFill="1" applyBorder="1" applyAlignment="1">
      <alignment horizontal="center" vertical="center" wrapText="1" shrinkToFit="1"/>
    </xf>
    <xf numFmtId="0" fontId="3" fillId="0" borderId="5" xfId="23" applyFont="1" applyFill="1" applyBorder="1" applyAlignment="1">
      <alignment horizontal="center" vertical="center" wrapText="1" shrinkToFit="1"/>
    </xf>
    <xf numFmtId="0" fontId="3" fillId="0" borderId="27" xfId="23" applyFont="1" applyFill="1" applyBorder="1" applyAlignment="1">
      <alignment horizontal="center" vertical="center" wrapText="1"/>
    </xf>
    <xf numFmtId="0" fontId="3" fillId="0" borderId="0" xfId="23" applyFont="1" applyFill="1" applyBorder="1" applyAlignment="1">
      <alignment horizontal="center" vertical="center" wrapText="1"/>
    </xf>
    <xf numFmtId="0" fontId="3" fillId="0" borderId="22" xfId="23" applyFont="1" applyFill="1" applyBorder="1" applyAlignment="1">
      <alignment horizontal="center" vertical="center" wrapText="1"/>
    </xf>
    <xf numFmtId="0" fontId="3" fillId="0" borderId="29" xfId="23" applyFont="1" applyFill="1" applyBorder="1" applyAlignment="1">
      <alignment horizontal="center" vertical="center" wrapText="1"/>
    </xf>
    <xf numFmtId="0" fontId="3" fillId="0" borderId="24" xfId="23" applyFont="1" applyFill="1" applyBorder="1" applyAlignment="1">
      <alignment horizontal="center" vertical="center" wrapText="1"/>
    </xf>
    <xf numFmtId="0" fontId="3" fillId="0" borderId="6" xfId="23" applyFont="1" applyFill="1" applyBorder="1" applyAlignment="1">
      <alignment horizontal="left" vertical="center" wrapText="1"/>
    </xf>
    <xf numFmtId="0" fontId="3" fillId="0" borderId="51" xfId="23" applyFont="1" applyFill="1" applyBorder="1" applyAlignment="1">
      <alignment horizontal="left" vertical="center" wrapText="1"/>
    </xf>
    <xf numFmtId="0" fontId="3" fillId="0" borderId="27" xfId="23" applyFont="1" applyFill="1" applyBorder="1" applyAlignment="1">
      <alignment horizontal="left" vertical="center" wrapText="1"/>
    </xf>
    <xf numFmtId="0" fontId="3" fillId="0" borderId="7" xfId="23" applyFont="1" applyFill="1" applyBorder="1" applyAlignment="1">
      <alignment horizontal="left" vertical="center" wrapText="1"/>
    </xf>
    <xf numFmtId="0" fontId="3" fillId="0" borderId="29" xfId="23" applyFont="1" applyFill="1" applyBorder="1" applyAlignment="1">
      <alignment horizontal="left" vertical="center" wrapText="1"/>
    </xf>
    <xf numFmtId="0" fontId="3" fillId="0" borderId="24" xfId="23" applyFont="1" applyFill="1" applyBorder="1" applyAlignment="1">
      <alignment horizontal="left" vertical="center" wrapText="1"/>
    </xf>
    <xf numFmtId="0" fontId="3" fillId="0" borderId="51" xfId="23" applyFont="1" applyFill="1" applyBorder="1" applyAlignment="1">
      <alignment horizontal="center" vertical="center" wrapText="1" shrinkToFit="1"/>
    </xf>
    <xf numFmtId="0" fontId="3" fillId="0" borderId="29" xfId="23" applyFont="1" applyFill="1" applyBorder="1" applyAlignment="1">
      <alignment horizontal="center" vertical="center" wrapText="1" shrinkToFit="1"/>
    </xf>
    <xf numFmtId="0" fontId="3" fillId="0" borderId="18" xfId="23" quotePrefix="1" applyFont="1" applyFill="1" applyBorder="1" applyAlignment="1">
      <alignment horizontal="center" vertical="center" wrapText="1"/>
    </xf>
    <xf numFmtId="0" fontId="3" fillId="0" borderId="17" xfId="23" quotePrefix="1" applyFont="1" applyFill="1" applyBorder="1" applyAlignment="1">
      <alignment horizontal="center" vertical="center" wrapText="1"/>
    </xf>
    <xf numFmtId="0" fontId="3" fillId="0" borderId="19" xfId="23" quotePrefix="1" applyFont="1" applyFill="1" applyBorder="1" applyAlignment="1">
      <alignment horizontal="center" vertical="center" wrapText="1"/>
    </xf>
    <xf numFmtId="0" fontId="3" fillId="0" borderId="18" xfId="23" applyFont="1" applyFill="1" applyBorder="1" applyAlignment="1">
      <alignment horizontal="center" vertical="center" wrapText="1"/>
    </xf>
    <xf numFmtId="0" fontId="3" fillId="0" borderId="17" xfId="23" applyFont="1" applyFill="1" applyBorder="1" applyAlignment="1">
      <alignment horizontal="center" vertical="center" wrapText="1"/>
    </xf>
    <xf numFmtId="0" fontId="3" fillId="0" borderId="6" xfId="23" applyFont="1" applyFill="1" applyBorder="1" applyAlignment="1">
      <alignment horizontal="center" vertical="center" wrapText="1"/>
    </xf>
    <xf numFmtId="0" fontId="3" fillId="0" borderId="7" xfId="23" applyFont="1" applyFill="1" applyBorder="1" applyAlignment="1">
      <alignment horizontal="center" vertical="center" wrapText="1"/>
    </xf>
    <xf numFmtId="0" fontId="3" fillId="0" borderId="10" xfId="23" applyFont="1" applyFill="1" applyBorder="1" applyAlignment="1">
      <alignment horizontal="center" vertical="center" wrapText="1"/>
    </xf>
    <xf numFmtId="0" fontId="3" fillId="0" borderId="2" xfId="23" applyFont="1" applyFill="1" applyBorder="1" applyAlignment="1">
      <alignment horizontal="center" vertical="center" wrapText="1" shrinkToFit="1"/>
    </xf>
    <xf numFmtId="0" fontId="3" fillId="0" borderId="10" xfId="23" quotePrefix="1" applyFont="1" applyFill="1" applyBorder="1" applyAlignment="1">
      <alignment horizontal="center" vertical="center" wrapText="1" shrinkToFit="1"/>
    </xf>
    <xf numFmtId="0" fontId="3" fillId="0" borderId="10" xfId="23" quotePrefix="1" applyFont="1" applyFill="1" applyBorder="1" applyAlignment="1">
      <alignment horizontal="center" vertical="center" wrapText="1"/>
    </xf>
    <xf numFmtId="0" fontId="3" fillId="0" borderId="2" xfId="23" quotePrefix="1" applyFont="1" applyFill="1" applyBorder="1" applyAlignment="1">
      <alignment horizontal="left" vertical="center" wrapText="1" shrinkToFit="1"/>
    </xf>
    <xf numFmtId="0" fontId="3" fillId="0" borderId="77" xfId="23" applyFont="1" applyFill="1" applyBorder="1" applyAlignment="1">
      <alignment horizontal="center" vertical="center" wrapText="1"/>
    </xf>
    <xf numFmtId="0" fontId="3" fillId="0" borderId="68" xfId="23" applyFont="1" applyFill="1" applyBorder="1" applyAlignment="1">
      <alignment horizontal="center" vertical="center" wrapText="1" shrinkToFit="1"/>
    </xf>
    <xf numFmtId="0" fontId="3" fillId="0" borderId="6" xfId="23" applyFont="1" applyFill="1" applyBorder="1" applyAlignment="1">
      <alignment horizontal="center" vertical="center" wrapText="1" shrinkToFit="1"/>
    </xf>
    <xf numFmtId="0" fontId="3" fillId="0" borderId="7" xfId="23" applyFont="1" applyFill="1" applyBorder="1" applyAlignment="1">
      <alignment horizontal="center" vertical="center" wrapText="1" shrinkToFit="1"/>
    </xf>
    <xf numFmtId="0" fontId="3" fillId="0" borderId="75" xfId="23" quotePrefix="1" applyFont="1" applyFill="1" applyBorder="1" applyAlignment="1">
      <alignment horizontal="center" vertical="center" wrapText="1"/>
    </xf>
    <xf numFmtId="0" fontId="3" fillId="0" borderId="70" xfId="23" quotePrefix="1" applyFont="1" applyFill="1" applyBorder="1" applyAlignment="1">
      <alignment horizontal="center" vertical="center" wrapText="1"/>
    </xf>
    <xf numFmtId="0" fontId="3" fillId="0" borderId="69" xfId="23" applyFont="1" applyFill="1" applyBorder="1" applyAlignment="1">
      <alignment horizontal="center" vertical="center" wrapText="1"/>
    </xf>
    <xf numFmtId="0" fontId="3" fillId="0" borderId="23" xfId="23" applyFont="1" applyFill="1" applyBorder="1" applyAlignment="1">
      <alignment horizontal="center" vertical="center" wrapText="1"/>
    </xf>
    <xf numFmtId="0" fontId="3" fillId="0" borderId="41" xfId="23" applyFont="1" applyFill="1" applyBorder="1" applyAlignment="1">
      <alignment horizontal="center" vertical="center" wrapText="1"/>
    </xf>
    <xf numFmtId="0" fontId="3" fillId="0" borderId="75" xfId="23" applyFont="1" applyFill="1" applyBorder="1" applyAlignment="1">
      <alignment horizontal="center" vertical="center" wrapText="1"/>
    </xf>
    <xf numFmtId="0" fontId="3" fillId="0" borderId="10" xfId="23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56" fontId="24" fillId="0" borderId="0" xfId="23" quotePrefix="1" applyNumberFormat="1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2" fillId="0" borderId="73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17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/>
    <xf numFmtId="0" fontId="3" fillId="0" borderId="16" xfId="22" applyFont="1" applyFill="1" applyBorder="1" applyAlignment="1">
      <alignment horizontal="center" vertical="center" shrinkToFit="1"/>
    </xf>
    <xf numFmtId="0" fontId="3" fillId="0" borderId="13" xfId="22" applyFont="1" applyFill="1" applyBorder="1" applyAlignment="1">
      <alignment horizontal="center" vertical="center" shrinkToFit="1"/>
    </xf>
    <xf numFmtId="0" fontId="3" fillId="0" borderId="9" xfId="22" applyFont="1" applyFill="1" applyBorder="1" applyAlignment="1">
      <alignment horizontal="center" vertical="center" shrinkToFit="1"/>
    </xf>
    <xf numFmtId="0" fontId="3" fillId="0" borderId="7" xfId="22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84" fontId="3" fillId="0" borderId="0" xfId="0" quotePrefix="1" applyNumberFormat="1" applyFont="1" applyAlignment="1">
      <alignment horizontal="distributed" vertical="center"/>
    </xf>
    <xf numFmtId="184" fontId="18" fillId="0" borderId="0" xfId="0" quotePrefix="1" applyNumberFormat="1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84" fontId="3" fillId="0" borderId="14" xfId="0" quotePrefix="1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_Book2" xfId="21"/>
    <cellStyle name="標準_第１５表～２９表" xfId="22"/>
    <cellStyle name="標準_第３０表～６７表" xfId="23"/>
  </cellStyles>
  <dxfs count="0"/>
  <tableStyles count="0" defaultTableStyle="TableStyleMedium9" defaultPivotStyle="PivotStyleLight16"/>
  <colors>
    <mruColors>
      <color rgb="FF0000FF"/>
      <color rgb="FFCCECFF"/>
      <color rgb="FF66CCFF"/>
      <color rgb="FFFFFF99"/>
      <color rgb="FFCCFF99"/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29</xdr:row>
      <xdr:rowOff>9525</xdr:rowOff>
    </xdr:from>
    <xdr:to>
      <xdr:col>4</xdr:col>
      <xdr:colOff>0</xdr:colOff>
      <xdr:row>33</xdr:row>
      <xdr:rowOff>9525</xdr:rowOff>
    </xdr:to>
    <xdr:sp macro="" textlink="">
      <xdr:nvSpPr>
        <xdr:cNvPr id="148925" name="AutoShape 15"/>
        <xdr:cNvSpPr>
          <a:spLocks/>
        </xdr:cNvSpPr>
      </xdr:nvSpPr>
      <xdr:spPr bwMode="auto">
        <a:xfrm>
          <a:off x="495300" y="5410200"/>
          <a:ext cx="76200" cy="952500"/>
        </a:xfrm>
        <a:prstGeom prst="leftBrace">
          <a:avLst>
            <a:gd name="adj1" fmla="val 10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26</xdr:row>
      <xdr:rowOff>114300</xdr:rowOff>
    </xdr:from>
    <xdr:to>
      <xdr:col>1</xdr:col>
      <xdr:colOff>142875</xdr:colOff>
      <xdr:row>30</xdr:row>
      <xdr:rowOff>228600</xdr:rowOff>
    </xdr:to>
    <xdr:sp macro="" textlink="">
      <xdr:nvSpPr>
        <xdr:cNvPr id="148926" name="AutoShape 16"/>
        <xdr:cNvSpPr>
          <a:spLocks/>
        </xdr:cNvSpPr>
      </xdr:nvSpPr>
      <xdr:spPr bwMode="auto">
        <a:xfrm>
          <a:off x="228600" y="4800600"/>
          <a:ext cx="57150" cy="1066800"/>
        </a:xfrm>
        <a:prstGeom prst="leftBrace">
          <a:avLst>
            <a:gd name="adj1" fmla="val 15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28</xdr:row>
      <xdr:rowOff>104775</xdr:rowOff>
    </xdr:from>
    <xdr:to>
      <xdr:col>5</xdr:col>
      <xdr:colOff>114300</xdr:colOff>
      <xdr:row>29</xdr:row>
      <xdr:rowOff>142875</xdr:rowOff>
    </xdr:to>
    <xdr:sp macro="" textlink="">
      <xdr:nvSpPr>
        <xdr:cNvPr id="148927" name="AutoShape 17"/>
        <xdr:cNvSpPr>
          <a:spLocks/>
        </xdr:cNvSpPr>
      </xdr:nvSpPr>
      <xdr:spPr bwMode="auto">
        <a:xfrm>
          <a:off x="1038225" y="52673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30</xdr:row>
      <xdr:rowOff>104775</xdr:rowOff>
    </xdr:from>
    <xdr:to>
      <xdr:col>5</xdr:col>
      <xdr:colOff>114300</xdr:colOff>
      <xdr:row>31</xdr:row>
      <xdr:rowOff>142875</xdr:rowOff>
    </xdr:to>
    <xdr:sp macro="" textlink="">
      <xdr:nvSpPr>
        <xdr:cNvPr id="148928" name="AutoShape 19"/>
        <xdr:cNvSpPr>
          <a:spLocks/>
        </xdr:cNvSpPr>
      </xdr:nvSpPr>
      <xdr:spPr bwMode="auto">
        <a:xfrm>
          <a:off x="1038225" y="574357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32</xdr:row>
      <xdr:rowOff>104775</xdr:rowOff>
    </xdr:from>
    <xdr:to>
      <xdr:col>5</xdr:col>
      <xdr:colOff>114300</xdr:colOff>
      <xdr:row>33</xdr:row>
      <xdr:rowOff>142875</xdr:rowOff>
    </xdr:to>
    <xdr:sp macro="" textlink="">
      <xdr:nvSpPr>
        <xdr:cNvPr id="148929" name="AutoShape 20"/>
        <xdr:cNvSpPr>
          <a:spLocks/>
        </xdr:cNvSpPr>
      </xdr:nvSpPr>
      <xdr:spPr bwMode="auto">
        <a:xfrm>
          <a:off x="1038225" y="62198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17</xdr:row>
      <xdr:rowOff>114300</xdr:rowOff>
    </xdr:from>
    <xdr:to>
      <xdr:col>6</xdr:col>
      <xdr:colOff>0</xdr:colOff>
      <xdr:row>20</xdr:row>
      <xdr:rowOff>142875</xdr:rowOff>
    </xdr:to>
    <xdr:sp macro="" textlink="">
      <xdr:nvSpPr>
        <xdr:cNvPr id="148930" name="AutoShape 21"/>
        <xdr:cNvSpPr>
          <a:spLocks/>
        </xdr:cNvSpPr>
      </xdr:nvSpPr>
      <xdr:spPr bwMode="auto">
        <a:xfrm>
          <a:off x="1028700" y="26574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21</xdr:row>
      <xdr:rowOff>114300</xdr:rowOff>
    </xdr:from>
    <xdr:to>
      <xdr:col>6</xdr:col>
      <xdr:colOff>0</xdr:colOff>
      <xdr:row>24</xdr:row>
      <xdr:rowOff>142875</xdr:rowOff>
    </xdr:to>
    <xdr:sp macro="" textlink="">
      <xdr:nvSpPr>
        <xdr:cNvPr id="148931" name="AutoShape 22"/>
        <xdr:cNvSpPr>
          <a:spLocks/>
        </xdr:cNvSpPr>
      </xdr:nvSpPr>
      <xdr:spPr bwMode="auto">
        <a:xfrm>
          <a:off x="1028700" y="3609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25</xdr:row>
      <xdr:rowOff>114300</xdr:rowOff>
    </xdr:from>
    <xdr:to>
      <xdr:col>6</xdr:col>
      <xdr:colOff>9525</xdr:colOff>
      <xdr:row>27</xdr:row>
      <xdr:rowOff>142875</xdr:rowOff>
    </xdr:to>
    <xdr:sp macro="" textlink="">
      <xdr:nvSpPr>
        <xdr:cNvPr id="148932" name="AutoShape 27"/>
        <xdr:cNvSpPr>
          <a:spLocks/>
        </xdr:cNvSpPr>
      </xdr:nvSpPr>
      <xdr:spPr bwMode="auto">
        <a:xfrm>
          <a:off x="1028700" y="4562475"/>
          <a:ext cx="104775" cy="504825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29</xdr:row>
      <xdr:rowOff>9525</xdr:rowOff>
    </xdr:from>
    <xdr:to>
      <xdr:col>4</xdr:col>
      <xdr:colOff>0</xdr:colOff>
      <xdr:row>33</xdr:row>
      <xdr:rowOff>9525</xdr:rowOff>
    </xdr:to>
    <xdr:sp macro="" textlink="">
      <xdr:nvSpPr>
        <xdr:cNvPr id="148933" name="AutoShape 28"/>
        <xdr:cNvSpPr>
          <a:spLocks/>
        </xdr:cNvSpPr>
      </xdr:nvSpPr>
      <xdr:spPr bwMode="auto">
        <a:xfrm>
          <a:off x="495300" y="5410200"/>
          <a:ext cx="76200" cy="952500"/>
        </a:xfrm>
        <a:prstGeom prst="leftBrace">
          <a:avLst>
            <a:gd name="adj1" fmla="val 10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26</xdr:row>
      <xdr:rowOff>114300</xdr:rowOff>
    </xdr:from>
    <xdr:to>
      <xdr:col>1</xdr:col>
      <xdr:colOff>142875</xdr:colOff>
      <xdr:row>30</xdr:row>
      <xdr:rowOff>228600</xdr:rowOff>
    </xdr:to>
    <xdr:sp macro="" textlink="">
      <xdr:nvSpPr>
        <xdr:cNvPr id="148934" name="AutoShape 29"/>
        <xdr:cNvSpPr>
          <a:spLocks/>
        </xdr:cNvSpPr>
      </xdr:nvSpPr>
      <xdr:spPr bwMode="auto">
        <a:xfrm>
          <a:off x="228600" y="4800600"/>
          <a:ext cx="57150" cy="1066800"/>
        </a:xfrm>
        <a:prstGeom prst="leftBrace">
          <a:avLst>
            <a:gd name="adj1" fmla="val 15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28</xdr:row>
      <xdr:rowOff>104775</xdr:rowOff>
    </xdr:from>
    <xdr:to>
      <xdr:col>5</xdr:col>
      <xdr:colOff>114300</xdr:colOff>
      <xdr:row>29</xdr:row>
      <xdr:rowOff>142875</xdr:rowOff>
    </xdr:to>
    <xdr:sp macro="" textlink="">
      <xdr:nvSpPr>
        <xdr:cNvPr id="148935" name="AutoShape 30"/>
        <xdr:cNvSpPr>
          <a:spLocks/>
        </xdr:cNvSpPr>
      </xdr:nvSpPr>
      <xdr:spPr bwMode="auto">
        <a:xfrm>
          <a:off x="1038225" y="52673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30</xdr:row>
      <xdr:rowOff>104775</xdr:rowOff>
    </xdr:from>
    <xdr:to>
      <xdr:col>5</xdr:col>
      <xdr:colOff>114300</xdr:colOff>
      <xdr:row>31</xdr:row>
      <xdr:rowOff>142875</xdr:rowOff>
    </xdr:to>
    <xdr:sp macro="" textlink="">
      <xdr:nvSpPr>
        <xdr:cNvPr id="148936" name="AutoShape 31"/>
        <xdr:cNvSpPr>
          <a:spLocks/>
        </xdr:cNvSpPr>
      </xdr:nvSpPr>
      <xdr:spPr bwMode="auto">
        <a:xfrm>
          <a:off x="1038225" y="574357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32</xdr:row>
      <xdr:rowOff>104775</xdr:rowOff>
    </xdr:from>
    <xdr:to>
      <xdr:col>5</xdr:col>
      <xdr:colOff>114300</xdr:colOff>
      <xdr:row>33</xdr:row>
      <xdr:rowOff>142875</xdr:rowOff>
    </xdr:to>
    <xdr:sp macro="" textlink="">
      <xdr:nvSpPr>
        <xdr:cNvPr id="148937" name="AutoShape 32"/>
        <xdr:cNvSpPr>
          <a:spLocks/>
        </xdr:cNvSpPr>
      </xdr:nvSpPr>
      <xdr:spPr bwMode="auto">
        <a:xfrm>
          <a:off x="1038225" y="62198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17</xdr:row>
      <xdr:rowOff>114300</xdr:rowOff>
    </xdr:from>
    <xdr:to>
      <xdr:col>6</xdr:col>
      <xdr:colOff>0</xdr:colOff>
      <xdr:row>20</xdr:row>
      <xdr:rowOff>142875</xdr:rowOff>
    </xdr:to>
    <xdr:sp macro="" textlink="">
      <xdr:nvSpPr>
        <xdr:cNvPr id="148938" name="AutoShape 33"/>
        <xdr:cNvSpPr>
          <a:spLocks/>
        </xdr:cNvSpPr>
      </xdr:nvSpPr>
      <xdr:spPr bwMode="auto">
        <a:xfrm>
          <a:off x="1028700" y="26574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21</xdr:row>
      <xdr:rowOff>114300</xdr:rowOff>
    </xdr:from>
    <xdr:to>
      <xdr:col>6</xdr:col>
      <xdr:colOff>0</xdr:colOff>
      <xdr:row>24</xdr:row>
      <xdr:rowOff>142875</xdr:rowOff>
    </xdr:to>
    <xdr:sp macro="" textlink="">
      <xdr:nvSpPr>
        <xdr:cNvPr id="148939" name="AutoShape 34"/>
        <xdr:cNvSpPr>
          <a:spLocks/>
        </xdr:cNvSpPr>
      </xdr:nvSpPr>
      <xdr:spPr bwMode="auto">
        <a:xfrm>
          <a:off x="1028700" y="3609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37</xdr:row>
      <xdr:rowOff>114300</xdr:rowOff>
    </xdr:from>
    <xdr:to>
      <xdr:col>6</xdr:col>
      <xdr:colOff>0</xdr:colOff>
      <xdr:row>40</xdr:row>
      <xdr:rowOff>142875</xdr:rowOff>
    </xdr:to>
    <xdr:sp macro="" textlink="">
      <xdr:nvSpPr>
        <xdr:cNvPr id="148940" name="AutoShape 35"/>
        <xdr:cNvSpPr>
          <a:spLocks/>
        </xdr:cNvSpPr>
      </xdr:nvSpPr>
      <xdr:spPr bwMode="auto">
        <a:xfrm>
          <a:off x="1028700" y="7419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10</xdr:row>
      <xdr:rowOff>114300</xdr:rowOff>
    </xdr:from>
    <xdr:to>
      <xdr:col>6</xdr:col>
      <xdr:colOff>0</xdr:colOff>
      <xdr:row>13</xdr:row>
      <xdr:rowOff>142875</xdr:rowOff>
    </xdr:to>
    <xdr:sp macro="" textlink="">
      <xdr:nvSpPr>
        <xdr:cNvPr id="148941" name="AutoShape 36"/>
        <xdr:cNvSpPr>
          <a:spLocks/>
        </xdr:cNvSpPr>
      </xdr:nvSpPr>
      <xdr:spPr bwMode="auto">
        <a:xfrm>
          <a:off x="1028700" y="1704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41</xdr:row>
      <xdr:rowOff>114300</xdr:rowOff>
    </xdr:from>
    <xdr:to>
      <xdr:col>6</xdr:col>
      <xdr:colOff>0</xdr:colOff>
      <xdr:row>44</xdr:row>
      <xdr:rowOff>142875</xdr:rowOff>
    </xdr:to>
    <xdr:sp macro="" textlink="">
      <xdr:nvSpPr>
        <xdr:cNvPr id="148942" name="AutoShape 37"/>
        <xdr:cNvSpPr>
          <a:spLocks/>
        </xdr:cNvSpPr>
      </xdr:nvSpPr>
      <xdr:spPr bwMode="auto">
        <a:xfrm>
          <a:off x="1028700" y="8372475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45</xdr:row>
      <xdr:rowOff>114300</xdr:rowOff>
    </xdr:from>
    <xdr:to>
      <xdr:col>6</xdr:col>
      <xdr:colOff>9525</xdr:colOff>
      <xdr:row>47</xdr:row>
      <xdr:rowOff>142875</xdr:rowOff>
    </xdr:to>
    <xdr:sp macro="" textlink="">
      <xdr:nvSpPr>
        <xdr:cNvPr id="148943" name="AutoShape 38"/>
        <xdr:cNvSpPr>
          <a:spLocks/>
        </xdr:cNvSpPr>
      </xdr:nvSpPr>
      <xdr:spPr bwMode="auto">
        <a:xfrm>
          <a:off x="1028700" y="9086850"/>
          <a:ext cx="104775" cy="466725"/>
        </a:xfrm>
        <a:prstGeom prst="leftBrace">
          <a:avLst>
            <a:gd name="adj1" fmla="val 371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25</xdr:row>
      <xdr:rowOff>114300</xdr:rowOff>
    </xdr:from>
    <xdr:to>
      <xdr:col>6</xdr:col>
      <xdr:colOff>9525</xdr:colOff>
      <xdr:row>27</xdr:row>
      <xdr:rowOff>142875</xdr:rowOff>
    </xdr:to>
    <xdr:sp macro="" textlink="">
      <xdr:nvSpPr>
        <xdr:cNvPr id="148944" name="AutoShape 39"/>
        <xdr:cNvSpPr>
          <a:spLocks/>
        </xdr:cNvSpPr>
      </xdr:nvSpPr>
      <xdr:spPr bwMode="auto">
        <a:xfrm>
          <a:off x="1028700" y="4562475"/>
          <a:ext cx="104775" cy="504825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29</xdr:row>
      <xdr:rowOff>9525</xdr:rowOff>
    </xdr:from>
    <xdr:to>
      <xdr:col>4</xdr:col>
      <xdr:colOff>0</xdr:colOff>
      <xdr:row>33</xdr:row>
      <xdr:rowOff>9525</xdr:rowOff>
    </xdr:to>
    <xdr:sp macro="" textlink="">
      <xdr:nvSpPr>
        <xdr:cNvPr id="148946" name="AutoShape 67"/>
        <xdr:cNvSpPr>
          <a:spLocks/>
        </xdr:cNvSpPr>
      </xdr:nvSpPr>
      <xdr:spPr bwMode="auto">
        <a:xfrm>
          <a:off x="495300" y="5410200"/>
          <a:ext cx="76200" cy="952500"/>
        </a:xfrm>
        <a:prstGeom prst="leftBrace">
          <a:avLst>
            <a:gd name="adj1" fmla="val 10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26</xdr:row>
      <xdr:rowOff>114300</xdr:rowOff>
    </xdr:from>
    <xdr:to>
      <xdr:col>1</xdr:col>
      <xdr:colOff>142875</xdr:colOff>
      <xdr:row>30</xdr:row>
      <xdr:rowOff>228600</xdr:rowOff>
    </xdr:to>
    <xdr:sp macro="" textlink="">
      <xdr:nvSpPr>
        <xdr:cNvPr id="148947" name="AutoShape 68"/>
        <xdr:cNvSpPr>
          <a:spLocks/>
        </xdr:cNvSpPr>
      </xdr:nvSpPr>
      <xdr:spPr bwMode="auto">
        <a:xfrm>
          <a:off x="228600" y="4800600"/>
          <a:ext cx="57150" cy="1066800"/>
        </a:xfrm>
        <a:prstGeom prst="leftBrace">
          <a:avLst>
            <a:gd name="adj1" fmla="val 15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28</xdr:row>
      <xdr:rowOff>104775</xdr:rowOff>
    </xdr:from>
    <xdr:to>
      <xdr:col>5</xdr:col>
      <xdr:colOff>114300</xdr:colOff>
      <xdr:row>29</xdr:row>
      <xdr:rowOff>142875</xdr:rowOff>
    </xdr:to>
    <xdr:sp macro="" textlink="">
      <xdr:nvSpPr>
        <xdr:cNvPr id="148948" name="AutoShape 69"/>
        <xdr:cNvSpPr>
          <a:spLocks/>
        </xdr:cNvSpPr>
      </xdr:nvSpPr>
      <xdr:spPr bwMode="auto">
        <a:xfrm>
          <a:off x="1038225" y="52673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30</xdr:row>
      <xdr:rowOff>104775</xdr:rowOff>
    </xdr:from>
    <xdr:to>
      <xdr:col>5</xdr:col>
      <xdr:colOff>114300</xdr:colOff>
      <xdr:row>31</xdr:row>
      <xdr:rowOff>142875</xdr:rowOff>
    </xdr:to>
    <xdr:sp macro="" textlink="">
      <xdr:nvSpPr>
        <xdr:cNvPr id="148949" name="AutoShape 70"/>
        <xdr:cNvSpPr>
          <a:spLocks/>
        </xdr:cNvSpPr>
      </xdr:nvSpPr>
      <xdr:spPr bwMode="auto">
        <a:xfrm>
          <a:off x="1038225" y="574357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32</xdr:row>
      <xdr:rowOff>104775</xdr:rowOff>
    </xdr:from>
    <xdr:to>
      <xdr:col>5</xdr:col>
      <xdr:colOff>114300</xdr:colOff>
      <xdr:row>33</xdr:row>
      <xdr:rowOff>142875</xdr:rowOff>
    </xdr:to>
    <xdr:sp macro="" textlink="">
      <xdr:nvSpPr>
        <xdr:cNvPr id="148950" name="AutoShape 71"/>
        <xdr:cNvSpPr>
          <a:spLocks/>
        </xdr:cNvSpPr>
      </xdr:nvSpPr>
      <xdr:spPr bwMode="auto">
        <a:xfrm>
          <a:off x="1038225" y="62198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17</xdr:row>
      <xdr:rowOff>114300</xdr:rowOff>
    </xdr:from>
    <xdr:to>
      <xdr:col>6</xdr:col>
      <xdr:colOff>0</xdr:colOff>
      <xdr:row>20</xdr:row>
      <xdr:rowOff>142875</xdr:rowOff>
    </xdr:to>
    <xdr:sp macro="" textlink="">
      <xdr:nvSpPr>
        <xdr:cNvPr id="148951" name="AutoShape 72"/>
        <xdr:cNvSpPr>
          <a:spLocks/>
        </xdr:cNvSpPr>
      </xdr:nvSpPr>
      <xdr:spPr bwMode="auto">
        <a:xfrm>
          <a:off x="1028700" y="26574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21</xdr:row>
      <xdr:rowOff>114300</xdr:rowOff>
    </xdr:from>
    <xdr:to>
      <xdr:col>6</xdr:col>
      <xdr:colOff>0</xdr:colOff>
      <xdr:row>24</xdr:row>
      <xdr:rowOff>142875</xdr:rowOff>
    </xdr:to>
    <xdr:sp macro="" textlink="">
      <xdr:nvSpPr>
        <xdr:cNvPr id="148952" name="AutoShape 73"/>
        <xdr:cNvSpPr>
          <a:spLocks/>
        </xdr:cNvSpPr>
      </xdr:nvSpPr>
      <xdr:spPr bwMode="auto">
        <a:xfrm>
          <a:off x="1028700" y="3609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37</xdr:row>
      <xdr:rowOff>114300</xdr:rowOff>
    </xdr:from>
    <xdr:to>
      <xdr:col>6</xdr:col>
      <xdr:colOff>0</xdr:colOff>
      <xdr:row>40</xdr:row>
      <xdr:rowOff>142875</xdr:rowOff>
    </xdr:to>
    <xdr:sp macro="" textlink="">
      <xdr:nvSpPr>
        <xdr:cNvPr id="148953" name="AutoShape 74"/>
        <xdr:cNvSpPr>
          <a:spLocks/>
        </xdr:cNvSpPr>
      </xdr:nvSpPr>
      <xdr:spPr bwMode="auto">
        <a:xfrm>
          <a:off x="1028700" y="7419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10</xdr:row>
      <xdr:rowOff>114300</xdr:rowOff>
    </xdr:from>
    <xdr:to>
      <xdr:col>6</xdr:col>
      <xdr:colOff>0</xdr:colOff>
      <xdr:row>13</xdr:row>
      <xdr:rowOff>142875</xdr:rowOff>
    </xdr:to>
    <xdr:sp macro="" textlink="">
      <xdr:nvSpPr>
        <xdr:cNvPr id="148954" name="AutoShape 75"/>
        <xdr:cNvSpPr>
          <a:spLocks/>
        </xdr:cNvSpPr>
      </xdr:nvSpPr>
      <xdr:spPr bwMode="auto">
        <a:xfrm>
          <a:off x="1028700" y="1704975"/>
          <a:ext cx="95250" cy="74295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41</xdr:row>
      <xdr:rowOff>114300</xdr:rowOff>
    </xdr:from>
    <xdr:to>
      <xdr:col>6</xdr:col>
      <xdr:colOff>0</xdr:colOff>
      <xdr:row>44</xdr:row>
      <xdr:rowOff>142875</xdr:rowOff>
    </xdr:to>
    <xdr:sp macro="" textlink="">
      <xdr:nvSpPr>
        <xdr:cNvPr id="148955" name="AutoShape 76"/>
        <xdr:cNvSpPr>
          <a:spLocks/>
        </xdr:cNvSpPr>
      </xdr:nvSpPr>
      <xdr:spPr bwMode="auto">
        <a:xfrm>
          <a:off x="1028700" y="8372475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45</xdr:row>
      <xdr:rowOff>114300</xdr:rowOff>
    </xdr:from>
    <xdr:to>
      <xdr:col>6</xdr:col>
      <xdr:colOff>9525</xdr:colOff>
      <xdr:row>47</xdr:row>
      <xdr:rowOff>142875</xdr:rowOff>
    </xdr:to>
    <xdr:sp macro="" textlink="">
      <xdr:nvSpPr>
        <xdr:cNvPr id="148956" name="AutoShape 77"/>
        <xdr:cNvSpPr>
          <a:spLocks/>
        </xdr:cNvSpPr>
      </xdr:nvSpPr>
      <xdr:spPr bwMode="auto">
        <a:xfrm>
          <a:off x="1028700" y="9086850"/>
          <a:ext cx="104775" cy="466725"/>
        </a:xfrm>
        <a:prstGeom prst="leftBrace">
          <a:avLst>
            <a:gd name="adj1" fmla="val 371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25</xdr:row>
      <xdr:rowOff>114300</xdr:rowOff>
    </xdr:from>
    <xdr:to>
      <xdr:col>6</xdr:col>
      <xdr:colOff>9525</xdr:colOff>
      <xdr:row>27</xdr:row>
      <xdr:rowOff>142875</xdr:rowOff>
    </xdr:to>
    <xdr:sp macro="" textlink="">
      <xdr:nvSpPr>
        <xdr:cNvPr id="148957" name="AutoShape 78"/>
        <xdr:cNvSpPr>
          <a:spLocks/>
        </xdr:cNvSpPr>
      </xdr:nvSpPr>
      <xdr:spPr bwMode="auto">
        <a:xfrm>
          <a:off x="1028700" y="4562475"/>
          <a:ext cx="104775" cy="504825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34</xdr:row>
      <xdr:rowOff>114300</xdr:rowOff>
    </xdr:from>
    <xdr:to>
      <xdr:col>6</xdr:col>
      <xdr:colOff>9525</xdr:colOff>
      <xdr:row>36</xdr:row>
      <xdr:rowOff>323850</xdr:rowOff>
    </xdr:to>
    <xdr:sp macro="" textlink="">
      <xdr:nvSpPr>
        <xdr:cNvPr id="148958" name="AutoShape 79"/>
        <xdr:cNvSpPr>
          <a:spLocks/>
        </xdr:cNvSpPr>
      </xdr:nvSpPr>
      <xdr:spPr bwMode="auto">
        <a:xfrm>
          <a:off x="990600" y="7419975"/>
          <a:ext cx="142875" cy="838200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14</xdr:row>
      <xdr:rowOff>114300</xdr:rowOff>
    </xdr:from>
    <xdr:to>
      <xdr:col>6</xdr:col>
      <xdr:colOff>9525</xdr:colOff>
      <xdr:row>16</xdr:row>
      <xdr:rowOff>142875</xdr:rowOff>
    </xdr:to>
    <xdr:sp macro="" textlink="">
      <xdr:nvSpPr>
        <xdr:cNvPr id="36" name="AutoShape 40"/>
        <xdr:cNvSpPr>
          <a:spLocks/>
        </xdr:cNvSpPr>
      </xdr:nvSpPr>
      <xdr:spPr bwMode="auto">
        <a:xfrm>
          <a:off x="1028700" y="7419975"/>
          <a:ext cx="104775" cy="504825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14</xdr:row>
      <xdr:rowOff>114300</xdr:rowOff>
    </xdr:from>
    <xdr:to>
      <xdr:col>6</xdr:col>
      <xdr:colOff>9525</xdr:colOff>
      <xdr:row>16</xdr:row>
      <xdr:rowOff>142875</xdr:rowOff>
    </xdr:to>
    <xdr:sp macro="" textlink="">
      <xdr:nvSpPr>
        <xdr:cNvPr id="37" name="AutoShape 79"/>
        <xdr:cNvSpPr>
          <a:spLocks/>
        </xdr:cNvSpPr>
      </xdr:nvSpPr>
      <xdr:spPr bwMode="auto">
        <a:xfrm>
          <a:off x="1028700" y="7419975"/>
          <a:ext cx="104775" cy="504825"/>
        </a:xfrm>
        <a:prstGeom prst="leftBrace">
          <a:avLst>
            <a:gd name="adj1" fmla="val 40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  <pageSetUpPr fitToPage="1"/>
  </sheetPr>
  <dimension ref="A1:R50"/>
  <sheetViews>
    <sheetView view="pageBreakPreview" zoomScaleNormal="100" zoomScaleSheetLayoutView="100" workbookViewId="0">
      <selection activeCell="Y15" sqref="Y15"/>
    </sheetView>
  </sheetViews>
  <sheetFormatPr defaultRowHeight="13.5"/>
  <cols>
    <col min="1" max="1" width="2.125" style="6" customWidth="1"/>
    <col min="2" max="2" width="1.625" style="6" customWidth="1"/>
    <col min="3" max="3" width="2.125" style="6" customWidth="1"/>
    <col min="4" max="4" width="1.625" style="6" customWidth="1"/>
    <col min="5" max="5" width="5.625" style="6" customWidth="1"/>
    <col min="6" max="6" width="1.625" style="6" customWidth="1"/>
    <col min="7" max="7" width="4.625" style="6" customWidth="1"/>
    <col min="8" max="8" width="0.625" style="6" customWidth="1"/>
    <col min="9" max="11" width="5.5" style="6" customWidth="1"/>
    <col min="12" max="12" width="5.875" style="6" customWidth="1"/>
    <col min="13" max="15" width="8.125" style="6" customWidth="1"/>
    <col min="16" max="16" width="6.625" style="6" customWidth="1"/>
    <col min="17" max="17" width="5.875" style="6" customWidth="1"/>
    <col min="18" max="18" width="6.5" style="6" customWidth="1"/>
    <col min="19" max="16384" width="9" style="6"/>
  </cols>
  <sheetData>
    <row r="1" spans="1:18" ht="21.75" customHeight="1">
      <c r="A1" s="638" t="s">
        <v>566</v>
      </c>
      <c r="B1" s="639"/>
      <c r="C1" s="639"/>
      <c r="D1" s="639"/>
      <c r="E1" s="639"/>
    </row>
    <row r="2" spans="1:18" ht="15.75" customHeight="1">
      <c r="A2" s="637"/>
    </row>
    <row r="3" spans="1:18" ht="13.7" customHeight="1">
      <c r="A3" s="644">
        <v>1</v>
      </c>
      <c r="B3" s="644"/>
      <c r="C3" s="644" t="s">
        <v>34</v>
      </c>
      <c r="D3" s="644"/>
      <c r="E3" s="644"/>
      <c r="F3" s="644"/>
      <c r="G3" s="644"/>
      <c r="H3" s="644"/>
      <c r="I3" s="644"/>
      <c r="J3" s="5"/>
      <c r="K3" s="5"/>
      <c r="L3" s="5"/>
      <c r="M3" s="5"/>
      <c r="N3" s="5"/>
      <c r="O3" s="5"/>
      <c r="P3" s="5"/>
      <c r="Q3" s="5"/>
      <c r="R3" s="5"/>
    </row>
    <row r="4" spans="1:18" ht="13.7" customHeight="1">
      <c r="A4" s="644"/>
      <c r="B4" s="644"/>
      <c r="C4" s="644"/>
      <c r="D4" s="644"/>
      <c r="E4" s="644"/>
      <c r="F4" s="644"/>
      <c r="G4" s="644"/>
      <c r="H4" s="644"/>
      <c r="I4" s="644"/>
      <c r="J4" s="5"/>
      <c r="K4" s="5"/>
      <c r="L4" s="5"/>
      <c r="M4" s="5"/>
      <c r="N4" s="5"/>
      <c r="O4" s="5"/>
      <c r="P4" s="5"/>
    </row>
    <row r="5" spans="1:18" ht="13.7" customHeight="1">
      <c r="A5" s="645" t="s">
        <v>568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"/>
    </row>
    <row r="6" spans="1:18" ht="14.25" customHeight="1">
      <c r="A6" s="685" t="s">
        <v>190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</row>
    <row r="7" spans="1:18" ht="14.25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 t="s">
        <v>22</v>
      </c>
    </row>
    <row r="8" spans="1:18" ht="18.75" customHeight="1">
      <c r="A8" s="682" t="s">
        <v>57</v>
      </c>
      <c r="B8" s="682"/>
      <c r="C8" s="682"/>
      <c r="D8" s="682"/>
      <c r="E8" s="682"/>
      <c r="F8" s="682"/>
      <c r="G8" s="682"/>
      <c r="H8" s="683"/>
      <c r="I8" s="689" t="s">
        <v>26</v>
      </c>
      <c r="J8" s="686"/>
      <c r="K8" s="690"/>
      <c r="L8" s="687" t="s">
        <v>94</v>
      </c>
      <c r="M8" s="689" t="s">
        <v>95</v>
      </c>
      <c r="N8" s="686"/>
      <c r="O8" s="690"/>
      <c r="P8" s="686" t="s">
        <v>96</v>
      </c>
      <c r="Q8" s="686"/>
      <c r="R8" s="686"/>
    </row>
    <row r="9" spans="1:18" ht="18.75" customHeight="1">
      <c r="A9" s="677"/>
      <c r="B9" s="677"/>
      <c r="C9" s="677"/>
      <c r="D9" s="677"/>
      <c r="E9" s="677"/>
      <c r="F9" s="677"/>
      <c r="G9" s="677"/>
      <c r="H9" s="684"/>
      <c r="I9" s="10" t="s">
        <v>97</v>
      </c>
      <c r="J9" s="10" t="s">
        <v>191</v>
      </c>
      <c r="K9" s="10" t="s">
        <v>192</v>
      </c>
      <c r="L9" s="688"/>
      <c r="M9" s="10" t="s">
        <v>97</v>
      </c>
      <c r="N9" s="10" t="s">
        <v>98</v>
      </c>
      <c r="O9" s="10" t="s">
        <v>99</v>
      </c>
      <c r="P9" s="526" t="s">
        <v>97</v>
      </c>
      <c r="Q9" s="10" t="s">
        <v>98</v>
      </c>
      <c r="R9" s="508" t="s">
        <v>99</v>
      </c>
    </row>
    <row r="10" spans="1:18" ht="18.75" customHeight="1">
      <c r="A10" s="681" t="s">
        <v>193</v>
      </c>
      <c r="B10" s="675"/>
      <c r="C10" s="675"/>
      <c r="D10" s="675"/>
      <c r="E10" s="675"/>
      <c r="F10" s="675"/>
      <c r="G10" s="675"/>
      <c r="H10" s="11"/>
      <c r="I10" s="12">
        <v>987</v>
      </c>
      <c r="J10" s="22">
        <v>983</v>
      </c>
      <c r="K10" s="547">
        <v>4</v>
      </c>
      <c r="L10" s="542">
        <v>8456</v>
      </c>
      <c r="M10" s="12">
        <v>251897</v>
      </c>
      <c r="N10" s="22">
        <v>128446</v>
      </c>
      <c r="O10" s="547">
        <v>123451</v>
      </c>
      <c r="P10" s="22">
        <v>22356</v>
      </c>
      <c r="Q10" s="22">
        <v>8916</v>
      </c>
      <c r="R10" s="22">
        <v>13440</v>
      </c>
    </row>
    <row r="11" spans="1:18" ht="18.75" customHeight="1">
      <c r="A11" s="671" t="s">
        <v>35</v>
      </c>
      <c r="B11" s="671"/>
      <c r="C11" s="671"/>
      <c r="D11" s="671"/>
      <c r="E11" s="671"/>
      <c r="F11" s="13"/>
      <c r="G11" s="506" t="s">
        <v>38</v>
      </c>
      <c r="H11" s="13"/>
      <c r="I11" s="14">
        <v>139</v>
      </c>
      <c r="J11" s="15">
        <v>139</v>
      </c>
      <c r="K11" s="543" t="s">
        <v>62</v>
      </c>
      <c r="L11" s="555">
        <v>674</v>
      </c>
      <c r="M11" s="14">
        <v>11099</v>
      </c>
      <c r="N11" s="15">
        <v>5526</v>
      </c>
      <c r="O11" s="543">
        <v>5573</v>
      </c>
      <c r="P11" s="15">
        <v>1270</v>
      </c>
      <c r="Q11" s="15">
        <v>101</v>
      </c>
      <c r="R11" s="15">
        <v>1169</v>
      </c>
    </row>
    <row r="12" spans="1:18" ht="18.75" customHeight="1">
      <c r="A12" s="671"/>
      <c r="B12" s="671"/>
      <c r="C12" s="671"/>
      <c r="D12" s="671"/>
      <c r="E12" s="671"/>
      <c r="F12" s="13"/>
      <c r="G12" s="506" t="s">
        <v>39</v>
      </c>
      <c r="H12" s="13"/>
      <c r="I12" s="509">
        <v>1</v>
      </c>
      <c r="J12" s="16">
        <v>1</v>
      </c>
      <c r="K12" s="544">
        <v>0</v>
      </c>
      <c r="L12" s="556">
        <v>5</v>
      </c>
      <c r="M12" s="509">
        <v>140</v>
      </c>
      <c r="N12" s="16">
        <v>70</v>
      </c>
      <c r="O12" s="544">
        <v>70</v>
      </c>
      <c r="P12" s="17">
        <v>9</v>
      </c>
      <c r="Q12" s="16">
        <v>1</v>
      </c>
      <c r="R12" s="16">
        <v>8</v>
      </c>
    </row>
    <row r="13" spans="1:18" ht="18.75" customHeight="1">
      <c r="A13" s="671"/>
      <c r="B13" s="671"/>
      <c r="C13" s="671"/>
      <c r="D13" s="671"/>
      <c r="E13" s="671"/>
      <c r="F13" s="13"/>
      <c r="G13" s="506" t="s">
        <v>40</v>
      </c>
      <c r="H13" s="13"/>
      <c r="I13" s="509">
        <v>67</v>
      </c>
      <c r="J13" s="16">
        <v>67</v>
      </c>
      <c r="K13" s="544">
        <v>0</v>
      </c>
      <c r="L13" s="556">
        <v>244</v>
      </c>
      <c r="M13" s="509">
        <v>3455</v>
      </c>
      <c r="N13" s="16">
        <v>1765</v>
      </c>
      <c r="O13" s="544">
        <v>1690</v>
      </c>
      <c r="P13" s="17">
        <v>395</v>
      </c>
      <c r="Q13" s="16">
        <v>40</v>
      </c>
      <c r="R13" s="16">
        <v>355</v>
      </c>
    </row>
    <row r="14" spans="1:18" ht="18.75" customHeight="1">
      <c r="A14" s="672"/>
      <c r="B14" s="672"/>
      <c r="C14" s="672"/>
      <c r="D14" s="672"/>
      <c r="E14" s="672"/>
      <c r="F14" s="18"/>
      <c r="G14" s="507" t="s">
        <v>41</v>
      </c>
      <c r="H14" s="18"/>
      <c r="I14" s="510">
        <v>71</v>
      </c>
      <c r="J14" s="511">
        <v>71</v>
      </c>
      <c r="K14" s="545">
        <v>0</v>
      </c>
      <c r="L14" s="557">
        <v>425</v>
      </c>
      <c r="M14" s="510">
        <v>7504</v>
      </c>
      <c r="N14" s="511">
        <v>3691</v>
      </c>
      <c r="O14" s="545">
        <v>3813</v>
      </c>
      <c r="P14" s="505">
        <v>866</v>
      </c>
      <c r="Q14" s="503">
        <v>60</v>
      </c>
      <c r="R14" s="503">
        <v>806</v>
      </c>
    </row>
    <row r="15" spans="1:18" ht="18.75" customHeight="1">
      <c r="A15" s="680" t="s">
        <v>117</v>
      </c>
      <c r="B15" s="675"/>
      <c r="C15" s="675"/>
      <c r="D15" s="675"/>
      <c r="E15" s="675"/>
      <c r="F15" s="19"/>
      <c r="G15" s="20" t="s">
        <v>38</v>
      </c>
      <c r="H15" s="19"/>
      <c r="I15" s="12">
        <v>168</v>
      </c>
      <c r="J15" s="21">
        <v>168</v>
      </c>
      <c r="K15" s="546" t="s">
        <v>62</v>
      </c>
      <c r="L15" s="558">
        <v>765</v>
      </c>
      <c r="M15" s="12">
        <v>23084</v>
      </c>
      <c r="N15" s="22">
        <v>11895</v>
      </c>
      <c r="O15" s="547">
        <v>11189</v>
      </c>
      <c r="P15" s="22">
        <v>3930</v>
      </c>
      <c r="Q15" s="22">
        <v>205</v>
      </c>
      <c r="R15" s="22">
        <v>3725</v>
      </c>
    </row>
    <row r="16" spans="1:18" ht="18.75" customHeight="1">
      <c r="A16" s="671"/>
      <c r="B16" s="671"/>
      <c r="C16" s="671"/>
      <c r="D16" s="671"/>
      <c r="E16" s="671"/>
      <c r="F16" s="13"/>
      <c r="G16" s="506" t="s">
        <v>40</v>
      </c>
      <c r="H16" s="13"/>
      <c r="I16" s="509">
        <v>5</v>
      </c>
      <c r="J16" s="16">
        <v>5</v>
      </c>
      <c r="K16" s="544">
        <v>0</v>
      </c>
      <c r="L16" s="556">
        <v>34</v>
      </c>
      <c r="M16" s="509">
        <v>907</v>
      </c>
      <c r="N16" s="16">
        <v>461</v>
      </c>
      <c r="O16" s="544">
        <v>446</v>
      </c>
      <c r="P16" s="17">
        <v>124</v>
      </c>
      <c r="Q16" s="16">
        <v>5</v>
      </c>
      <c r="R16" s="16">
        <v>119</v>
      </c>
    </row>
    <row r="17" spans="1:18" ht="18.75" customHeight="1">
      <c r="A17" s="672"/>
      <c r="B17" s="672"/>
      <c r="C17" s="672"/>
      <c r="D17" s="672"/>
      <c r="E17" s="672"/>
      <c r="F17" s="18"/>
      <c r="G17" s="507" t="s">
        <v>41</v>
      </c>
      <c r="H17" s="18"/>
      <c r="I17" s="510">
        <v>163</v>
      </c>
      <c r="J17" s="511">
        <v>163</v>
      </c>
      <c r="K17" s="545">
        <v>0</v>
      </c>
      <c r="L17" s="557">
        <v>731</v>
      </c>
      <c r="M17" s="510">
        <v>22177</v>
      </c>
      <c r="N17" s="511">
        <v>11434</v>
      </c>
      <c r="O17" s="545">
        <v>10743</v>
      </c>
      <c r="P17" s="505">
        <v>3806</v>
      </c>
      <c r="Q17" s="503">
        <v>200</v>
      </c>
      <c r="R17" s="503">
        <v>3606</v>
      </c>
    </row>
    <row r="18" spans="1:18" ht="18.75" customHeight="1">
      <c r="A18" s="673" t="s">
        <v>27</v>
      </c>
      <c r="B18" s="673"/>
      <c r="C18" s="673"/>
      <c r="D18" s="673"/>
      <c r="E18" s="673"/>
      <c r="F18" s="23"/>
      <c r="G18" s="24" t="s">
        <v>38</v>
      </c>
      <c r="H18" s="23"/>
      <c r="I18" s="14">
        <v>312</v>
      </c>
      <c r="J18" s="15">
        <v>310</v>
      </c>
      <c r="K18" s="543">
        <v>2</v>
      </c>
      <c r="L18" s="542">
        <v>4448</v>
      </c>
      <c r="M18" s="14">
        <v>98773</v>
      </c>
      <c r="N18" s="15">
        <v>50570</v>
      </c>
      <c r="O18" s="543">
        <v>48203</v>
      </c>
      <c r="P18" s="25">
        <v>6858</v>
      </c>
      <c r="Q18" s="25">
        <v>2543</v>
      </c>
      <c r="R18" s="25">
        <v>4315</v>
      </c>
    </row>
    <row r="19" spans="1:18" ht="18.75" customHeight="1">
      <c r="A19" s="673"/>
      <c r="B19" s="673"/>
      <c r="C19" s="673"/>
      <c r="D19" s="673"/>
      <c r="E19" s="673"/>
      <c r="F19" s="23"/>
      <c r="G19" s="24" t="s">
        <v>39</v>
      </c>
      <c r="H19" s="23"/>
      <c r="I19" s="509">
        <v>1</v>
      </c>
      <c r="J19" s="16">
        <v>1</v>
      </c>
      <c r="K19" s="544">
        <v>0</v>
      </c>
      <c r="L19" s="556">
        <v>18</v>
      </c>
      <c r="M19" s="509">
        <v>599</v>
      </c>
      <c r="N19" s="16">
        <v>300</v>
      </c>
      <c r="O19" s="544">
        <v>299</v>
      </c>
      <c r="P19" s="504">
        <v>28</v>
      </c>
      <c r="Q19" s="502">
        <v>21</v>
      </c>
      <c r="R19" s="502">
        <v>7</v>
      </c>
    </row>
    <row r="20" spans="1:18" ht="18.75" customHeight="1">
      <c r="A20" s="673"/>
      <c r="B20" s="673"/>
      <c r="C20" s="673"/>
      <c r="D20" s="673"/>
      <c r="E20" s="673"/>
      <c r="F20" s="23"/>
      <c r="G20" s="24" t="s">
        <v>40</v>
      </c>
      <c r="H20" s="23"/>
      <c r="I20" s="509">
        <v>308</v>
      </c>
      <c r="J20" s="16">
        <v>306</v>
      </c>
      <c r="K20" s="544">
        <v>2</v>
      </c>
      <c r="L20" s="556">
        <v>4397</v>
      </c>
      <c r="M20" s="509">
        <v>97216</v>
      </c>
      <c r="N20" s="16">
        <v>49830</v>
      </c>
      <c r="O20" s="544">
        <v>47386</v>
      </c>
      <c r="P20" s="504">
        <v>6740</v>
      </c>
      <c r="Q20" s="502">
        <v>2485</v>
      </c>
      <c r="R20" s="502">
        <v>4255</v>
      </c>
    </row>
    <row r="21" spans="1:18" ht="18.75" customHeight="1">
      <c r="A21" s="673"/>
      <c r="B21" s="673"/>
      <c r="C21" s="673"/>
      <c r="D21" s="673"/>
      <c r="E21" s="673"/>
      <c r="F21" s="23"/>
      <c r="G21" s="24" t="s">
        <v>41</v>
      </c>
      <c r="H21" s="23"/>
      <c r="I21" s="509">
        <v>3</v>
      </c>
      <c r="J21" s="16">
        <v>3</v>
      </c>
      <c r="K21" s="544">
        <v>0</v>
      </c>
      <c r="L21" s="556">
        <v>33</v>
      </c>
      <c r="M21" s="509">
        <v>958</v>
      </c>
      <c r="N21" s="16">
        <v>440</v>
      </c>
      <c r="O21" s="544">
        <v>518</v>
      </c>
      <c r="P21" s="504">
        <v>90</v>
      </c>
      <c r="Q21" s="502">
        <v>37</v>
      </c>
      <c r="R21" s="502">
        <v>53</v>
      </c>
    </row>
    <row r="22" spans="1:18" ht="18.75" customHeight="1">
      <c r="A22" s="675" t="s">
        <v>28</v>
      </c>
      <c r="B22" s="675"/>
      <c r="C22" s="675"/>
      <c r="D22" s="675"/>
      <c r="E22" s="675"/>
      <c r="F22" s="19"/>
      <c r="G22" s="20" t="s">
        <v>38</v>
      </c>
      <c r="H22" s="19"/>
      <c r="I22" s="12">
        <v>168</v>
      </c>
      <c r="J22" s="22">
        <v>167</v>
      </c>
      <c r="K22" s="547">
        <v>1</v>
      </c>
      <c r="L22" s="542">
        <v>1890</v>
      </c>
      <c r="M22" s="12">
        <v>51794</v>
      </c>
      <c r="N22" s="22">
        <v>26444</v>
      </c>
      <c r="O22" s="547">
        <v>25350</v>
      </c>
      <c r="P22" s="22">
        <v>4052</v>
      </c>
      <c r="Q22" s="22">
        <v>2392</v>
      </c>
      <c r="R22" s="22">
        <v>1660</v>
      </c>
    </row>
    <row r="23" spans="1:18" ht="18.75" customHeight="1">
      <c r="A23" s="671"/>
      <c r="B23" s="671"/>
      <c r="C23" s="671"/>
      <c r="D23" s="671"/>
      <c r="E23" s="671"/>
      <c r="F23" s="13"/>
      <c r="G23" s="506" t="s">
        <v>39</v>
      </c>
      <c r="H23" s="13"/>
      <c r="I23" s="509">
        <v>1</v>
      </c>
      <c r="J23" s="16">
        <v>1</v>
      </c>
      <c r="K23" s="544">
        <v>0</v>
      </c>
      <c r="L23" s="556">
        <v>12</v>
      </c>
      <c r="M23" s="509">
        <v>407</v>
      </c>
      <c r="N23" s="16">
        <v>206</v>
      </c>
      <c r="O23" s="544">
        <v>201</v>
      </c>
      <c r="P23" s="17">
        <v>25</v>
      </c>
      <c r="Q23" s="16">
        <v>17</v>
      </c>
      <c r="R23" s="16">
        <v>8</v>
      </c>
    </row>
    <row r="24" spans="1:18" ht="18.75" customHeight="1">
      <c r="A24" s="671"/>
      <c r="B24" s="671"/>
      <c r="C24" s="671"/>
      <c r="D24" s="671"/>
      <c r="E24" s="671"/>
      <c r="F24" s="13"/>
      <c r="G24" s="506" t="s">
        <v>40</v>
      </c>
      <c r="H24" s="13"/>
      <c r="I24" s="509">
        <v>161</v>
      </c>
      <c r="J24" s="16">
        <v>160</v>
      </c>
      <c r="K24" s="544">
        <v>1</v>
      </c>
      <c r="L24" s="556">
        <v>1829</v>
      </c>
      <c r="M24" s="509">
        <v>50082</v>
      </c>
      <c r="N24" s="16">
        <v>25703</v>
      </c>
      <c r="O24" s="544">
        <v>24379</v>
      </c>
      <c r="P24" s="17">
        <v>3923</v>
      </c>
      <c r="Q24" s="16">
        <v>2300</v>
      </c>
      <c r="R24" s="16">
        <v>1623</v>
      </c>
    </row>
    <row r="25" spans="1:18" ht="18.75" customHeight="1">
      <c r="A25" s="672"/>
      <c r="B25" s="672"/>
      <c r="C25" s="672"/>
      <c r="D25" s="672"/>
      <c r="E25" s="672"/>
      <c r="F25" s="18"/>
      <c r="G25" s="507" t="s">
        <v>41</v>
      </c>
      <c r="H25" s="18"/>
      <c r="I25" s="510">
        <v>6</v>
      </c>
      <c r="J25" s="511">
        <v>6</v>
      </c>
      <c r="K25" s="545">
        <v>0</v>
      </c>
      <c r="L25" s="557">
        <v>49</v>
      </c>
      <c r="M25" s="510">
        <v>1305</v>
      </c>
      <c r="N25" s="511">
        <v>535</v>
      </c>
      <c r="O25" s="545">
        <v>770</v>
      </c>
      <c r="P25" s="505">
        <v>104</v>
      </c>
      <c r="Q25" s="503">
        <v>75</v>
      </c>
      <c r="R25" s="503">
        <v>29</v>
      </c>
    </row>
    <row r="26" spans="1:18" ht="18.75" customHeight="1">
      <c r="A26" s="26"/>
      <c r="B26" s="19"/>
      <c r="C26" s="678" t="s">
        <v>43</v>
      </c>
      <c r="D26" s="678"/>
      <c r="E26" s="678"/>
      <c r="F26" s="19"/>
      <c r="G26" s="20" t="s">
        <v>38</v>
      </c>
      <c r="H26" s="19"/>
      <c r="I26" s="12">
        <v>79</v>
      </c>
      <c r="J26" s="22">
        <v>79</v>
      </c>
      <c r="K26" s="547" t="s">
        <v>62</v>
      </c>
      <c r="L26" s="559" t="s">
        <v>113</v>
      </c>
      <c r="M26" s="12">
        <v>51371</v>
      </c>
      <c r="N26" s="22">
        <v>26220</v>
      </c>
      <c r="O26" s="547">
        <v>25151</v>
      </c>
      <c r="P26" s="22">
        <v>3734</v>
      </c>
      <c r="Q26" s="22">
        <v>2618</v>
      </c>
      <c r="R26" s="22">
        <v>1116</v>
      </c>
    </row>
    <row r="27" spans="1:18" ht="18.75" customHeight="1">
      <c r="A27" s="27"/>
      <c r="B27" s="13"/>
      <c r="C27" s="679"/>
      <c r="D27" s="679"/>
      <c r="E27" s="679"/>
      <c r="F27" s="13"/>
      <c r="G27" s="506" t="s">
        <v>40</v>
      </c>
      <c r="H27" s="13"/>
      <c r="I27" s="28">
        <v>66</v>
      </c>
      <c r="J27" s="29">
        <v>66</v>
      </c>
      <c r="K27" s="548" t="s">
        <v>62</v>
      </c>
      <c r="L27" s="560" t="s">
        <v>113</v>
      </c>
      <c r="M27" s="28">
        <v>38462</v>
      </c>
      <c r="N27" s="29">
        <v>20328</v>
      </c>
      <c r="O27" s="548">
        <v>18134</v>
      </c>
      <c r="P27" s="29">
        <v>3017</v>
      </c>
      <c r="Q27" s="29">
        <v>2106</v>
      </c>
      <c r="R27" s="29">
        <v>911</v>
      </c>
    </row>
    <row r="28" spans="1:18" ht="18.75" customHeight="1">
      <c r="A28" s="30" t="s">
        <v>42</v>
      </c>
      <c r="B28" s="13"/>
      <c r="C28" s="679"/>
      <c r="D28" s="679"/>
      <c r="E28" s="679"/>
      <c r="F28" s="13"/>
      <c r="G28" s="506" t="s">
        <v>41</v>
      </c>
      <c r="H28" s="13"/>
      <c r="I28" s="28">
        <v>13</v>
      </c>
      <c r="J28" s="29">
        <v>13</v>
      </c>
      <c r="K28" s="548" t="s">
        <v>62</v>
      </c>
      <c r="L28" s="560" t="s">
        <v>113</v>
      </c>
      <c r="M28" s="28">
        <v>12909</v>
      </c>
      <c r="N28" s="29">
        <v>5892</v>
      </c>
      <c r="O28" s="548">
        <v>7017</v>
      </c>
      <c r="P28" s="29">
        <v>717</v>
      </c>
      <c r="Q28" s="29">
        <v>512</v>
      </c>
      <c r="R28" s="29">
        <v>205</v>
      </c>
    </row>
    <row r="29" spans="1:18" ht="18.75" customHeight="1">
      <c r="A29" s="30" t="s">
        <v>44</v>
      </c>
      <c r="B29" s="13"/>
      <c r="C29" s="13"/>
      <c r="D29" s="13"/>
      <c r="E29" s="676" t="s">
        <v>45</v>
      </c>
      <c r="F29" s="13"/>
      <c r="G29" s="506" t="s">
        <v>40</v>
      </c>
      <c r="H29" s="13"/>
      <c r="I29" s="509">
        <v>52</v>
      </c>
      <c r="J29" s="16">
        <v>52</v>
      </c>
      <c r="K29" s="544">
        <v>0</v>
      </c>
      <c r="L29" s="561" t="s">
        <v>113</v>
      </c>
      <c r="M29" s="509">
        <v>36851</v>
      </c>
      <c r="N29" s="16">
        <v>19362</v>
      </c>
      <c r="O29" s="544">
        <v>17489</v>
      </c>
      <c r="P29" s="17">
        <v>2800</v>
      </c>
      <c r="Q29" s="16">
        <v>1934</v>
      </c>
      <c r="R29" s="16">
        <v>866</v>
      </c>
    </row>
    <row r="30" spans="1:18" ht="18.75" customHeight="1">
      <c r="A30" s="30" t="s">
        <v>46</v>
      </c>
      <c r="B30" s="13"/>
      <c r="C30" s="13" t="s">
        <v>47</v>
      </c>
      <c r="D30" s="13"/>
      <c r="E30" s="676"/>
      <c r="F30" s="13"/>
      <c r="G30" s="506" t="s">
        <v>41</v>
      </c>
      <c r="H30" s="13"/>
      <c r="I30" s="509">
        <v>13</v>
      </c>
      <c r="J30" s="16">
        <v>13</v>
      </c>
      <c r="K30" s="544">
        <v>0</v>
      </c>
      <c r="L30" s="561" t="s">
        <v>113</v>
      </c>
      <c r="M30" s="509">
        <v>12909</v>
      </c>
      <c r="N30" s="16">
        <v>5892</v>
      </c>
      <c r="O30" s="544">
        <v>7017</v>
      </c>
      <c r="P30" s="17">
        <v>717</v>
      </c>
      <c r="Q30" s="16">
        <v>512</v>
      </c>
      <c r="R30" s="16">
        <v>205</v>
      </c>
    </row>
    <row r="31" spans="1:18" ht="18.75" customHeight="1">
      <c r="A31" s="30" t="s">
        <v>50</v>
      </c>
      <c r="B31" s="13"/>
      <c r="C31" s="676" t="s">
        <v>48</v>
      </c>
      <c r="D31" s="13"/>
      <c r="E31" s="676" t="s">
        <v>49</v>
      </c>
      <c r="F31" s="13"/>
      <c r="G31" s="506" t="s">
        <v>40</v>
      </c>
      <c r="H31" s="13"/>
      <c r="I31" s="509">
        <v>2</v>
      </c>
      <c r="J31" s="16">
        <v>2</v>
      </c>
      <c r="K31" s="544">
        <v>0</v>
      </c>
      <c r="L31" s="561" t="s">
        <v>113</v>
      </c>
      <c r="M31" s="509">
        <v>1611</v>
      </c>
      <c r="N31" s="16">
        <v>966</v>
      </c>
      <c r="O31" s="544">
        <v>645</v>
      </c>
      <c r="P31" s="17">
        <v>217</v>
      </c>
      <c r="Q31" s="16">
        <v>172</v>
      </c>
      <c r="R31" s="16">
        <v>45</v>
      </c>
    </row>
    <row r="32" spans="1:18" ht="18.75" customHeight="1">
      <c r="A32" s="13"/>
      <c r="B32" s="13"/>
      <c r="C32" s="676"/>
      <c r="D32" s="13"/>
      <c r="E32" s="676"/>
      <c r="F32" s="13"/>
      <c r="G32" s="506" t="s">
        <v>41</v>
      </c>
      <c r="H32" s="13"/>
      <c r="I32" s="509" t="s">
        <v>62</v>
      </c>
      <c r="J32" s="16">
        <v>0</v>
      </c>
      <c r="K32" s="544">
        <v>0</v>
      </c>
      <c r="L32" s="561" t="s">
        <v>113</v>
      </c>
      <c r="M32" s="509" t="s">
        <v>62</v>
      </c>
      <c r="N32" s="16">
        <v>0</v>
      </c>
      <c r="O32" s="544">
        <v>0</v>
      </c>
      <c r="P32" s="17" t="s">
        <v>62</v>
      </c>
      <c r="Q32" s="16">
        <v>0</v>
      </c>
      <c r="R32" s="16">
        <v>0</v>
      </c>
    </row>
    <row r="33" spans="1:18" ht="18.75" customHeight="1">
      <c r="A33" s="27"/>
      <c r="B33" s="13"/>
      <c r="C33" s="13" t="s">
        <v>51</v>
      </c>
      <c r="D33" s="13"/>
      <c r="E33" s="676" t="s">
        <v>52</v>
      </c>
      <c r="F33" s="13"/>
      <c r="G33" s="506" t="s">
        <v>40</v>
      </c>
      <c r="H33" s="13"/>
      <c r="I33" s="509">
        <v>12</v>
      </c>
      <c r="J33" s="16">
        <v>12</v>
      </c>
      <c r="K33" s="544">
        <v>0</v>
      </c>
      <c r="L33" s="561" t="s">
        <v>113</v>
      </c>
      <c r="M33" s="566" t="s">
        <v>113</v>
      </c>
      <c r="N33" s="31" t="s">
        <v>115</v>
      </c>
      <c r="O33" s="552" t="s">
        <v>115</v>
      </c>
      <c r="P33" s="31" t="s">
        <v>113</v>
      </c>
      <c r="Q33" s="31" t="s">
        <v>113</v>
      </c>
      <c r="R33" s="31" t="s">
        <v>113</v>
      </c>
    </row>
    <row r="34" spans="1:18" ht="18.75" customHeight="1">
      <c r="A34" s="18"/>
      <c r="B34" s="18"/>
      <c r="C34" s="18"/>
      <c r="D34" s="18"/>
      <c r="E34" s="677"/>
      <c r="F34" s="18"/>
      <c r="G34" s="507" t="s">
        <v>41</v>
      </c>
      <c r="H34" s="18"/>
      <c r="I34" s="510" t="s">
        <v>62</v>
      </c>
      <c r="J34" s="511">
        <v>0</v>
      </c>
      <c r="K34" s="545">
        <v>0</v>
      </c>
      <c r="L34" s="562" t="s">
        <v>113</v>
      </c>
      <c r="M34" s="567" t="s">
        <v>113</v>
      </c>
      <c r="N34" s="32" t="s">
        <v>115</v>
      </c>
      <c r="O34" s="553" t="s">
        <v>115</v>
      </c>
      <c r="P34" s="32" t="s">
        <v>113</v>
      </c>
      <c r="Q34" s="32" t="s">
        <v>113</v>
      </c>
      <c r="R34" s="32" t="s">
        <v>113</v>
      </c>
    </row>
    <row r="35" spans="1:18" ht="28.5" customHeight="1">
      <c r="A35" s="673" t="s">
        <v>58</v>
      </c>
      <c r="B35" s="673"/>
      <c r="C35" s="673"/>
      <c r="D35" s="673"/>
      <c r="E35" s="673"/>
      <c r="F35" s="23"/>
      <c r="G35" s="33" t="s">
        <v>120</v>
      </c>
      <c r="H35" s="23"/>
      <c r="I35" s="14">
        <v>2</v>
      </c>
      <c r="J35" s="549">
        <v>2</v>
      </c>
      <c r="K35" s="550" t="s">
        <v>62</v>
      </c>
      <c r="L35" s="563">
        <v>24</v>
      </c>
      <c r="M35" s="14">
        <v>1499</v>
      </c>
      <c r="N35" s="15">
        <v>736</v>
      </c>
      <c r="O35" s="543">
        <v>763</v>
      </c>
      <c r="P35" s="25">
        <v>131</v>
      </c>
      <c r="Q35" s="25">
        <v>86</v>
      </c>
      <c r="R35" s="25">
        <v>45</v>
      </c>
    </row>
    <row r="36" spans="1:18" ht="30.75" customHeight="1">
      <c r="A36" s="673"/>
      <c r="B36" s="673"/>
      <c r="C36" s="673"/>
      <c r="D36" s="673"/>
      <c r="E36" s="673"/>
      <c r="F36" s="23"/>
      <c r="G36" s="34" t="s">
        <v>118</v>
      </c>
      <c r="H36" s="23"/>
      <c r="I36" s="662">
        <v>2</v>
      </c>
      <c r="J36" s="664">
        <v>2</v>
      </c>
      <c r="K36" s="669">
        <v>0</v>
      </c>
      <c r="L36" s="556">
        <v>24</v>
      </c>
      <c r="M36" s="509">
        <v>766</v>
      </c>
      <c r="N36" s="16">
        <v>381</v>
      </c>
      <c r="O36" s="544">
        <v>385</v>
      </c>
      <c r="P36" s="666">
        <v>131</v>
      </c>
      <c r="Q36" s="668">
        <v>86</v>
      </c>
      <c r="R36" s="668">
        <v>45</v>
      </c>
    </row>
    <row r="37" spans="1:18" ht="30.75" customHeight="1">
      <c r="A37" s="671"/>
      <c r="B37" s="671"/>
      <c r="C37" s="671"/>
      <c r="D37" s="671"/>
      <c r="E37" s="671"/>
      <c r="F37" s="13"/>
      <c r="G37" s="35" t="s">
        <v>119</v>
      </c>
      <c r="H37" s="23"/>
      <c r="I37" s="663"/>
      <c r="J37" s="665"/>
      <c r="K37" s="670"/>
      <c r="L37" s="561" t="s">
        <v>113</v>
      </c>
      <c r="M37" s="510">
        <v>733</v>
      </c>
      <c r="N37" s="511">
        <v>355</v>
      </c>
      <c r="O37" s="545">
        <v>378</v>
      </c>
      <c r="P37" s="667">
        <v>0</v>
      </c>
      <c r="Q37" s="665"/>
      <c r="R37" s="665"/>
    </row>
    <row r="38" spans="1:18" ht="18.75" customHeight="1">
      <c r="A38" s="675" t="s">
        <v>92</v>
      </c>
      <c r="B38" s="675"/>
      <c r="C38" s="675"/>
      <c r="D38" s="675"/>
      <c r="E38" s="675"/>
      <c r="F38" s="19"/>
      <c r="G38" s="20" t="s">
        <v>38</v>
      </c>
      <c r="H38" s="19"/>
      <c r="I38" s="12">
        <v>28</v>
      </c>
      <c r="J38" s="22">
        <v>27</v>
      </c>
      <c r="K38" s="547">
        <v>1</v>
      </c>
      <c r="L38" s="542">
        <v>655</v>
      </c>
      <c r="M38" s="12">
        <v>2300</v>
      </c>
      <c r="N38" s="22">
        <v>1493</v>
      </c>
      <c r="O38" s="547">
        <v>807</v>
      </c>
      <c r="P38" s="22">
        <v>1532</v>
      </c>
      <c r="Q38" s="22">
        <v>571</v>
      </c>
      <c r="R38" s="22">
        <v>961</v>
      </c>
    </row>
    <row r="39" spans="1:18" ht="18.75" customHeight="1">
      <c r="A39" s="671"/>
      <c r="B39" s="671"/>
      <c r="C39" s="671"/>
      <c r="D39" s="671"/>
      <c r="E39" s="671"/>
      <c r="F39" s="13"/>
      <c r="G39" s="506" t="s">
        <v>39</v>
      </c>
      <c r="H39" s="13"/>
      <c r="I39" s="509">
        <v>1</v>
      </c>
      <c r="J39" s="16">
        <v>1</v>
      </c>
      <c r="K39" s="544">
        <v>0</v>
      </c>
      <c r="L39" s="556">
        <v>9</v>
      </c>
      <c r="M39" s="509">
        <v>55</v>
      </c>
      <c r="N39" s="16">
        <v>39</v>
      </c>
      <c r="O39" s="544">
        <v>16</v>
      </c>
      <c r="P39" s="17">
        <v>32</v>
      </c>
      <c r="Q39" s="16">
        <v>15</v>
      </c>
      <c r="R39" s="16">
        <v>17</v>
      </c>
    </row>
    <row r="40" spans="1:18" ht="18.75" customHeight="1">
      <c r="A40" s="671"/>
      <c r="B40" s="671"/>
      <c r="C40" s="671"/>
      <c r="D40" s="671"/>
      <c r="E40" s="671"/>
      <c r="F40" s="13"/>
      <c r="G40" s="506" t="s">
        <v>40</v>
      </c>
      <c r="H40" s="13"/>
      <c r="I40" s="509">
        <v>26</v>
      </c>
      <c r="J40" s="16">
        <v>25</v>
      </c>
      <c r="K40" s="544">
        <v>1</v>
      </c>
      <c r="L40" s="556">
        <v>641</v>
      </c>
      <c r="M40" s="509">
        <v>2214</v>
      </c>
      <c r="N40" s="16">
        <v>1431</v>
      </c>
      <c r="O40" s="544">
        <v>783</v>
      </c>
      <c r="P40" s="17">
        <v>1488</v>
      </c>
      <c r="Q40" s="16">
        <v>549</v>
      </c>
      <c r="R40" s="16">
        <v>939</v>
      </c>
    </row>
    <row r="41" spans="1:18" ht="18.75" customHeight="1">
      <c r="A41" s="672"/>
      <c r="B41" s="672"/>
      <c r="C41" s="672"/>
      <c r="D41" s="672"/>
      <c r="E41" s="672"/>
      <c r="F41" s="18"/>
      <c r="G41" s="507" t="s">
        <v>41</v>
      </c>
      <c r="H41" s="18"/>
      <c r="I41" s="510">
        <v>1</v>
      </c>
      <c r="J41" s="511">
        <v>1</v>
      </c>
      <c r="K41" s="545">
        <v>0</v>
      </c>
      <c r="L41" s="557">
        <v>5</v>
      </c>
      <c r="M41" s="510">
        <v>31</v>
      </c>
      <c r="N41" s="511">
        <v>23</v>
      </c>
      <c r="O41" s="545">
        <v>8</v>
      </c>
      <c r="P41" s="505">
        <v>12</v>
      </c>
      <c r="Q41" s="503">
        <v>7</v>
      </c>
      <c r="R41" s="503">
        <v>5</v>
      </c>
    </row>
    <row r="42" spans="1:18" ht="18.75" customHeight="1">
      <c r="A42" s="675" t="s">
        <v>36</v>
      </c>
      <c r="B42" s="675"/>
      <c r="C42" s="675"/>
      <c r="D42" s="675"/>
      <c r="E42" s="675"/>
      <c r="F42" s="19"/>
      <c r="G42" s="20" t="s">
        <v>38</v>
      </c>
      <c r="H42" s="19"/>
      <c r="I42" s="12">
        <v>69</v>
      </c>
      <c r="J42" s="22">
        <v>69</v>
      </c>
      <c r="K42" s="551" t="s">
        <v>112</v>
      </c>
      <c r="L42" s="559" t="s">
        <v>113</v>
      </c>
      <c r="M42" s="12">
        <v>10479</v>
      </c>
      <c r="N42" s="22">
        <v>4855</v>
      </c>
      <c r="O42" s="547">
        <v>5624</v>
      </c>
      <c r="P42" s="22">
        <v>744</v>
      </c>
      <c r="Q42" s="22">
        <v>372</v>
      </c>
      <c r="R42" s="22">
        <v>372</v>
      </c>
    </row>
    <row r="43" spans="1:18" ht="18.75" hidden="1" customHeight="1">
      <c r="A43" s="671"/>
      <c r="B43" s="671"/>
      <c r="C43" s="671"/>
      <c r="D43" s="671"/>
      <c r="E43" s="671"/>
      <c r="F43" s="13"/>
      <c r="G43" s="506" t="s">
        <v>39</v>
      </c>
      <c r="H43" s="13"/>
      <c r="I43" s="509" t="s">
        <v>62</v>
      </c>
      <c r="J43" s="16" t="s">
        <v>62</v>
      </c>
      <c r="K43" s="552" t="s">
        <v>112</v>
      </c>
      <c r="L43" s="561" t="s">
        <v>114</v>
      </c>
      <c r="M43" s="509" t="s">
        <v>62</v>
      </c>
      <c r="N43" s="16" t="s">
        <v>62</v>
      </c>
      <c r="O43" s="544" t="s">
        <v>62</v>
      </c>
      <c r="P43" s="17" t="s">
        <v>62</v>
      </c>
      <c r="Q43" s="16" t="s">
        <v>62</v>
      </c>
      <c r="R43" s="16" t="s">
        <v>62</v>
      </c>
    </row>
    <row r="44" spans="1:18" ht="18.75" customHeight="1">
      <c r="A44" s="671"/>
      <c r="B44" s="671"/>
      <c r="C44" s="671"/>
      <c r="D44" s="671"/>
      <c r="E44" s="671"/>
      <c r="F44" s="13"/>
      <c r="G44" s="506" t="s">
        <v>40</v>
      </c>
      <c r="H44" s="13"/>
      <c r="I44" s="509">
        <v>3</v>
      </c>
      <c r="J44" s="16">
        <v>3</v>
      </c>
      <c r="K44" s="552" t="s">
        <v>115</v>
      </c>
      <c r="L44" s="561" t="s">
        <v>115</v>
      </c>
      <c r="M44" s="509">
        <v>352</v>
      </c>
      <c r="N44" s="16">
        <v>135</v>
      </c>
      <c r="O44" s="544">
        <v>217</v>
      </c>
      <c r="P44" s="17">
        <v>49</v>
      </c>
      <c r="Q44" s="16">
        <v>24</v>
      </c>
      <c r="R44" s="16">
        <v>25</v>
      </c>
    </row>
    <row r="45" spans="1:18" ht="18.75" customHeight="1">
      <c r="A45" s="672"/>
      <c r="B45" s="672"/>
      <c r="C45" s="672"/>
      <c r="D45" s="672"/>
      <c r="E45" s="672"/>
      <c r="F45" s="18"/>
      <c r="G45" s="507" t="s">
        <v>41</v>
      </c>
      <c r="H45" s="18"/>
      <c r="I45" s="510">
        <v>66</v>
      </c>
      <c r="J45" s="511">
        <v>66</v>
      </c>
      <c r="K45" s="553" t="s">
        <v>115</v>
      </c>
      <c r="L45" s="562" t="s">
        <v>115</v>
      </c>
      <c r="M45" s="510">
        <v>10127</v>
      </c>
      <c r="N45" s="511">
        <v>4720</v>
      </c>
      <c r="O45" s="545">
        <v>5407</v>
      </c>
      <c r="P45" s="505">
        <v>695</v>
      </c>
      <c r="Q45" s="503">
        <v>348</v>
      </c>
      <c r="R45" s="503">
        <v>347</v>
      </c>
    </row>
    <row r="46" spans="1:18" ht="18.75" customHeight="1">
      <c r="A46" s="673" t="s">
        <v>37</v>
      </c>
      <c r="B46" s="673"/>
      <c r="C46" s="673"/>
      <c r="D46" s="673"/>
      <c r="E46" s="673"/>
      <c r="F46" s="23"/>
      <c r="G46" s="24" t="s">
        <v>38</v>
      </c>
      <c r="H46" s="23"/>
      <c r="I46" s="14">
        <v>22</v>
      </c>
      <c r="J46" s="15">
        <v>22</v>
      </c>
      <c r="K46" s="552" t="s">
        <v>115</v>
      </c>
      <c r="L46" s="564" t="s">
        <v>113</v>
      </c>
      <c r="M46" s="14">
        <v>1498</v>
      </c>
      <c r="N46" s="15">
        <v>707</v>
      </c>
      <c r="O46" s="543">
        <v>791</v>
      </c>
      <c r="P46" s="25">
        <v>105</v>
      </c>
      <c r="Q46" s="25">
        <v>28</v>
      </c>
      <c r="R46" s="25">
        <v>77</v>
      </c>
    </row>
    <row r="47" spans="1:18" ht="15.75" customHeight="1">
      <c r="A47" s="673"/>
      <c r="B47" s="673"/>
      <c r="C47" s="673"/>
      <c r="D47" s="673"/>
      <c r="E47" s="673"/>
      <c r="F47" s="23"/>
      <c r="G47" s="24" t="s">
        <v>40</v>
      </c>
      <c r="H47" s="23"/>
      <c r="I47" s="509" t="s">
        <v>62</v>
      </c>
      <c r="J47" s="16">
        <v>0</v>
      </c>
      <c r="K47" s="552" t="s">
        <v>115</v>
      </c>
      <c r="L47" s="561" t="s">
        <v>113</v>
      </c>
      <c r="M47" s="509" t="s">
        <v>62</v>
      </c>
      <c r="N47" s="16">
        <v>0</v>
      </c>
      <c r="O47" s="544">
        <v>0</v>
      </c>
      <c r="P47" s="504" t="s">
        <v>62</v>
      </c>
      <c r="Q47" s="502">
        <v>0</v>
      </c>
      <c r="R47" s="502">
        <v>0</v>
      </c>
    </row>
    <row r="48" spans="1:18" ht="15.75" customHeight="1" thickBot="1">
      <c r="A48" s="674"/>
      <c r="B48" s="674"/>
      <c r="C48" s="674"/>
      <c r="D48" s="674"/>
      <c r="E48" s="674"/>
      <c r="F48" s="36"/>
      <c r="G48" s="8" t="s">
        <v>41</v>
      </c>
      <c r="H48" s="36"/>
      <c r="I48" s="37">
        <v>22</v>
      </c>
      <c r="J48" s="38">
        <v>22</v>
      </c>
      <c r="K48" s="554" t="s">
        <v>115</v>
      </c>
      <c r="L48" s="565" t="s">
        <v>113</v>
      </c>
      <c r="M48" s="37">
        <v>1498</v>
      </c>
      <c r="N48" s="38">
        <v>707</v>
      </c>
      <c r="O48" s="568">
        <v>791</v>
      </c>
      <c r="P48" s="39">
        <v>105</v>
      </c>
      <c r="Q48" s="38">
        <v>28</v>
      </c>
      <c r="R48" s="38">
        <v>77</v>
      </c>
    </row>
    <row r="49" spans="1:18" ht="13.5" customHeight="1">
      <c r="A49" s="23" t="s">
        <v>33</v>
      </c>
      <c r="B49" s="23"/>
      <c r="C49" s="40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 t="s">
        <v>59</v>
      </c>
      <c r="B50" s="23"/>
      <c r="C50" s="4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</sheetData>
  <mergeCells count="26">
    <mergeCell ref="A10:G10"/>
    <mergeCell ref="A8:H9"/>
    <mergeCell ref="A6:R6"/>
    <mergeCell ref="P8:R8"/>
    <mergeCell ref="L8:L9"/>
    <mergeCell ref="M8:O8"/>
    <mergeCell ref="I8:K8"/>
    <mergeCell ref="A11:E14"/>
    <mergeCell ref="A46:E48"/>
    <mergeCell ref="A18:E21"/>
    <mergeCell ref="A22:E25"/>
    <mergeCell ref="C31:C32"/>
    <mergeCell ref="E33:E34"/>
    <mergeCell ref="A42:E45"/>
    <mergeCell ref="A38:E41"/>
    <mergeCell ref="E31:E32"/>
    <mergeCell ref="A35:E37"/>
    <mergeCell ref="E29:E30"/>
    <mergeCell ref="C26:E28"/>
    <mergeCell ref="A15:E17"/>
    <mergeCell ref="I36:I37"/>
    <mergeCell ref="J36:J37"/>
    <mergeCell ref="P36:P37"/>
    <mergeCell ref="Q36:Q37"/>
    <mergeCell ref="R36:R37"/>
    <mergeCell ref="K36:K37"/>
  </mergeCells>
  <phoneticPr fontId="2"/>
  <printOptions horizontalCentered="1"/>
  <pageMargins left="0.78740157480314965" right="0.59055118110236227" top="0.59055118110236227" bottom="0.78740157480314965" header="0.39370078740157483" footer="0.39370078740157483"/>
  <pageSetup paperSize="9" scale="89" firstPageNumber="21" pageOrder="overThenDown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R96"/>
  <sheetViews>
    <sheetView view="pageBreakPreview" zoomScale="60" zoomScaleNormal="100" workbookViewId="0">
      <selection activeCell="F14" sqref="F14"/>
    </sheetView>
  </sheetViews>
  <sheetFormatPr defaultRowHeight="13.5"/>
  <cols>
    <col min="1" max="1" width="2.25" style="118" customWidth="1"/>
    <col min="2" max="2" width="13.125" style="118" customWidth="1"/>
    <col min="3" max="3" width="0.625" style="118" customWidth="1"/>
    <col min="4" max="4" width="8.5" style="118" customWidth="1"/>
    <col min="5" max="6" width="6.875" style="118" customWidth="1"/>
    <col min="7" max="16" width="5.875" style="118" customWidth="1"/>
    <col min="17" max="18" width="6.625" style="118" customWidth="1"/>
    <col min="19" max="32" width="5.875" style="118" customWidth="1"/>
    <col min="33" max="42" width="5.875" style="6" customWidth="1"/>
    <col min="43" max="44" width="5.875" style="118" customWidth="1"/>
    <col min="45" max="16384" width="9" style="118"/>
  </cols>
  <sheetData>
    <row r="1" spans="1:44" ht="14.25">
      <c r="A1" s="225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R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5"/>
      <c r="AH1" s="5"/>
      <c r="AI1" s="5"/>
      <c r="AJ1" s="5"/>
      <c r="AK1" s="5"/>
      <c r="AL1" s="5"/>
      <c r="AM1" s="5"/>
      <c r="AN1" s="5"/>
      <c r="AO1" s="5"/>
      <c r="AP1" s="5"/>
      <c r="AQ1" s="117"/>
      <c r="AR1" s="119"/>
    </row>
    <row r="2" spans="1:44" ht="13.7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5"/>
      <c r="AH2" s="5"/>
      <c r="AI2" s="5"/>
      <c r="AJ2" s="5"/>
      <c r="AK2" s="5"/>
      <c r="AL2" s="5"/>
      <c r="AM2" s="5"/>
      <c r="AN2" s="5"/>
      <c r="AO2" s="5"/>
      <c r="AP2" s="5"/>
      <c r="AQ2" s="117"/>
      <c r="AR2" s="119"/>
    </row>
    <row r="3" spans="1:44" ht="16.5" customHeight="1">
      <c r="A3" s="756" t="s">
        <v>345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697"/>
    </row>
    <row r="4" spans="1:44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08"/>
      <c r="AH4" s="108"/>
      <c r="AI4" s="42"/>
      <c r="AJ4" s="108"/>
      <c r="AK4" s="108"/>
      <c r="AL4" s="42"/>
      <c r="AM4" s="108"/>
      <c r="AN4" s="108"/>
      <c r="AO4" s="42"/>
      <c r="AP4" s="108"/>
      <c r="AQ4" s="1"/>
      <c r="AR4" s="226" t="s">
        <v>243</v>
      </c>
    </row>
    <row r="5" spans="1:44" ht="20.100000000000001" customHeight="1">
      <c r="A5" s="727" t="s">
        <v>21</v>
      </c>
      <c r="B5" s="693"/>
      <c r="C5" s="227"/>
      <c r="D5" s="715" t="s">
        <v>346</v>
      </c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698" t="s">
        <v>143</v>
      </c>
      <c r="AH5" s="758"/>
      <c r="AI5" s="814"/>
      <c r="AJ5" s="693" t="s">
        <v>144</v>
      </c>
      <c r="AK5" s="693"/>
      <c r="AL5" s="693"/>
      <c r="AM5" s="704" t="s">
        <v>145</v>
      </c>
      <c r="AN5" s="693"/>
      <c r="AO5" s="699"/>
      <c r="AP5" s="758" t="s">
        <v>146</v>
      </c>
      <c r="AQ5" s="758"/>
      <c r="AR5" s="758"/>
    </row>
    <row r="6" spans="1:44" ht="20.100000000000001" customHeight="1">
      <c r="A6" s="685"/>
      <c r="B6" s="685"/>
      <c r="C6" s="228"/>
      <c r="D6" s="811" t="s">
        <v>97</v>
      </c>
      <c r="E6" s="818"/>
      <c r="F6" s="812"/>
      <c r="G6" s="811" t="s">
        <v>248</v>
      </c>
      <c r="H6" s="812"/>
      <c r="I6" s="817" t="s">
        <v>249</v>
      </c>
      <c r="J6" s="812"/>
      <c r="K6" s="811" t="s">
        <v>250</v>
      </c>
      <c r="L6" s="812"/>
      <c r="M6" s="817" t="s">
        <v>347</v>
      </c>
      <c r="N6" s="818"/>
      <c r="O6" s="817" t="s">
        <v>180</v>
      </c>
      <c r="P6" s="812"/>
      <c r="Q6" s="811" t="s">
        <v>147</v>
      </c>
      <c r="R6" s="812"/>
      <c r="S6" s="811" t="s">
        <v>148</v>
      </c>
      <c r="T6" s="812"/>
      <c r="U6" s="811" t="s">
        <v>162</v>
      </c>
      <c r="V6" s="812"/>
      <c r="W6" s="811" t="s">
        <v>149</v>
      </c>
      <c r="X6" s="812"/>
      <c r="Y6" s="811" t="s">
        <v>163</v>
      </c>
      <c r="Z6" s="812"/>
      <c r="AA6" s="811" t="s">
        <v>150</v>
      </c>
      <c r="AB6" s="812"/>
      <c r="AC6" s="811" t="s">
        <v>256</v>
      </c>
      <c r="AD6" s="812"/>
      <c r="AE6" s="811" t="s">
        <v>257</v>
      </c>
      <c r="AF6" s="818"/>
      <c r="AG6" s="815"/>
      <c r="AH6" s="759"/>
      <c r="AI6" s="816"/>
      <c r="AJ6" s="694"/>
      <c r="AK6" s="694"/>
      <c r="AL6" s="694"/>
      <c r="AM6" s="700"/>
      <c r="AN6" s="694"/>
      <c r="AO6" s="701"/>
      <c r="AP6" s="759"/>
      <c r="AQ6" s="759"/>
      <c r="AR6" s="759"/>
    </row>
    <row r="7" spans="1:44" ht="20.100000000000001" customHeight="1">
      <c r="A7" s="694"/>
      <c r="B7" s="694"/>
      <c r="C7" s="229"/>
      <c r="D7" s="230" t="s">
        <v>97</v>
      </c>
      <c r="E7" s="230" t="s">
        <v>98</v>
      </c>
      <c r="F7" s="230" t="s">
        <v>99</v>
      </c>
      <c r="G7" s="230" t="s">
        <v>348</v>
      </c>
      <c r="H7" s="230" t="s">
        <v>260</v>
      </c>
      <c r="I7" s="230" t="s">
        <v>85</v>
      </c>
      <c r="J7" s="230" t="s">
        <v>86</v>
      </c>
      <c r="K7" s="230" t="s">
        <v>262</v>
      </c>
      <c r="L7" s="231" t="s">
        <v>99</v>
      </c>
      <c r="M7" s="231" t="s">
        <v>85</v>
      </c>
      <c r="N7" s="231" t="s">
        <v>86</v>
      </c>
      <c r="O7" s="231" t="s">
        <v>85</v>
      </c>
      <c r="P7" s="231" t="s">
        <v>86</v>
      </c>
      <c r="Q7" s="134" t="s">
        <v>262</v>
      </c>
      <c r="R7" s="230" t="s">
        <v>263</v>
      </c>
      <c r="S7" s="134" t="s">
        <v>98</v>
      </c>
      <c r="T7" s="230" t="s">
        <v>263</v>
      </c>
      <c r="U7" s="230" t="s">
        <v>262</v>
      </c>
      <c r="V7" s="230" t="s">
        <v>263</v>
      </c>
      <c r="W7" s="230" t="s">
        <v>262</v>
      </c>
      <c r="X7" s="230" t="s">
        <v>263</v>
      </c>
      <c r="Y7" s="230" t="s">
        <v>262</v>
      </c>
      <c r="Z7" s="230" t="s">
        <v>263</v>
      </c>
      <c r="AA7" s="230" t="s">
        <v>262</v>
      </c>
      <c r="AB7" s="230" t="s">
        <v>263</v>
      </c>
      <c r="AC7" s="230" t="s">
        <v>262</v>
      </c>
      <c r="AD7" s="230" t="s">
        <v>263</v>
      </c>
      <c r="AE7" s="230" t="s">
        <v>85</v>
      </c>
      <c r="AF7" s="231" t="s">
        <v>263</v>
      </c>
      <c r="AG7" s="519" t="s">
        <v>278</v>
      </c>
      <c r="AH7" s="519" t="s">
        <v>262</v>
      </c>
      <c r="AI7" s="519" t="s">
        <v>263</v>
      </c>
      <c r="AJ7" s="513" t="s">
        <v>278</v>
      </c>
      <c r="AK7" s="233" t="s">
        <v>98</v>
      </c>
      <c r="AL7" s="514" t="s">
        <v>263</v>
      </c>
      <c r="AM7" s="519" t="s">
        <v>278</v>
      </c>
      <c r="AN7" s="519" t="s">
        <v>262</v>
      </c>
      <c r="AO7" s="519" t="s">
        <v>263</v>
      </c>
      <c r="AP7" s="512" t="s">
        <v>278</v>
      </c>
      <c r="AQ7" s="134" t="s">
        <v>262</v>
      </c>
      <c r="AR7" s="135" t="s">
        <v>263</v>
      </c>
    </row>
    <row r="8" spans="1:44" ht="16.5" customHeight="1">
      <c r="A8" s="749">
        <v>30</v>
      </c>
      <c r="B8" s="749"/>
      <c r="C8" s="117"/>
      <c r="D8" s="163">
        <v>3432</v>
      </c>
      <c r="E8" s="144">
        <v>183</v>
      </c>
      <c r="F8" s="144">
        <v>3249</v>
      </c>
      <c r="G8" s="144">
        <v>88</v>
      </c>
      <c r="H8" s="144">
        <v>58</v>
      </c>
      <c r="I8" s="144">
        <v>36</v>
      </c>
      <c r="J8" s="144">
        <v>65</v>
      </c>
      <c r="K8" s="144">
        <v>2</v>
      </c>
      <c r="L8" s="144">
        <v>21</v>
      </c>
      <c r="M8" s="144">
        <v>4</v>
      </c>
      <c r="N8" s="144">
        <v>228</v>
      </c>
      <c r="O8" s="144">
        <v>1</v>
      </c>
      <c r="P8" s="144">
        <v>50</v>
      </c>
      <c r="Q8" s="144">
        <v>50</v>
      </c>
      <c r="R8" s="144">
        <v>2721</v>
      </c>
      <c r="S8" s="144" t="s">
        <v>62</v>
      </c>
      <c r="T8" s="144">
        <v>17</v>
      </c>
      <c r="U8" s="144" t="s">
        <v>62</v>
      </c>
      <c r="V8" s="144">
        <v>1</v>
      </c>
      <c r="W8" s="144" t="s">
        <v>62</v>
      </c>
      <c r="X8" s="144">
        <v>8</v>
      </c>
      <c r="Y8" s="144" t="s">
        <v>62</v>
      </c>
      <c r="Z8" s="144">
        <v>1</v>
      </c>
      <c r="AA8" s="144" t="s">
        <v>62</v>
      </c>
      <c r="AB8" s="144">
        <v>8</v>
      </c>
      <c r="AC8" s="144">
        <v>1</v>
      </c>
      <c r="AD8" s="144">
        <v>46</v>
      </c>
      <c r="AE8" s="144">
        <v>1</v>
      </c>
      <c r="AF8" s="144">
        <v>25</v>
      </c>
      <c r="AG8" s="374">
        <v>485</v>
      </c>
      <c r="AH8" s="243">
        <v>12</v>
      </c>
      <c r="AI8" s="435">
        <v>473</v>
      </c>
      <c r="AJ8" s="243">
        <v>8</v>
      </c>
      <c r="AK8" s="243">
        <v>1</v>
      </c>
      <c r="AL8" s="243">
        <v>7</v>
      </c>
      <c r="AM8" s="374">
        <v>56</v>
      </c>
      <c r="AN8" s="243">
        <v>3</v>
      </c>
      <c r="AO8" s="435">
        <v>53</v>
      </c>
      <c r="AP8" s="243">
        <v>43</v>
      </c>
      <c r="AQ8" s="144" t="s">
        <v>62</v>
      </c>
      <c r="AR8" s="144">
        <v>43</v>
      </c>
    </row>
    <row r="9" spans="1:44" ht="16.5" customHeight="1">
      <c r="A9" s="692" t="s">
        <v>170</v>
      </c>
      <c r="B9" s="692"/>
      <c r="C9" s="238"/>
      <c r="D9" s="157">
        <f>IF(SUM(D10:D12)=SUM(D13)+SUM(D26),IF(SUM(D10:D12)&gt;0,SUM(D10:D12),"－"),"ｴﾗｰ")</f>
        <v>3930</v>
      </c>
      <c r="E9" s="158">
        <f>IF(SUM(E10:E12)=SUM(E13)+SUM(E26),IF(SUM(E10:E12)&gt;0,SUM(E10:E12),"－"),"ｴﾗｰ")</f>
        <v>205</v>
      </c>
      <c r="F9" s="158">
        <f t="shared" ref="F9:AR9" si="0">IF(SUM(F10:F12)=SUM(F13)+SUM(F26),IF(SUM(F10:F12)&gt;0,SUM(F10:F12),"－"),"ｴﾗｰ")</f>
        <v>3725</v>
      </c>
      <c r="G9" s="158">
        <f t="shared" si="0"/>
        <v>99</v>
      </c>
      <c r="H9" s="158">
        <f t="shared" si="0"/>
        <v>67</v>
      </c>
      <c r="I9" s="158">
        <f t="shared" si="0"/>
        <v>33</v>
      </c>
      <c r="J9" s="158">
        <f t="shared" si="0"/>
        <v>74</v>
      </c>
      <c r="K9" s="158">
        <f t="shared" si="0"/>
        <v>2</v>
      </c>
      <c r="L9" s="158">
        <f t="shared" si="0"/>
        <v>24</v>
      </c>
      <c r="M9" s="158">
        <f t="shared" si="0"/>
        <v>5</v>
      </c>
      <c r="N9" s="158">
        <f t="shared" si="0"/>
        <v>263</v>
      </c>
      <c r="O9" s="158">
        <f t="shared" si="0"/>
        <v>2</v>
      </c>
      <c r="P9" s="158">
        <f t="shared" si="0"/>
        <v>61</v>
      </c>
      <c r="Q9" s="158">
        <f t="shared" si="0"/>
        <v>62</v>
      </c>
      <c r="R9" s="158">
        <f t="shared" si="0"/>
        <v>3124</v>
      </c>
      <c r="S9" s="158" t="str">
        <f t="shared" ref="S9:T9" si="1">IF(SUM(S10:S12)=SUM(S13)+SUM(S26),IF(SUM(S10:S12)&gt;0,SUM(S10:S12),"－"),"ｴﾗｰ")</f>
        <v>－</v>
      </c>
      <c r="T9" s="158">
        <f t="shared" si="1"/>
        <v>17</v>
      </c>
      <c r="U9" s="158" t="str">
        <f t="shared" ref="U9:V9" si="2">IF(SUM(U10:U12)=SUM(U13)+SUM(U26),IF(SUM(U10:U12)&gt;0,SUM(U10:U12),"－"),"ｴﾗｰ")</f>
        <v>－</v>
      </c>
      <c r="V9" s="158">
        <f t="shared" si="2"/>
        <v>1</v>
      </c>
      <c r="W9" s="158" t="str">
        <f t="shared" si="0"/>
        <v>－</v>
      </c>
      <c r="X9" s="158">
        <f>IF(SUM(X10:X12)=SUM(X13)+SUM(X26),IF(SUM(X10:X12)&gt;0,SUM(X10:X12),"－"),"ｴﾗｰ")</f>
        <v>6</v>
      </c>
      <c r="Y9" s="158" t="str">
        <f t="shared" ref="Y9:Z9" si="3">IF(SUM(Y10:Y12)=SUM(Y13)+SUM(Y26),IF(SUM(Y10:Y12)&gt;0,SUM(Y10:Y12),"－"),"ｴﾗｰ")</f>
        <v>－</v>
      </c>
      <c r="Z9" s="158" t="str">
        <f t="shared" si="3"/>
        <v>－</v>
      </c>
      <c r="AA9" s="158" t="str">
        <f t="shared" si="0"/>
        <v>－</v>
      </c>
      <c r="AB9" s="158">
        <f t="shared" si="0"/>
        <v>9</v>
      </c>
      <c r="AC9" s="158">
        <f>IF(SUM(AC10:AC12)=SUM(AC13)+SUM(AC26),IF(SUM(AC10:AC12)&gt;0,SUM(AC10:AC12),"－"),"ｴﾗｰ")</f>
        <v>1</v>
      </c>
      <c r="AD9" s="158">
        <f>IF(SUM(AD10:AD12)=SUM(AD13)+SUM(AD26),IF(SUM(AD10:AD12)&gt;0,SUM(AD10:AD12),"－"),"ｴﾗｰ")</f>
        <v>57</v>
      </c>
      <c r="AE9" s="158">
        <f t="shared" si="0"/>
        <v>1</v>
      </c>
      <c r="AF9" s="158">
        <f t="shared" si="0"/>
        <v>22</v>
      </c>
      <c r="AG9" s="375">
        <f t="shared" si="0"/>
        <v>535</v>
      </c>
      <c r="AH9" s="54">
        <f t="shared" si="0"/>
        <v>14</v>
      </c>
      <c r="AI9" s="389">
        <f t="shared" si="0"/>
        <v>521</v>
      </c>
      <c r="AJ9" s="54">
        <f t="shared" si="0"/>
        <v>27</v>
      </c>
      <c r="AK9" s="54">
        <f t="shared" si="0"/>
        <v>3</v>
      </c>
      <c r="AL9" s="54">
        <f t="shared" si="0"/>
        <v>24</v>
      </c>
      <c r="AM9" s="375">
        <f t="shared" si="0"/>
        <v>58</v>
      </c>
      <c r="AN9" s="54">
        <f t="shared" si="0"/>
        <v>3</v>
      </c>
      <c r="AO9" s="389">
        <f t="shared" si="0"/>
        <v>55</v>
      </c>
      <c r="AP9" s="54">
        <f t="shared" si="0"/>
        <v>50</v>
      </c>
      <c r="AQ9" s="158">
        <f t="shared" si="0"/>
        <v>1</v>
      </c>
      <c r="AR9" s="158">
        <f t="shared" si="0"/>
        <v>49</v>
      </c>
    </row>
    <row r="10" spans="1:44" ht="16.5" customHeight="1">
      <c r="A10" s="117"/>
      <c r="B10" s="241" t="s">
        <v>215</v>
      </c>
      <c r="C10" s="117"/>
      <c r="D10" s="163" t="str">
        <f>IF(SUM(G10:AF10)&gt;0,SUM(G10:AF10),"－")</f>
        <v>－</v>
      </c>
      <c r="E10" s="144" t="str">
        <f>IF(SUM(G10)+SUM(K10)+SUM(I10)+SUM(Q10)+SUM(M10)+SUM(O10)+SUM(S10)+SUM(W10)+SUM(AA10)+SUM(AC10)+SUM(AE10)+SUM(U10)+SUM(Y10)&gt;0,SUM(G10)+SUM(I10)+SUM(K10)+SUM(M10)+SUM(O10)+SUM(S10)+SUM(Q10)+SUM(W10)+SUM(AA10)+SUM(AC10)+SUM(AE10)+SUM(U10)+SUM(Y10),"－")</f>
        <v>－</v>
      </c>
      <c r="F10" s="144" t="str">
        <f>IF(SUM(H10)+SUM(L10)+SUM(J10)+SUM(R10)+SUM(N10)+SUM(P10)+SUM(T10)+SUM(X10)+SUM(AB10)+SUM(AD10)+SUM(AF10)+SUM(V10)+SUM(Z10)&gt;0,SUM(H10)+SUM(J10)+SUM(L10)+SUM(N10)+SUM(P10)+SUM(T10)+SUM(R10)+SUM(X10)+SUM(AB10)+SUM(AD10)+SUM(AF10)+SUM(V10)+SUM(Z10),"－")</f>
        <v>－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374" t="str">
        <f>IF(SUM(AH10:AI10)&gt;0,SUM(AH10:AI10),"－")</f>
        <v>－</v>
      </c>
      <c r="AH10" s="243">
        <v>0</v>
      </c>
      <c r="AI10" s="435">
        <v>0</v>
      </c>
      <c r="AJ10" s="243" t="str">
        <f>IF(SUM(AK10:AL10)&gt;0,SUM(AK10:AL10),"－")</f>
        <v>－</v>
      </c>
      <c r="AK10" s="243">
        <v>0</v>
      </c>
      <c r="AL10" s="243">
        <v>0</v>
      </c>
      <c r="AM10" s="374" t="str">
        <f>IF(SUM(AN10:AO10)&gt;0,SUM(AN10:AO10),"－")</f>
        <v>－</v>
      </c>
      <c r="AN10" s="243">
        <v>0</v>
      </c>
      <c r="AO10" s="435">
        <v>0</v>
      </c>
      <c r="AP10" s="243" t="str">
        <f>IF(SUM(AQ10:AR10)&gt;0,SUM(AQ10:AR10),"－")</f>
        <v>－</v>
      </c>
      <c r="AQ10" s="144">
        <v>0</v>
      </c>
      <c r="AR10" s="144">
        <v>0</v>
      </c>
    </row>
    <row r="11" spans="1:44" ht="16.5" customHeight="1">
      <c r="A11" s="117"/>
      <c r="B11" s="241" t="s">
        <v>266</v>
      </c>
      <c r="C11" s="117"/>
      <c r="D11" s="163">
        <f>IF(SUM(G11:AF11)&gt;0,SUM(G11:AF11),"－")</f>
        <v>124</v>
      </c>
      <c r="E11" s="144">
        <f>IF(SUM(G11)+SUM(K11)+SUM(I11)+SUM(Q11)+SUM(M11)+SUM(O11)+SUM(S11)+SUM(W11)+SUM(AA11)+SUM(AC11)+SUM(AE11)+SUM(U11)+SUM(Y11)&gt;0,SUM(G11)+SUM(I11)+SUM(K11)+SUM(M11)+SUM(O11)+SUM(S11)+SUM(Q11)+SUM(W11)+SUM(AA11)+SUM(AC11)+SUM(AE11)+SUM(U11)+SUM(Y11),"－")</f>
        <v>5</v>
      </c>
      <c r="F11" s="144">
        <f>IF(SUM(H11)+SUM(L11)+SUM(J11)+SUM(R11)+SUM(N11)+SUM(P11)+SUM(T11)+SUM(X11)+SUM(AB11)+SUM(AD11)+SUM(AF11)+SUM(V11)+SUM(Z11)&gt;0,SUM(H11)+SUM(J11)+SUM(L11)+SUM(N11)+SUM(P11)+SUM(T11)+SUM(R11)+SUM(X11)+SUM(AB11)+SUM(AD11)+SUM(AF11)+SUM(V11)+SUM(Z11),"－")</f>
        <v>119</v>
      </c>
      <c r="G11" s="144">
        <f>G59</f>
        <v>2</v>
      </c>
      <c r="H11" s="144">
        <f t="shared" ref="H11:AF11" si="4">H59</f>
        <v>3</v>
      </c>
      <c r="I11" s="144">
        <f t="shared" si="4"/>
        <v>0</v>
      </c>
      <c r="J11" s="144">
        <f t="shared" si="4"/>
        <v>5</v>
      </c>
      <c r="K11" s="144">
        <f t="shared" si="4"/>
        <v>0</v>
      </c>
      <c r="L11" s="144">
        <f t="shared" si="4"/>
        <v>0</v>
      </c>
      <c r="M11" s="144">
        <f t="shared" si="4"/>
        <v>0</v>
      </c>
      <c r="N11" s="144">
        <f t="shared" si="4"/>
        <v>4</v>
      </c>
      <c r="O11" s="144">
        <f t="shared" si="4"/>
        <v>0</v>
      </c>
      <c r="P11" s="144">
        <f t="shared" si="4"/>
        <v>0</v>
      </c>
      <c r="Q11" s="144">
        <f t="shared" si="4"/>
        <v>3</v>
      </c>
      <c r="R11" s="144">
        <f t="shared" si="4"/>
        <v>105</v>
      </c>
      <c r="S11" s="144">
        <f t="shared" si="4"/>
        <v>0</v>
      </c>
      <c r="T11" s="144">
        <f t="shared" si="4"/>
        <v>0</v>
      </c>
      <c r="U11" s="144">
        <f t="shared" si="4"/>
        <v>0</v>
      </c>
      <c r="V11" s="144">
        <f t="shared" si="4"/>
        <v>0</v>
      </c>
      <c r="W11" s="144">
        <f t="shared" si="4"/>
        <v>0</v>
      </c>
      <c r="X11" s="144">
        <f t="shared" si="4"/>
        <v>1</v>
      </c>
      <c r="Y11" s="144">
        <f t="shared" si="4"/>
        <v>0</v>
      </c>
      <c r="Z11" s="144">
        <f t="shared" si="4"/>
        <v>0</v>
      </c>
      <c r="AA11" s="144">
        <f t="shared" si="4"/>
        <v>0</v>
      </c>
      <c r="AB11" s="144">
        <f t="shared" si="4"/>
        <v>0</v>
      </c>
      <c r="AC11" s="144">
        <f t="shared" si="4"/>
        <v>0</v>
      </c>
      <c r="AD11" s="144">
        <f t="shared" si="4"/>
        <v>1</v>
      </c>
      <c r="AE11" s="144">
        <f t="shared" si="4"/>
        <v>0</v>
      </c>
      <c r="AF11" s="144">
        <f t="shared" si="4"/>
        <v>0</v>
      </c>
      <c r="AG11" s="374">
        <f>IF(SUM(AH11:AI11)&gt;0,SUM(AH11:AI11),"－")</f>
        <v>3</v>
      </c>
      <c r="AH11" s="243">
        <f t="shared" ref="AH11:AI11" si="5">AH59</f>
        <v>0</v>
      </c>
      <c r="AI11" s="435">
        <f t="shared" si="5"/>
        <v>3</v>
      </c>
      <c r="AJ11" s="243" t="str">
        <f>IF(SUM(AK11:AL11)&gt;0,SUM(AK11:AL11),"－")</f>
        <v>－</v>
      </c>
      <c r="AK11" s="243">
        <f t="shared" ref="AK11:AL11" si="6">AK59</f>
        <v>0</v>
      </c>
      <c r="AL11" s="243">
        <f t="shared" si="6"/>
        <v>0</v>
      </c>
      <c r="AM11" s="374" t="str">
        <f>IF(SUM(AN11:AO11)&gt;0,SUM(AN11:AO11),"－")</f>
        <v>－</v>
      </c>
      <c r="AN11" s="243">
        <f t="shared" ref="AN11:AO11" si="7">AN59</f>
        <v>0</v>
      </c>
      <c r="AO11" s="435">
        <f t="shared" si="7"/>
        <v>0</v>
      </c>
      <c r="AP11" s="243">
        <f>IF(SUM(AQ11:AR11)&gt;0,SUM(AQ11:AR11),"－")</f>
        <v>10</v>
      </c>
      <c r="AQ11" s="144">
        <f t="shared" ref="AQ11:AR11" si="8">AQ59</f>
        <v>0</v>
      </c>
      <c r="AR11" s="144">
        <f t="shared" si="8"/>
        <v>10</v>
      </c>
    </row>
    <row r="12" spans="1:44" ht="16.5" customHeight="1">
      <c r="A12" s="117"/>
      <c r="B12" s="241" t="s">
        <v>349</v>
      </c>
      <c r="C12" s="117"/>
      <c r="D12" s="163">
        <f>IF(SUM(G12:AF12)&gt;0,SUM(G12:AF12),"－")</f>
        <v>3806</v>
      </c>
      <c r="E12" s="144">
        <f t="shared" ref="E12:E49" si="9">IF(SUM(G12)+SUM(K12)+SUM(I12)+SUM(Q12)+SUM(M12)+SUM(O12)+SUM(S12)+SUM(W12)+SUM(AA12)+SUM(AC12)+SUM(AE12)+SUM(U12)+SUM(Y12)&gt;0,SUM(G12)+SUM(I12)+SUM(K12)+SUM(M12)+SUM(O12)+SUM(S12)+SUM(Q12)+SUM(W12)+SUM(AA12)+SUM(AC12)+SUM(AE12)+SUM(U12)+SUM(Y12),"－")</f>
        <v>200</v>
      </c>
      <c r="F12" s="144">
        <f t="shared" ref="F12:F49" si="10">IF(SUM(H12)+SUM(L12)+SUM(J12)+SUM(R12)+SUM(N12)+SUM(P12)+SUM(T12)+SUM(X12)+SUM(AB12)+SUM(AD12)+SUM(AF12)+SUM(V12)+SUM(Z12)&gt;0,SUM(H12)+SUM(J12)+SUM(L12)+SUM(N12)+SUM(P12)+SUM(T12)+SUM(R12)+SUM(X12)+SUM(AB12)+SUM(AD12)+SUM(AF12)+SUM(V12)+SUM(Z12),"－")</f>
        <v>3606</v>
      </c>
      <c r="G12" s="144">
        <v>97</v>
      </c>
      <c r="H12" s="144">
        <v>64</v>
      </c>
      <c r="I12" s="144">
        <v>33</v>
      </c>
      <c r="J12" s="144">
        <v>69</v>
      </c>
      <c r="K12" s="144">
        <v>2</v>
      </c>
      <c r="L12" s="144">
        <v>24</v>
      </c>
      <c r="M12" s="144">
        <v>5</v>
      </c>
      <c r="N12" s="144">
        <v>259</v>
      </c>
      <c r="O12" s="144">
        <v>2</v>
      </c>
      <c r="P12" s="144">
        <v>61</v>
      </c>
      <c r="Q12" s="144">
        <v>59</v>
      </c>
      <c r="R12" s="144">
        <v>3019</v>
      </c>
      <c r="S12" s="144">
        <v>0</v>
      </c>
      <c r="T12" s="144">
        <v>17</v>
      </c>
      <c r="U12" s="144">
        <v>0</v>
      </c>
      <c r="V12" s="144">
        <v>1</v>
      </c>
      <c r="W12" s="144">
        <v>0</v>
      </c>
      <c r="X12" s="144">
        <v>5</v>
      </c>
      <c r="Y12" s="144">
        <v>0</v>
      </c>
      <c r="Z12" s="144">
        <v>0</v>
      </c>
      <c r="AA12" s="144">
        <v>0</v>
      </c>
      <c r="AB12" s="144">
        <v>9</v>
      </c>
      <c r="AC12" s="144">
        <v>1</v>
      </c>
      <c r="AD12" s="144">
        <v>56</v>
      </c>
      <c r="AE12" s="144">
        <v>1</v>
      </c>
      <c r="AF12" s="144">
        <v>22</v>
      </c>
      <c r="AG12" s="374">
        <f>IF(SUM(AH12:AI12)&gt;0,SUM(AH12:AI12),"－")</f>
        <v>532</v>
      </c>
      <c r="AH12" s="243">
        <v>14</v>
      </c>
      <c r="AI12" s="435">
        <v>518</v>
      </c>
      <c r="AJ12" s="243">
        <f>IF(SUM(AK12:AL12)&gt;0,SUM(AK12:AL12),"－")</f>
        <v>27</v>
      </c>
      <c r="AK12" s="243">
        <v>3</v>
      </c>
      <c r="AL12" s="243">
        <v>24</v>
      </c>
      <c r="AM12" s="374">
        <f>IF(SUM(AN12:AO12)&gt;0,SUM(AN12:AO12),"－")</f>
        <v>58</v>
      </c>
      <c r="AN12" s="243">
        <v>3</v>
      </c>
      <c r="AO12" s="435">
        <v>55</v>
      </c>
      <c r="AP12" s="243">
        <f>IF(SUM(AQ12:AR12)&gt;0,SUM(AQ12:AR12),"－")</f>
        <v>40</v>
      </c>
      <c r="AQ12" s="144">
        <v>1</v>
      </c>
      <c r="AR12" s="144">
        <v>39</v>
      </c>
    </row>
    <row r="13" spans="1:44" ht="16.5" customHeight="1">
      <c r="A13" s="695" t="s">
        <v>23</v>
      </c>
      <c r="B13" s="695"/>
      <c r="C13" s="57"/>
      <c r="D13" s="169">
        <f>IF(SUM(D14:D25)&gt;0,SUM(D14:D25),"－")</f>
        <v>3648</v>
      </c>
      <c r="E13" s="170">
        <f t="shared" ref="E13:F13" si="11">IF(SUM(E14:E25)&gt;0,SUM(E14:E25),"－")</f>
        <v>191</v>
      </c>
      <c r="F13" s="170">
        <f t="shared" si="11"/>
        <v>3457</v>
      </c>
      <c r="G13" s="170">
        <f t="shared" ref="G13:AR13" si="12">IF(SUM(G14:G25)&gt;0,SUM(G14:G25),"－")</f>
        <v>92</v>
      </c>
      <c r="H13" s="170">
        <f t="shared" si="12"/>
        <v>61</v>
      </c>
      <c r="I13" s="170">
        <f t="shared" si="12"/>
        <v>32</v>
      </c>
      <c r="J13" s="170">
        <f t="shared" si="12"/>
        <v>66</v>
      </c>
      <c r="K13" s="170">
        <f t="shared" si="12"/>
        <v>2</v>
      </c>
      <c r="L13" s="170">
        <f t="shared" si="12"/>
        <v>22</v>
      </c>
      <c r="M13" s="170">
        <f>IF(SUM(M14:M25)&gt;0,SUM(M14:M25),"－")</f>
        <v>5</v>
      </c>
      <c r="N13" s="170">
        <f t="shared" si="12"/>
        <v>249</v>
      </c>
      <c r="O13" s="170">
        <f t="shared" si="12"/>
        <v>2</v>
      </c>
      <c r="P13" s="170">
        <f t="shared" si="12"/>
        <v>61</v>
      </c>
      <c r="Q13" s="170">
        <f t="shared" si="12"/>
        <v>56</v>
      </c>
      <c r="R13" s="170">
        <f t="shared" si="12"/>
        <v>2890</v>
      </c>
      <c r="S13" s="170" t="str">
        <f t="shared" si="12"/>
        <v>－</v>
      </c>
      <c r="T13" s="170">
        <f t="shared" si="12"/>
        <v>17</v>
      </c>
      <c r="U13" s="170" t="str">
        <f t="shared" ref="U13:V13" si="13">IF(SUM(U14:U25)&gt;0,SUM(U14:U25),"－")</f>
        <v>－</v>
      </c>
      <c r="V13" s="170">
        <f t="shared" si="13"/>
        <v>1</v>
      </c>
      <c r="W13" s="170" t="str">
        <f t="shared" si="12"/>
        <v>－</v>
      </c>
      <c r="X13" s="170">
        <f t="shared" si="12"/>
        <v>4</v>
      </c>
      <c r="Y13" s="170" t="str">
        <f t="shared" ref="Y13:Z13" si="14">IF(SUM(Y14:Y25)&gt;0,SUM(Y14:Y25),"－")</f>
        <v>－</v>
      </c>
      <c r="Z13" s="170" t="str">
        <f t="shared" si="14"/>
        <v>－</v>
      </c>
      <c r="AA13" s="170" t="str">
        <f>IF(SUM(AA14:AA25)&gt;0,SUM(AA14:AA25),"－")</f>
        <v>－</v>
      </c>
      <c r="AB13" s="170">
        <f>IF(SUM(AB14:AB25)&gt;0,SUM(AB14:AB25),"－")</f>
        <v>9</v>
      </c>
      <c r="AC13" s="170">
        <f>IF(SUM(AC14:AC25)&gt;0,SUM(AC14:AC25),"－")</f>
        <v>1</v>
      </c>
      <c r="AD13" s="170">
        <f>IF(SUM(AD14:AD25)&gt;0,SUM(AD14:AD25),"－")</f>
        <v>56</v>
      </c>
      <c r="AE13" s="170">
        <f t="shared" si="12"/>
        <v>1</v>
      </c>
      <c r="AF13" s="170">
        <f t="shared" si="12"/>
        <v>21</v>
      </c>
      <c r="AG13" s="378">
        <f t="shared" si="12"/>
        <v>501</v>
      </c>
      <c r="AH13" s="86">
        <f t="shared" si="12"/>
        <v>14</v>
      </c>
      <c r="AI13" s="395">
        <f t="shared" si="12"/>
        <v>487</v>
      </c>
      <c r="AJ13" s="86">
        <f t="shared" si="12"/>
        <v>27</v>
      </c>
      <c r="AK13" s="86">
        <f t="shared" si="12"/>
        <v>3</v>
      </c>
      <c r="AL13" s="86">
        <f t="shared" si="12"/>
        <v>24</v>
      </c>
      <c r="AM13" s="378">
        <f t="shared" si="12"/>
        <v>58</v>
      </c>
      <c r="AN13" s="86">
        <f t="shared" si="12"/>
        <v>3</v>
      </c>
      <c r="AO13" s="395">
        <f t="shared" si="12"/>
        <v>55</v>
      </c>
      <c r="AP13" s="86">
        <f t="shared" si="12"/>
        <v>39</v>
      </c>
      <c r="AQ13" s="170">
        <f t="shared" si="12"/>
        <v>1</v>
      </c>
      <c r="AR13" s="170">
        <f t="shared" si="12"/>
        <v>38</v>
      </c>
    </row>
    <row r="14" spans="1:44" ht="16.5" customHeight="1">
      <c r="A14" s="61"/>
      <c r="B14" s="62" t="s">
        <v>267</v>
      </c>
      <c r="C14" s="43"/>
      <c r="D14" s="163">
        <f>+E14+F14</f>
        <v>823</v>
      </c>
      <c r="E14" s="144">
        <f t="shared" si="9"/>
        <v>50</v>
      </c>
      <c r="F14" s="144">
        <f t="shared" si="10"/>
        <v>773</v>
      </c>
      <c r="G14" s="144">
        <v>20</v>
      </c>
      <c r="H14" s="144">
        <v>13</v>
      </c>
      <c r="I14" s="144">
        <v>7</v>
      </c>
      <c r="J14" s="144">
        <v>14</v>
      </c>
      <c r="K14" s="144">
        <v>2</v>
      </c>
      <c r="L14" s="144">
        <v>9</v>
      </c>
      <c r="M14" s="144">
        <v>3</v>
      </c>
      <c r="N14" s="144">
        <v>56</v>
      </c>
      <c r="O14" s="144">
        <v>0</v>
      </c>
      <c r="P14" s="144">
        <v>11</v>
      </c>
      <c r="Q14" s="144">
        <v>17</v>
      </c>
      <c r="R14" s="144">
        <v>659</v>
      </c>
      <c r="S14" s="144">
        <v>0</v>
      </c>
      <c r="T14" s="144">
        <v>0</v>
      </c>
      <c r="U14" s="144">
        <v>0</v>
      </c>
      <c r="V14" s="144">
        <v>1</v>
      </c>
      <c r="W14" s="144">
        <v>0</v>
      </c>
      <c r="X14" s="144">
        <v>1</v>
      </c>
      <c r="Y14" s="144">
        <v>0</v>
      </c>
      <c r="Z14" s="144">
        <v>0</v>
      </c>
      <c r="AA14" s="144">
        <v>0</v>
      </c>
      <c r="AB14" s="144">
        <v>1</v>
      </c>
      <c r="AC14" s="144">
        <v>1</v>
      </c>
      <c r="AD14" s="144">
        <v>4</v>
      </c>
      <c r="AE14" s="144">
        <v>0</v>
      </c>
      <c r="AF14" s="144">
        <v>4</v>
      </c>
      <c r="AG14" s="374">
        <f t="shared" ref="AG14:AG23" si="15">IF(SUM(AH14:AI14)&gt;0,SUM(AH14:AI14),"－")</f>
        <v>208</v>
      </c>
      <c r="AH14" s="243">
        <v>7</v>
      </c>
      <c r="AI14" s="435">
        <v>201</v>
      </c>
      <c r="AJ14" s="243">
        <f t="shared" ref="AJ14:AJ23" si="16">IF(SUM(AK14:AL14)&gt;0,SUM(AK14:AL14),"－")</f>
        <v>4</v>
      </c>
      <c r="AK14" s="243">
        <v>1</v>
      </c>
      <c r="AL14" s="243">
        <v>3</v>
      </c>
      <c r="AM14" s="374">
        <f t="shared" ref="AM14:AM23" si="17">IF(SUM(AN14:AO14)&gt;0,SUM(AN14:AO14),"－")</f>
        <v>10</v>
      </c>
      <c r="AN14" s="243">
        <v>0</v>
      </c>
      <c r="AO14" s="435">
        <v>10</v>
      </c>
      <c r="AP14" s="243">
        <f t="shared" ref="AP14:AP23" si="18">IF(SUM(AQ14:AR14)&gt;0,SUM(AQ14:AR14),"－")</f>
        <v>4</v>
      </c>
      <c r="AQ14" s="144">
        <v>0</v>
      </c>
      <c r="AR14" s="144">
        <v>4</v>
      </c>
    </row>
    <row r="15" spans="1:44" ht="16.5" customHeight="1">
      <c r="A15" s="61"/>
      <c r="B15" s="62" t="s">
        <v>197</v>
      </c>
      <c r="C15" s="43"/>
      <c r="D15" s="163">
        <f t="shared" ref="D15:D25" si="19">IF(SUM(G15:AF15)&gt;0,SUM(G15:AF15),"－")</f>
        <v>849</v>
      </c>
      <c r="E15" s="144">
        <f t="shared" si="9"/>
        <v>40</v>
      </c>
      <c r="F15" s="144">
        <f t="shared" si="10"/>
        <v>809</v>
      </c>
      <c r="G15" s="144">
        <v>23</v>
      </c>
      <c r="H15" s="144">
        <v>11</v>
      </c>
      <c r="I15" s="144">
        <v>7</v>
      </c>
      <c r="J15" s="144">
        <v>20</v>
      </c>
      <c r="K15" s="144">
        <v>0</v>
      </c>
      <c r="L15" s="144">
        <v>6</v>
      </c>
      <c r="M15" s="144">
        <v>1</v>
      </c>
      <c r="N15" s="144">
        <v>59</v>
      </c>
      <c r="O15" s="144">
        <v>1</v>
      </c>
      <c r="P15" s="144">
        <v>14</v>
      </c>
      <c r="Q15" s="144">
        <v>8</v>
      </c>
      <c r="R15" s="144">
        <v>677</v>
      </c>
      <c r="S15" s="144">
        <v>0</v>
      </c>
      <c r="T15" s="144">
        <v>6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1</v>
      </c>
      <c r="AC15" s="144">
        <v>0</v>
      </c>
      <c r="AD15" s="144">
        <v>15</v>
      </c>
      <c r="AE15" s="144">
        <v>0</v>
      </c>
      <c r="AF15" s="144">
        <v>0</v>
      </c>
      <c r="AG15" s="374">
        <f t="shared" si="15"/>
        <v>79</v>
      </c>
      <c r="AH15" s="243">
        <v>0</v>
      </c>
      <c r="AI15" s="435">
        <v>79</v>
      </c>
      <c r="AJ15" s="243">
        <f t="shared" si="16"/>
        <v>2</v>
      </c>
      <c r="AK15" s="243">
        <v>0</v>
      </c>
      <c r="AL15" s="243">
        <v>2</v>
      </c>
      <c r="AM15" s="374">
        <f t="shared" si="17"/>
        <v>11</v>
      </c>
      <c r="AN15" s="243">
        <v>0</v>
      </c>
      <c r="AO15" s="435">
        <v>11</v>
      </c>
      <c r="AP15" s="243">
        <f t="shared" si="18"/>
        <v>11</v>
      </c>
      <c r="AQ15" s="144">
        <v>0</v>
      </c>
      <c r="AR15" s="144">
        <v>11</v>
      </c>
    </row>
    <row r="16" spans="1:44" ht="16.5" customHeight="1">
      <c r="A16" s="61"/>
      <c r="B16" s="62" t="s">
        <v>268</v>
      </c>
      <c r="C16" s="43"/>
      <c r="D16" s="163">
        <f t="shared" si="19"/>
        <v>293</v>
      </c>
      <c r="E16" s="144">
        <f t="shared" si="9"/>
        <v>17</v>
      </c>
      <c r="F16" s="144">
        <f t="shared" si="10"/>
        <v>276</v>
      </c>
      <c r="G16" s="144">
        <v>11</v>
      </c>
      <c r="H16" s="144">
        <v>4</v>
      </c>
      <c r="I16" s="144">
        <v>1</v>
      </c>
      <c r="J16" s="144">
        <v>7</v>
      </c>
      <c r="K16" s="144">
        <v>0</v>
      </c>
      <c r="L16" s="144">
        <v>1</v>
      </c>
      <c r="M16" s="144">
        <v>0</v>
      </c>
      <c r="N16" s="144">
        <v>25</v>
      </c>
      <c r="O16" s="144">
        <v>1</v>
      </c>
      <c r="P16" s="144">
        <v>11</v>
      </c>
      <c r="Q16" s="144">
        <v>4</v>
      </c>
      <c r="R16" s="144">
        <v>216</v>
      </c>
      <c r="S16" s="144">
        <v>0</v>
      </c>
      <c r="T16" s="144">
        <v>3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1</v>
      </c>
      <c r="AC16" s="144">
        <v>0</v>
      </c>
      <c r="AD16" s="144">
        <v>5</v>
      </c>
      <c r="AE16" s="144">
        <v>0</v>
      </c>
      <c r="AF16" s="144">
        <v>3</v>
      </c>
      <c r="AG16" s="374">
        <f t="shared" si="15"/>
        <v>38</v>
      </c>
      <c r="AH16" s="243">
        <v>0</v>
      </c>
      <c r="AI16" s="435">
        <v>38</v>
      </c>
      <c r="AJ16" s="243">
        <f t="shared" si="16"/>
        <v>1</v>
      </c>
      <c r="AK16" s="243">
        <v>0</v>
      </c>
      <c r="AL16" s="243">
        <v>1</v>
      </c>
      <c r="AM16" s="374">
        <f t="shared" si="17"/>
        <v>8</v>
      </c>
      <c r="AN16" s="243">
        <v>0</v>
      </c>
      <c r="AO16" s="435">
        <v>8</v>
      </c>
      <c r="AP16" s="243">
        <f t="shared" si="18"/>
        <v>7</v>
      </c>
      <c r="AQ16" s="144">
        <v>0</v>
      </c>
      <c r="AR16" s="144">
        <v>7</v>
      </c>
    </row>
    <row r="17" spans="1:44" ht="16.5" customHeight="1">
      <c r="A17" s="61"/>
      <c r="B17" s="62" t="s">
        <v>269</v>
      </c>
      <c r="C17" s="43"/>
      <c r="D17" s="163">
        <f t="shared" si="19"/>
        <v>289</v>
      </c>
      <c r="E17" s="144">
        <f t="shared" si="9"/>
        <v>6</v>
      </c>
      <c r="F17" s="144">
        <f t="shared" si="10"/>
        <v>283</v>
      </c>
      <c r="G17" s="144">
        <v>3</v>
      </c>
      <c r="H17" s="144">
        <v>9</v>
      </c>
      <c r="I17" s="144">
        <v>2</v>
      </c>
      <c r="J17" s="144">
        <v>4</v>
      </c>
      <c r="K17" s="144">
        <v>0</v>
      </c>
      <c r="L17" s="144">
        <v>0</v>
      </c>
      <c r="M17" s="144">
        <v>0</v>
      </c>
      <c r="N17" s="144">
        <v>15</v>
      </c>
      <c r="O17" s="144">
        <v>0</v>
      </c>
      <c r="P17" s="144">
        <v>1</v>
      </c>
      <c r="Q17" s="144">
        <v>0</v>
      </c>
      <c r="R17" s="144">
        <v>249</v>
      </c>
      <c r="S17" s="144">
        <v>0</v>
      </c>
      <c r="T17" s="144">
        <v>1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4</v>
      </c>
      <c r="AE17" s="144">
        <v>1</v>
      </c>
      <c r="AF17" s="144">
        <v>0</v>
      </c>
      <c r="AG17" s="374">
        <f t="shared" si="15"/>
        <v>20</v>
      </c>
      <c r="AH17" s="243">
        <v>0</v>
      </c>
      <c r="AI17" s="435">
        <v>20</v>
      </c>
      <c r="AJ17" s="243" t="str">
        <f t="shared" si="16"/>
        <v>－</v>
      </c>
      <c r="AK17" s="243">
        <v>0</v>
      </c>
      <c r="AL17" s="243">
        <v>0</v>
      </c>
      <c r="AM17" s="374">
        <f t="shared" si="17"/>
        <v>10</v>
      </c>
      <c r="AN17" s="243">
        <v>1</v>
      </c>
      <c r="AO17" s="435">
        <v>9</v>
      </c>
      <c r="AP17" s="243">
        <f t="shared" si="18"/>
        <v>3</v>
      </c>
      <c r="AQ17" s="144">
        <v>1</v>
      </c>
      <c r="AR17" s="144">
        <v>2</v>
      </c>
    </row>
    <row r="18" spans="1:44" ht="16.5" customHeight="1">
      <c r="A18" s="61"/>
      <c r="B18" s="62" t="s">
        <v>270</v>
      </c>
      <c r="C18" s="43"/>
      <c r="D18" s="163">
        <f t="shared" si="19"/>
        <v>711</v>
      </c>
      <c r="E18" s="144">
        <f t="shared" si="9"/>
        <v>41</v>
      </c>
      <c r="F18" s="144">
        <f t="shared" si="10"/>
        <v>670</v>
      </c>
      <c r="G18" s="144">
        <v>17</v>
      </c>
      <c r="H18" s="144">
        <v>10</v>
      </c>
      <c r="I18" s="144">
        <v>5</v>
      </c>
      <c r="J18" s="144">
        <v>9</v>
      </c>
      <c r="K18" s="144">
        <v>0</v>
      </c>
      <c r="L18" s="144">
        <v>2</v>
      </c>
      <c r="M18" s="144">
        <v>1</v>
      </c>
      <c r="N18" s="144">
        <v>42</v>
      </c>
      <c r="O18" s="144">
        <v>0</v>
      </c>
      <c r="P18" s="144">
        <v>12</v>
      </c>
      <c r="Q18" s="144">
        <v>18</v>
      </c>
      <c r="R18" s="144">
        <v>558</v>
      </c>
      <c r="S18" s="144">
        <v>0</v>
      </c>
      <c r="T18" s="144">
        <v>7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4">
        <v>16</v>
      </c>
      <c r="AE18" s="144">
        <v>0</v>
      </c>
      <c r="AF18" s="144">
        <v>14</v>
      </c>
      <c r="AG18" s="374">
        <f t="shared" si="15"/>
        <v>81</v>
      </c>
      <c r="AH18" s="243">
        <v>4</v>
      </c>
      <c r="AI18" s="435">
        <v>77</v>
      </c>
      <c r="AJ18" s="243">
        <f t="shared" si="16"/>
        <v>1</v>
      </c>
      <c r="AK18" s="243">
        <v>0</v>
      </c>
      <c r="AL18" s="243">
        <v>1</v>
      </c>
      <c r="AM18" s="374">
        <f t="shared" si="17"/>
        <v>11</v>
      </c>
      <c r="AN18" s="243">
        <v>0</v>
      </c>
      <c r="AO18" s="435">
        <v>11</v>
      </c>
      <c r="AP18" s="243">
        <f t="shared" si="18"/>
        <v>4</v>
      </c>
      <c r="AQ18" s="144">
        <v>0</v>
      </c>
      <c r="AR18" s="144">
        <v>4</v>
      </c>
    </row>
    <row r="19" spans="1:44" ht="16.5" customHeight="1">
      <c r="A19" s="64"/>
      <c r="B19" s="65" t="s">
        <v>350</v>
      </c>
      <c r="C19" s="66"/>
      <c r="D19" s="180">
        <f t="shared" si="19"/>
        <v>66</v>
      </c>
      <c r="E19" s="181">
        <f t="shared" si="9"/>
        <v>5</v>
      </c>
      <c r="F19" s="181">
        <f t="shared" si="10"/>
        <v>61</v>
      </c>
      <c r="G19" s="181">
        <v>2</v>
      </c>
      <c r="H19" s="181">
        <v>1</v>
      </c>
      <c r="I19" s="181">
        <v>1</v>
      </c>
      <c r="J19" s="181">
        <v>1</v>
      </c>
      <c r="K19" s="181">
        <v>0</v>
      </c>
      <c r="L19" s="181">
        <v>1</v>
      </c>
      <c r="M19" s="181">
        <v>0</v>
      </c>
      <c r="N19" s="181">
        <v>4</v>
      </c>
      <c r="O19" s="181">
        <v>0</v>
      </c>
      <c r="P19" s="181">
        <v>0</v>
      </c>
      <c r="Q19" s="181">
        <v>2</v>
      </c>
      <c r="R19" s="181">
        <v>53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v>0</v>
      </c>
      <c r="AA19" s="181">
        <v>0</v>
      </c>
      <c r="AB19" s="181">
        <v>1</v>
      </c>
      <c r="AC19" s="181">
        <v>0</v>
      </c>
      <c r="AD19" s="181">
        <v>0</v>
      </c>
      <c r="AE19" s="181">
        <v>0</v>
      </c>
      <c r="AF19" s="181">
        <v>0</v>
      </c>
      <c r="AG19" s="380">
        <f t="shared" si="15"/>
        <v>12</v>
      </c>
      <c r="AH19" s="248">
        <v>0</v>
      </c>
      <c r="AI19" s="479">
        <v>12</v>
      </c>
      <c r="AJ19" s="248">
        <f t="shared" si="16"/>
        <v>18</v>
      </c>
      <c r="AK19" s="248">
        <v>2</v>
      </c>
      <c r="AL19" s="248">
        <v>16</v>
      </c>
      <c r="AM19" s="380">
        <f t="shared" si="17"/>
        <v>3</v>
      </c>
      <c r="AN19" s="248">
        <v>1</v>
      </c>
      <c r="AO19" s="479">
        <v>2</v>
      </c>
      <c r="AP19" s="248" t="str">
        <f t="shared" si="18"/>
        <v>－</v>
      </c>
      <c r="AQ19" s="181">
        <v>0</v>
      </c>
      <c r="AR19" s="181">
        <v>0</v>
      </c>
    </row>
    <row r="20" spans="1:44" ht="16.5" customHeight="1">
      <c r="A20" s="61"/>
      <c r="B20" s="62" t="s">
        <v>271</v>
      </c>
      <c r="C20" s="43"/>
      <c r="D20" s="163" t="str">
        <f t="shared" si="19"/>
        <v>－</v>
      </c>
      <c r="E20" s="144" t="str">
        <f t="shared" si="9"/>
        <v>－</v>
      </c>
      <c r="F20" s="144" t="str">
        <f t="shared" si="10"/>
        <v>－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374" t="str">
        <f t="shared" si="15"/>
        <v>－</v>
      </c>
      <c r="AH20" s="243">
        <v>0</v>
      </c>
      <c r="AI20" s="435">
        <v>0</v>
      </c>
      <c r="AJ20" s="243" t="str">
        <f t="shared" si="16"/>
        <v>－</v>
      </c>
      <c r="AK20" s="243">
        <v>0</v>
      </c>
      <c r="AL20" s="243">
        <v>0</v>
      </c>
      <c r="AM20" s="374" t="str">
        <f t="shared" si="17"/>
        <v>－</v>
      </c>
      <c r="AN20" s="243">
        <v>0</v>
      </c>
      <c r="AO20" s="435">
        <v>0</v>
      </c>
      <c r="AP20" s="243" t="str">
        <f t="shared" si="18"/>
        <v>－</v>
      </c>
      <c r="AQ20" s="144">
        <v>0</v>
      </c>
      <c r="AR20" s="144">
        <v>0</v>
      </c>
    </row>
    <row r="21" spans="1:44" ht="16.5" customHeight="1">
      <c r="A21" s="61"/>
      <c r="B21" s="62" t="s">
        <v>232</v>
      </c>
      <c r="C21" s="43"/>
      <c r="D21" s="163">
        <f t="shared" si="19"/>
        <v>40</v>
      </c>
      <c r="E21" s="144">
        <f t="shared" si="9"/>
        <v>1</v>
      </c>
      <c r="F21" s="144">
        <f t="shared" si="10"/>
        <v>39</v>
      </c>
      <c r="G21" s="144">
        <v>1</v>
      </c>
      <c r="H21" s="144">
        <v>0</v>
      </c>
      <c r="I21" s="144">
        <v>0</v>
      </c>
      <c r="J21" s="144">
        <v>1</v>
      </c>
      <c r="K21" s="144">
        <v>0</v>
      </c>
      <c r="L21" s="144">
        <v>0</v>
      </c>
      <c r="M21" s="144">
        <v>0</v>
      </c>
      <c r="N21" s="144">
        <v>1</v>
      </c>
      <c r="O21" s="144">
        <v>0</v>
      </c>
      <c r="P21" s="144">
        <v>2</v>
      </c>
      <c r="Q21" s="144">
        <v>0</v>
      </c>
      <c r="R21" s="144">
        <v>35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374" t="str">
        <f t="shared" si="15"/>
        <v>－</v>
      </c>
      <c r="AH21" s="243">
        <v>0</v>
      </c>
      <c r="AI21" s="435">
        <v>0</v>
      </c>
      <c r="AJ21" s="243" t="str">
        <f t="shared" si="16"/>
        <v>－</v>
      </c>
      <c r="AK21" s="243">
        <v>0</v>
      </c>
      <c r="AL21" s="243">
        <v>0</v>
      </c>
      <c r="AM21" s="374" t="str">
        <f t="shared" si="17"/>
        <v>－</v>
      </c>
      <c r="AN21" s="243">
        <v>0</v>
      </c>
      <c r="AO21" s="435">
        <v>0</v>
      </c>
      <c r="AP21" s="243" t="str">
        <f t="shared" si="18"/>
        <v>－</v>
      </c>
      <c r="AQ21" s="144">
        <v>0</v>
      </c>
      <c r="AR21" s="144">
        <v>0</v>
      </c>
    </row>
    <row r="22" spans="1:44" ht="16.5" customHeight="1">
      <c r="A22" s="61"/>
      <c r="B22" s="62" t="s">
        <v>351</v>
      </c>
      <c r="C22" s="43"/>
      <c r="D22" s="163">
        <f t="shared" si="19"/>
        <v>193</v>
      </c>
      <c r="E22" s="144">
        <f t="shared" si="9"/>
        <v>14</v>
      </c>
      <c r="F22" s="144">
        <f t="shared" si="10"/>
        <v>179</v>
      </c>
      <c r="G22" s="144">
        <v>8</v>
      </c>
      <c r="H22" s="144">
        <v>3</v>
      </c>
      <c r="I22" s="144">
        <v>4</v>
      </c>
      <c r="J22" s="144">
        <v>3</v>
      </c>
      <c r="K22" s="144">
        <v>0</v>
      </c>
      <c r="L22" s="144">
        <v>2</v>
      </c>
      <c r="M22" s="144">
        <v>0</v>
      </c>
      <c r="N22" s="144">
        <v>21</v>
      </c>
      <c r="O22" s="144">
        <v>0</v>
      </c>
      <c r="P22" s="144">
        <v>2</v>
      </c>
      <c r="Q22" s="144">
        <v>2</v>
      </c>
      <c r="R22" s="144">
        <v>146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1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1</v>
      </c>
      <c r="AE22" s="144">
        <v>0</v>
      </c>
      <c r="AF22" s="144">
        <v>0</v>
      </c>
      <c r="AG22" s="374">
        <f t="shared" si="15"/>
        <v>32</v>
      </c>
      <c r="AH22" s="243">
        <v>1</v>
      </c>
      <c r="AI22" s="435">
        <v>31</v>
      </c>
      <c r="AJ22" s="243">
        <f t="shared" si="16"/>
        <v>1</v>
      </c>
      <c r="AK22" s="243">
        <v>0</v>
      </c>
      <c r="AL22" s="243">
        <v>1</v>
      </c>
      <c r="AM22" s="374" t="str">
        <f t="shared" si="17"/>
        <v>－</v>
      </c>
      <c r="AN22" s="243">
        <v>0</v>
      </c>
      <c r="AO22" s="435">
        <v>0</v>
      </c>
      <c r="AP22" s="243">
        <f t="shared" si="18"/>
        <v>4</v>
      </c>
      <c r="AQ22" s="144">
        <v>0</v>
      </c>
      <c r="AR22" s="144">
        <v>4</v>
      </c>
    </row>
    <row r="23" spans="1:44" ht="16.5" customHeight="1">
      <c r="A23" s="71"/>
      <c r="B23" s="72" t="s">
        <v>274</v>
      </c>
      <c r="C23" s="73"/>
      <c r="D23" s="187">
        <f t="shared" si="19"/>
        <v>242</v>
      </c>
      <c r="E23" s="188">
        <f t="shared" si="9"/>
        <v>10</v>
      </c>
      <c r="F23" s="188">
        <f t="shared" si="10"/>
        <v>232</v>
      </c>
      <c r="G23" s="188">
        <v>5</v>
      </c>
      <c r="H23" s="188">
        <v>6</v>
      </c>
      <c r="I23" s="188">
        <v>3</v>
      </c>
      <c r="J23" s="188">
        <v>4</v>
      </c>
      <c r="K23" s="188">
        <v>0</v>
      </c>
      <c r="L23" s="188">
        <v>1</v>
      </c>
      <c r="M23" s="188">
        <v>0</v>
      </c>
      <c r="N23" s="188">
        <v>15</v>
      </c>
      <c r="O23" s="188">
        <v>0</v>
      </c>
      <c r="P23" s="188">
        <v>8</v>
      </c>
      <c r="Q23" s="188">
        <v>2</v>
      </c>
      <c r="R23" s="188">
        <v>185</v>
      </c>
      <c r="S23" s="188">
        <v>0</v>
      </c>
      <c r="T23" s="188">
        <v>0</v>
      </c>
      <c r="U23" s="188">
        <v>0</v>
      </c>
      <c r="V23" s="188">
        <v>0</v>
      </c>
      <c r="W23" s="188">
        <v>0</v>
      </c>
      <c r="X23" s="188">
        <v>1</v>
      </c>
      <c r="Y23" s="188">
        <v>0</v>
      </c>
      <c r="Z23" s="188">
        <v>0</v>
      </c>
      <c r="AA23" s="188">
        <v>0</v>
      </c>
      <c r="AB23" s="188">
        <v>4</v>
      </c>
      <c r="AC23" s="188">
        <v>0</v>
      </c>
      <c r="AD23" s="188">
        <v>8</v>
      </c>
      <c r="AE23" s="188">
        <v>0</v>
      </c>
      <c r="AF23" s="188">
        <v>0</v>
      </c>
      <c r="AG23" s="382">
        <f t="shared" si="15"/>
        <v>31</v>
      </c>
      <c r="AH23" s="250">
        <v>2</v>
      </c>
      <c r="AI23" s="481">
        <v>29</v>
      </c>
      <c r="AJ23" s="250" t="str">
        <f t="shared" si="16"/>
        <v>－</v>
      </c>
      <c r="AK23" s="250">
        <v>0</v>
      </c>
      <c r="AL23" s="250">
        <v>0</v>
      </c>
      <c r="AM23" s="382" t="str">
        <f t="shared" si="17"/>
        <v>－</v>
      </c>
      <c r="AN23" s="250">
        <v>0</v>
      </c>
      <c r="AO23" s="481">
        <v>0</v>
      </c>
      <c r="AP23" s="250">
        <f t="shared" si="18"/>
        <v>1</v>
      </c>
      <c r="AQ23" s="188">
        <v>0</v>
      </c>
      <c r="AR23" s="188">
        <v>1</v>
      </c>
    </row>
    <row r="24" spans="1:44" ht="16.5" customHeight="1">
      <c r="A24" s="61"/>
      <c r="B24" s="65" t="s">
        <v>275</v>
      </c>
      <c r="C24" s="66"/>
      <c r="D24" s="163">
        <f t="shared" si="19"/>
        <v>69</v>
      </c>
      <c r="E24" s="144">
        <f t="shared" si="9"/>
        <v>5</v>
      </c>
      <c r="F24" s="144">
        <f t="shared" si="10"/>
        <v>64</v>
      </c>
      <c r="G24" s="144">
        <v>2</v>
      </c>
      <c r="H24" s="144">
        <v>2</v>
      </c>
      <c r="I24" s="144">
        <v>1</v>
      </c>
      <c r="J24" s="144">
        <v>2</v>
      </c>
      <c r="K24" s="144">
        <v>0</v>
      </c>
      <c r="L24" s="144">
        <v>0</v>
      </c>
      <c r="M24" s="144">
        <v>0</v>
      </c>
      <c r="N24" s="144">
        <v>7</v>
      </c>
      <c r="O24" s="144">
        <v>0</v>
      </c>
      <c r="P24" s="144">
        <v>0</v>
      </c>
      <c r="Q24" s="144">
        <v>2</v>
      </c>
      <c r="R24" s="144">
        <v>49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1</v>
      </c>
      <c r="Y24" s="144">
        <v>0</v>
      </c>
      <c r="Z24" s="144">
        <v>0</v>
      </c>
      <c r="AA24" s="144">
        <v>0</v>
      </c>
      <c r="AB24" s="144">
        <v>1</v>
      </c>
      <c r="AC24" s="144">
        <v>0</v>
      </c>
      <c r="AD24" s="144">
        <v>2</v>
      </c>
      <c r="AE24" s="144">
        <v>0</v>
      </c>
      <c r="AF24" s="144">
        <v>0</v>
      </c>
      <c r="AG24" s="374" t="str">
        <f>IF(SUM(AH24:AI24)&gt;0,SUM(AH24:AI24),"－")</f>
        <v>－</v>
      </c>
      <c r="AH24" s="243">
        <v>0</v>
      </c>
      <c r="AI24" s="435">
        <v>0</v>
      </c>
      <c r="AJ24" s="243" t="str">
        <f>IF(SUM(AK24:AL24)&gt;0,SUM(AK24:AL24),"－")</f>
        <v>－</v>
      </c>
      <c r="AK24" s="243">
        <v>0</v>
      </c>
      <c r="AL24" s="243">
        <v>0</v>
      </c>
      <c r="AM24" s="374">
        <f>IF(SUM(AN24:AO24)&gt;0,SUM(AN24:AO24),"－")</f>
        <v>3</v>
      </c>
      <c r="AN24" s="243">
        <v>0</v>
      </c>
      <c r="AO24" s="435">
        <v>3</v>
      </c>
      <c r="AP24" s="243">
        <f>IF(SUM(AQ24:AR24)&gt;0,SUM(AQ24:AR24),"－")</f>
        <v>4</v>
      </c>
      <c r="AQ24" s="144">
        <v>0</v>
      </c>
      <c r="AR24" s="144">
        <v>4</v>
      </c>
    </row>
    <row r="25" spans="1:44" ht="16.5" customHeight="1">
      <c r="A25" s="61"/>
      <c r="B25" s="62" t="s">
        <v>103</v>
      </c>
      <c r="C25" s="52"/>
      <c r="D25" s="195">
        <f t="shared" si="19"/>
        <v>73</v>
      </c>
      <c r="E25" s="196">
        <f t="shared" si="9"/>
        <v>2</v>
      </c>
      <c r="F25" s="196">
        <f t="shared" si="10"/>
        <v>71</v>
      </c>
      <c r="G25" s="196">
        <v>0</v>
      </c>
      <c r="H25" s="196">
        <v>2</v>
      </c>
      <c r="I25" s="196">
        <v>1</v>
      </c>
      <c r="J25" s="196">
        <v>1</v>
      </c>
      <c r="K25" s="196">
        <v>0</v>
      </c>
      <c r="L25" s="196">
        <v>0</v>
      </c>
      <c r="M25" s="196">
        <v>0</v>
      </c>
      <c r="N25" s="196">
        <v>4</v>
      </c>
      <c r="O25" s="196">
        <v>0</v>
      </c>
      <c r="P25" s="196">
        <v>0</v>
      </c>
      <c r="Q25" s="196">
        <v>1</v>
      </c>
      <c r="R25" s="196">
        <v>63</v>
      </c>
      <c r="S25" s="196">
        <v>0</v>
      </c>
      <c r="T25" s="196">
        <v>0</v>
      </c>
      <c r="U25" s="196">
        <v>0</v>
      </c>
      <c r="V25" s="196">
        <v>0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0</v>
      </c>
      <c r="AD25" s="196">
        <v>1</v>
      </c>
      <c r="AE25" s="196">
        <v>0</v>
      </c>
      <c r="AF25" s="196">
        <v>0</v>
      </c>
      <c r="AG25" s="384" t="str">
        <f t="shared" ref="AG25" si="20">IF(SUM(AH25:AI25)&gt;0,SUM(AH25:AI25),"－")</f>
        <v>－</v>
      </c>
      <c r="AH25" s="252">
        <v>0</v>
      </c>
      <c r="AI25" s="439">
        <v>0</v>
      </c>
      <c r="AJ25" s="252" t="str">
        <f t="shared" ref="AJ25" si="21">IF(SUM(AK25:AL25)&gt;0,SUM(AK25:AL25),"－")</f>
        <v>－</v>
      </c>
      <c r="AK25" s="252">
        <v>0</v>
      </c>
      <c r="AL25" s="252">
        <v>0</v>
      </c>
      <c r="AM25" s="384">
        <f t="shared" ref="AM25" si="22">IF(SUM(AN25:AO25)&gt;0,SUM(AN25:AO25),"－")</f>
        <v>2</v>
      </c>
      <c r="AN25" s="252">
        <v>1</v>
      </c>
      <c r="AO25" s="439">
        <v>1</v>
      </c>
      <c r="AP25" s="252">
        <f t="shared" ref="AP25" si="23">IF(SUM(AQ25:AR25)&gt;0,SUM(AQ25:AR25),"－")</f>
        <v>1</v>
      </c>
      <c r="AQ25" s="196">
        <v>0</v>
      </c>
      <c r="AR25" s="196">
        <v>1</v>
      </c>
    </row>
    <row r="26" spans="1:44" ht="16.5" customHeight="1">
      <c r="A26" s="695" t="s">
        <v>24</v>
      </c>
      <c r="B26" s="695"/>
      <c r="C26" s="203"/>
      <c r="D26" s="157">
        <f t="shared" ref="D26:AR26" si="24">IF(SUM(D27:D49)&gt;0,SUM(D27:D49),"－")</f>
        <v>282</v>
      </c>
      <c r="E26" s="158">
        <f t="shared" si="24"/>
        <v>14</v>
      </c>
      <c r="F26" s="158">
        <f t="shared" si="24"/>
        <v>268</v>
      </c>
      <c r="G26" s="158">
        <f t="shared" si="24"/>
        <v>7</v>
      </c>
      <c r="H26" s="158">
        <f t="shared" si="24"/>
        <v>6</v>
      </c>
      <c r="I26" s="158">
        <f t="shared" si="24"/>
        <v>1</v>
      </c>
      <c r="J26" s="158">
        <f t="shared" si="24"/>
        <v>8</v>
      </c>
      <c r="K26" s="158" t="str">
        <f t="shared" si="24"/>
        <v>－</v>
      </c>
      <c r="L26" s="158">
        <f t="shared" si="24"/>
        <v>2</v>
      </c>
      <c r="M26" s="158" t="str">
        <f t="shared" si="24"/>
        <v>－</v>
      </c>
      <c r="N26" s="158">
        <f t="shared" si="24"/>
        <v>14</v>
      </c>
      <c r="O26" s="158" t="str">
        <f t="shared" si="24"/>
        <v>－</v>
      </c>
      <c r="P26" s="158" t="str">
        <f t="shared" si="24"/>
        <v>－</v>
      </c>
      <c r="Q26" s="158">
        <f t="shared" si="24"/>
        <v>6</v>
      </c>
      <c r="R26" s="158">
        <f t="shared" si="24"/>
        <v>234</v>
      </c>
      <c r="S26" s="158" t="str">
        <f t="shared" si="24"/>
        <v>－</v>
      </c>
      <c r="T26" s="158" t="str">
        <f t="shared" si="24"/>
        <v>－</v>
      </c>
      <c r="U26" s="158" t="str">
        <f t="shared" ref="U26:V26" si="25">IF(SUM(U27:U49)&gt;0,SUM(U27:U49),"－")</f>
        <v>－</v>
      </c>
      <c r="V26" s="158" t="str">
        <f t="shared" si="25"/>
        <v>－</v>
      </c>
      <c r="W26" s="158" t="str">
        <f t="shared" si="24"/>
        <v>－</v>
      </c>
      <c r="X26" s="158">
        <f t="shared" si="24"/>
        <v>2</v>
      </c>
      <c r="Y26" s="158" t="str">
        <f t="shared" ref="Y26:Z26" si="26">IF(SUM(Y27:Y49)&gt;0,SUM(Y27:Y49),"－")</f>
        <v>－</v>
      </c>
      <c r="Z26" s="158" t="str">
        <f t="shared" si="26"/>
        <v>－</v>
      </c>
      <c r="AA26" s="158" t="str">
        <f t="shared" si="24"/>
        <v>－</v>
      </c>
      <c r="AB26" s="158" t="str">
        <f t="shared" si="24"/>
        <v>－</v>
      </c>
      <c r="AC26" s="158" t="str">
        <f t="shared" si="24"/>
        <v>－</v>
      </c>
      <c r="AD26" s="158">
        <f t="shared" si="24"/>
        <v>1</v>
      </c>
      <c r="AE26" s="158" t="str">
        <f t="shared" si="24"/>
        <v>－</v>
      </c>
      <c r="AF26" s="158">
        <f t="shared" si="24"/>
        <v>1</v>
      </c>
      <c r="AG26" s="375">
        <f t="shared" si="24"/>
        <v>34</v>
      </c>
      <c r="AH26" s="54" t="str">
        <f t="shared" si="24"/>
        <v>－</v>
      </c>
      <c r="AI26" s="389">
        <f t="shared" si="24"/>
        <v>34</v>
      </c>
      <c r="AJ26" s="54" t="str">
        <f t="shared" ref="AJ26" si="27">IF(SUM(AJ27:AJ49)&gt;0,SUM(AJ27:AJ49),"－")</f>
        <v>－</v>
      </c>
      <c r="AK26" s="54" t="str">
        <f t="shared" si="24"/>
        <v>－</v>
      </c>
      <c r="AL26" s="54" t="str">
        <f t="shared" si="24"/>
        <v>－</v>
      </c>
      <c r="AM26" s="375" t="str">
        <f t="shared" ref="AM26" si="28">IF(SUM(AM27:AM49)&gt;0,SUM(AM27:AM49),"－")</f>
        <v>－</v>
      </c>
      <c r="AN26" s="54" t="str">
        <f t="shared" si="24"/>
        <v>－</v>
      </c>
      <c r="AO26" s="389" t="str">
        <f t="shared" si="24"/>
        <v>－</v>
      </c>
      <c r="AP26" s="54">
        <f t="shared" ref="AP26" si="29">IF(SUM(AP27:AP49)&gt;0,SUM(AP27:AP49),"－")</f>
        <v>11</v>
      </c>
      <c r="AQ26" s="158" t="str">
        <f t="shared" si="24"/>
        <v>－</v>
      </c>
      <c r="AR26" s="158">
        <f t="shared" si="24"/>
        <v>11</v>
      </c>
    </row>
    <row r="27" spans="1:44" ht="16.5" customHeight="1">
      <c r="A27" s="61"/>
      <c r="B27" s="62" t="s">
        <v>70</v>
      </c>
      <c r="C27" s="43"/>
      <c r="D27" s="163">
        <f t="shared" ref="D27:D49" si="30">IF(SUM(G27:AF27)&gt;0,SUM(G27:AF27),"－")</f>
        <v>22</v>
      </c>
      <c r="E27" s="144">
        <f t="shared" si="9"/>
        <v>1</v>
      </c>
      <c r="F27" s="144">
        <f t="shared" si="10"/>
        <v>21</v>
      </c>
      <c r="G27" s="144">
        <v>0</v>
      </c>
      <c r="H27" s="144">
        <v>1</v>
      </c>
      <c r="I27" s="144">
        <v>1</v>
      </c>
      <c r="J27" s="144">
        <v>0</v>
      </c>
      <c r="K27" s="144">
        <v>0</v>
      </c>
      <c r="L27" s="144">
        <v>0</v>
      </c>
      <c r="M27" s="144">
        <v>0</v>
      </c>
      <c r="N27" s="144">
        <v>1</v>
      </c>
      <c r="O27" s="144">
        <v>0</v>
      </c>
      <c r="P27" s="144">
        <v>0</v>
      </c>
      <c r="Q27" s="144">
        <v>0</v>
      </c>
      <c r="R27" s="144">
        <v>19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  <c r="AE27" s="144">
        <v>0</v>
      </c>
      <c r="AF27" s="144">
        <v>0</v>
      </c>
      <c r="AG27" s="374" t="str">
        <f t="shared" ref="AG27:AG34" si="31">IF(SUM(AH27:AI27)&gt;0,SUM(AH27:AI27),"－")</f>
        <v>－</v>
      </c>
      <c r="AH27" s="243">
        <v>0</v>
      </c>
      <c r="AI27" s="435">
        <v>0</v>
      </c>
      <c r="AJ27" s="243" t="str">
        <f t="shared" ref="AJ27:AJ49" si="32">IF(SUM(AK27:AL27)&gt;0,SUM(AK27:AL27),"－")</f>
        <v>－</v>
      </c>
      <c r="AK27" s="243">
        <v>0</v>
      </c>
      <c r="AL27" s="243">
        <v>0</v>
      </c>
      <c r="AM27" s="374" t="str">
        <f t="shared" ref="AM27:AM49" si="33">IF(SUM(AN27:AO27)&gt;0,SUM(AN27:AO27),"－")</f>
        <v>－</v>
      </c>
      <c r="AN27" s="243">
        <v>0</v>
      </c>
      <c r="AO27" s="435">
        <v>0</v>
      </c>
      <c r="AP27" s="243">
        <f t="shared" ref="AP27:AP49" si="34">IF(SUM(AQ27:AR27)&gt;0,SUM(AQ27:AR27),"－")</f>
        <v>1</v>
      </c>
      <c r="AQ27" s="144">
        <v>0</v>
      </c>
      <c r="AR27" s="144">
        <v>1</v>
      </c>
    </row>
    <row r="28" spans="1:44" ht="16.5" customHeight="1">
      <c r="A28" s="61"/>
      <c r="B28" s="62" t="s">
        <v>71</v>
      </c>
      <c r="C28" s="43"/>
      <c r="D28" s="163">
        <f t="shared" si="30"/>
        <v>19</v>
      </c>
      <c r="E28" s="144" t="str">
        <f t="shared" si="9"/>
        <v>－</v>
      </c>
      <c r="F28" s="144">
        <f t="shared" si="10"/>
        <v>19</v>
      </c>
      <c r="G28" s="144">
        <v>0</v>
      </c>
      <c r="H28" s="144">
        <v>1</v>
      </c>
      <c r="I28" s="144">
        <v>0</v>
      </c>
      <c r="J28" s="144">
        <v>0</v>
      </c>
      <c r="K28" s="144">
        <v>0</v>
      </c>
      <c r="L28" s="144">
        <v>1</v>
      </c>
      <c r="M28" s="144">
        <v>0</v>
      </c>
      <c r="N28" s="144">
        <v>1</v>
      </c>
      <c r="O28" s="144">
        <v>0</v>
      </c>
      <c r="P28" s="144">
        <v>0</v>
      </c>
      <c r="Q28" s="144">
        <v>0</v>
      </c>
      <c r="R28" s="144">
        <v>16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374">
        <f t="shared" si="31"/>
        <v>10</v>
      </c>
      <c r="AH28" s="243">
        <v>0</v>
      </c>
      <c r="AI28" s="435">
        <v>10</v>
      </c>
      <c r="AJ28" s="243" t="str">
        <f t="shared" si="32"/>
        <v>－</v>
      </c>
      <c r="AK28" s="243">
        <v>0</v>
      </c>
      <c r="AL28" s="243">
        <v>0</v>
      </c>
      <c r="AM28" s="374" t="str">
        <f t="shared" si="33"/>
        <v>－</v>
      </c>
      <c r="AN28" s="243">
        <v>0</v>
      </c>
      <c r="AO28" s="435">
        <v>0</v>
      </c>
      <c r="AP28" s="243" t="str">
        <f t="shared" si="34"/>
        <v>－</v>
      </c>
      <c r="AQ28" s="144">
        <v>0</v>
      </c>
      <c r="AR28" s="144">
        <v>0</v>
      </c>
    </row>
    <row r="29" spans="1:44" ht="16.5" customHeight="1">
      <c r="A29" s="61"/>
      <c r="B29" s="62" t="s">
        <v>72</v>
      </c>
      <c r="C29" s="43"/>
      <c r="D29" s="163" t="str">
        <f t="shared" si="30"/>
        <v>－</v>
      </c>
      <c r="E29" s="144" t="str">
        <f t="shared" si="9"/>
        <v>－</v>
      </c>
      <c r="F29" s="144" t="str">
        <f t="shared" si="10"/>
        <v>－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4">
        <v>0</v>
      </c>
      <c r="AG29" s="374" t="str">
        <f t="shared" si="31"/>
        <v>－</v>
      </c>
      <c r="AH29" s="144">
        <v>0</v>
      </c>
      <c r="AI29" s="435">
        <v>0</v>
      </c>
      <c r="AJ29" s="243" t="str">
        <f t="shared" si="32"/>
        <v>－</v>
      </c>
      <c r="AK29" s="144">
        <v>0</v>
      </c>
      <c r="AL29" s="243">
        <v>0</v>
      </c>
      <c r="AM29" s="374" t="str">
        <f t="shared" si="33"/>
        <v>－</v>
      </c>
      <c r="AN29" s="144">
        <v>0</v>
      </c>
      <c r="AO29" s="435">
        <v>0</v>
      </c>
      <c r="AP29" s="243" t="str">
        <f t="shared" si="34"/>
        <v>－</v>
      </c>
      <c r="AQ29" s="144">
        <v>0</v>
      </c>
      <c r="AR29" s="144">
        <v>0</v>
      </c>
    </row>
    <row r="30" spans="1:44" ht="16.5" customHeight="1">
      <c r="A30" s="43"/>
      <c r="B30" s="62" t="s">
        <v>208</v>
      </c>
      <c r="C30" s="43"/>
      <c r="D30" s="163" t="str">
        <f t="shared" si="30"/>
        <v>－</v>
      </c>
      <c r="E30" s="144" t="str">
        <f t="shared" si="9"/>
        <v>－</v>
      </c>
      <c r="F30" s="144" t="str">
        <f t="shared" si="10"/>
        <v>－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374" t="str">
        <f t="shared" si="31"/>
        <v>－</v>
      </c>
      <c r="AH30" s="243">
        <v>0</v>
      </c>
      <c r="AI30" s="435">
        <v>0</v>
      </c>
      <c r="AJ30" s="243" t="str">
        <f t="shared" si="32"/>
        <v>－</v>
      </c>
      <c r="AK30" s="243">
        <v>0</v>
      </c>
      <c r="AL30" s="243">
        <v>0</v>
      </c>
      <c r="AM30" s="374" t="str">
        <f t="shared" si="33"/>
        <v>－</v>
      </c>
      <c r="AN30" s="243">
        <v>0</v>
      </c>
      <c r="AO30" s="435">
        <v>0</v>
      </c>
      <c r="AP30" s="243" t="str">
        <f t="shared" si="34"/>
        <v>－</v>
      </c>
      <c r="AQ30" s="144">
        <v>0</v>
      </c>
      <c r="AR30" s="144">
        <v>0</v>
      </c>
    </row>
    <row r="31" spans="1:44" ht="16.5" customHeight="1">
      <c r="A31" s="43"/>
      <c r="B31" s="62" t="s">
        <v>66</v>
      </c>
      <c r="C31" s="43"/>
      <c r="D31" s="163">
        <f t="shared" si="30"/>
        <v>12</v>
      </c>
      <c r="E31" s="144">
        <f t="shared" si="9"/>
        <v>1</v>
      </c>
      <c r="F31" s="144">
        <f t="shared" si="10"/>
        <v>11</v>
      </c>
      <c r="G31" s="144">
        <v>1</v>
      </c>
      <c r="H31" s="144">
        <v>0</v>
      </c>
      <c r="I31" s="144">
        <v>0</v>
      </c>
      <c r="J31" s="144">
        <v>1</v>
      </c>
      <c r="K31" s="144">
        <v>0</v>
      </c>
      <c r="L31" s="144">
        <v>0</v>
      </c>
      <c r="M31" s="144">
        <v>0</v>
      </c>
      <c r="N31" s="144">
        <v>1</v>
      </c>
      <c r="O31" s="144">
        <v>0</v>
      </c>
      <c r="P31" s="144">
        <v>0</v>
      </c>
      <c r="Q31" s="144">
        <v>0</v>
      </c>
      <c r="R31" s="144">
        <v>9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0</v>
      </c>
      <c r="AD31" s="144">
        <v>0</v>
      </c>
      <c r="AE31" s="144">
        <v>0</v>
      </c>
      <c r="AF31" s="144">
        <v>0</v>
      </c>
      <c r="AG31" s="374" t="str">
        <f t="shared" si="31"/>
        <v>－</v>
      </c>
      <c r="AH31" s="243">
        <v>0</v>
      </c>
      <c r="AI31" s="435">
        <v>0</v>
      </c>
      <c r="AJ31" s="243" t="str">
        <f t="shared" si="32"/>
        <v>－</v>
      </c>
      <c r="AK31" s="243">
        <v>0</v>
      </c>
      <c r="AL31" s="243">
        <v>0</v>
      </c>
      <c r="AM31" s="374" t="str">
        <f t="shared" si="33"/>
        <v>－</v>
      </c>
      <c r="AN31" s="243">
        <v>0</v>
      </c>
      <c r="AO31" s="435">
        <v>0</v>
      </c>
      <c r="AP31" s="243" t="str">
        <f t="shared" si="34"/>
        <v>－</v>
      </c>
      <c r="AQ31" s="144">
        <v>0</v>
      </c>
      <c r="AR31" s="144">
        <v>0</v>
      </c>
    </row>
    <row r="32" spans="1:44" ht="16.5" customHeight="1">
      <c r="A32" s="66"/>
      <c r="B32" s="65" t="s">
        <v>73</v>
      </c>
      <c r="C32" s="66"/>
      <c r="D32" s="180" t="str">
        <f t="shared" si="30"/>
        <v>－</v>
      </c>
      <c r="E32" s="181" t="str">
        <f t="shared" si="9"/>
        <v>－</v>
      </c>
      <c r="F32" s="181" t="str">
        <f t="shared" si="10"/>
        <v>－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181">
        <v>0</v>
      </c>
      <c r="AB32" s="181">
        <v>0</v>
      </c>
      <c r="AC32" s="181">
        <v>0</v>
      </c>
      <c r="AD32" s="181">
        <v>0</v>
      </c>
      <c r="AE32" s="181">
        <v>0</v>
      </c>
      <c r="AF32" s="181">
        <v>0</v>
      </c>
      <c r="AG32" s="380" t="str">
        <f t="shared" si="31"/>
        <v>－</v>
      </c>
      <c r="AH32" s="248">
        <v>0</v>
      </c>
      <c r="AI32" s="479">
        <v>0</v>
      </c>
      <c r="AJ32" s="248" t="str">
        <f t="shared" si="32"/>
        <v>－</v>
      </c>
      <c r="AK32" s="248">
        <v>0</v>
      </c>
      <c r="AL32" s="248">
        <v>0</v>
      </c>
      <c r="AM32" s="380" t="str">
        <f t="shared" si="33"/>
        <v>－</v>
      </c>
      <c r="AN32" s="248">
        <v>0</v>
      </c>
      <c r="AO32" s="479">
        <v>0</v>
      </c>
      <c r="AP32" s="248" t="str">
        <f t="shared" si="34"/>
        <v>－</v>
      </c>
      <c r="AQ32" s="181">
        <v>0</v>
      </c>
      <c r="AR32" s="181">
        <v>0</v>
      </c>
    </row>
    <row r="33" spans="1:44" ht="16.5" customHeight="1">
      <c r="A33" s="43"/>
      <c r="B33" s="62" t="s">
        <v>74</v>
      </c>
      <c r="C33" s="43"/>
      <c r="D33" s="163" t="str">
        <f t="shared" si="30"/>
        <v>－</v>
      </c>
      <c r="E33" s="144" t="str">
        <f t="shared" si="9"/>
        <v>－</v>
      </c>
      <c r="F33" s="144" t="str">
        <f t="shared" si="10"/>
        <v>－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0</v>
      </c>
      <c r="AA33" s="144">
        <v>0</v>
      </c>
      <c r="AB33" s="144">
        <v>0</v>
      </c>
      <c r="AC33" s="144">
        <v>0</v>
      </c>
      <c r="AD33" s="144">
        <v>0</v>
      </c>
      <c r="AE33" s="144">
        <v>0</v>
      </c>
      <c r="AF33" s="144">
        <v>0</v>
      </c>
      <c r="AG33" s="374" t="str">
        <f t="shared" si="31"/>
        <v>－</v>
      </c>
      <c r="AH33" s="243">
        <v>0</v>
      </c>
      <c r="AI33" s="435">
        <v>0</v>
      </c>
      <c r="AJ33" s="243" t="str">
        <f t="shared" si="32"/>
        <v>－</v>
      </c>
      <c r="AK33" s="243">
        <v>0</v>
      </c>
      <c r="AL33" s="243">
        <v>0</v>
      </c>
      <c r="AM33" s="374" t="str">
        <f t="shared" si="33"/>
        <v>－</v>
      </c>
      <c r="AN33" s="243">
        <v>0</v>
      </c>
      <c r="AO33" s="435">
        <v>0</v>
      </c>
      <c r="AP33" s="243" t="str">
        <f t="shared" si="34"/>
        <v>－</v>
      </c>
      <c r="AQ33" s="144">
        <v>0</v>
      </c>
      <c r="AR33" s="144">
        <v>0</v>
      </c>
    </row>
    <row r="34" spans="1:44" ht="16.5" customHeight="1">
      <c r="A34" s="43"/>
      <c r="B34" s="62" t="s">
        <v>67</v>
      </c>
      <c r="C34" s="43"/>
      <c r="D34" s="163" t="str">
        <f t="shared" si="30"/>
        <v>－</v>
      </c>
      <c r="E34" s="144" t="str">
        <f t="shared" si="9"/>
        <v>－</v>
      </c>
      <c r="F34" s="144" t="str">
        <f t="shared" si="10"/>
        <v>－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144">
        <v>0</v>
      </c>
      <c r="AE34" s="144">
        <v>0</v>
      </c>
      <c r="AF34" s="144">
        <v>0</v>
      </c>
      <c r="AG34" s="374" t="str">
        <f t="shared" si="31"/>
        <v>－</v>
      </c>
      <c r="AH34" s="243">
        <v>0</v>
      </c>
      <c r="AI34" s="435">
        <v>0</v>
      </c>
      <c r="AJ34" s="243" t="str">
        <f t="shared" si="32"/>
        <v>－</v>
      </c>
      <c r="AK34" s="243">
        <v>0</v>
      </c>
      <c r="AL34" s="243">
        <v>0</v>
      </c>
      <c r="AM34" s="374" t="str">
        <f t="shared" si="33"/>
        <v>－</v>
      </c>
      <c r="AN34" s="243">
        <v>0</v>
      </c>
      <c r="AO34" s="435">
        <v>0</v>
      </c>
      <c r="AP34" s="243" t="str">
        <f t="shared" si="34"/>
        <v>－</v>
      </c>
      <c r="AQ34" s="144">
        <v>0</v>
      </c>
      <c r="AR34" s="144">
        <v>0</v>
      </c>
    </row>
    <row r="35" spans="1:44" ht="16.5" customHeight="1">
      <c r="A35" s="43"/>
      <c r="B35" s="62" t="s">
        <v>68</v>
      </c>
      <c r="C35" s="43"/>
      <c r="D35" s="163" t="str">
        <f t="shared" si="30"/>
        <v>－</v>
      </c>
      <c r="E35" s="144" t="str">
        <f t="shared" si="9"/>
        <v>－</v>
      </c>
      <c r="F35" s="144" t="str">
        <f t="shared" si="10"/>
        <v>－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0</v>
      </c>
      <c r="AG35" s="374" t="str">
        <f t="shared" ref="AG35:AG49" si="35">IF(SUM(AH35:AI35)&gt;0,SUM(AH35:AI35),"－")</f>
        <v>－</v>
      </c>
      <c r="AH35" s="243">
        <v>0</v>
      </c>
      <c r="AI35" s="435">
        <v>0</v>
      </c>
      <c r="AJ35" s="243" t="str">
        <f t="shared" si="32"/>
        <v>－</v>
      </c>
      <c r="AK35" s="243">
        <v>0</v>
      </c>
      <c r="AL35" s="243">
        <v>0</v>
      </c>
      <c r="AM35" s="374" t="str">
        <f t="shared" si="33"/>
        <v>－</v>
      </c>
      <c r="AN35" s="243">
        <v>0</v>
      </c>
      <c r="AO35" s="435">
        <v>0</v>
      </c>
      <c r="AP35" s="243" t="str">
        <f t="shared" si="34"/>
        <v>－</v>
      </c>
      <c r="AQ35" s="144">
        <v>0</v>
      </c>
      <c r="AR35" s="144">
        <v>0</v>
      </c>
    </row>
    <row r="36" spans="1:44" ht="16.5" customHeight="1">
      <c r="A36" s="73"/>
      <c r="B36" s="72" t="s">
        <v>87</v>
      </c>
      <c r="C36" s="73"/>
      <c r="D36" s="187" t="str">
        <f t="shared" si="30"/>
        <v>－</v>
      </c>
      <c r="E36" s="188" t="str">
        <f t="shared" si="9"/>
        <v>－</v>
      </c>
      <c r="F36" s="188" t="str">
        <f t="shared" si="10"/>
        <v>－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8">
        <v>0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88">
        <v>0</v>
      </c>
      <c r="AE36" s="188">
        <v>0</v>
      </c>
      <c r="AF36" s="188">
        <v>0</v>
      </c>
      <c r="AG36" s="382" t="str">
        <f t="shared" si="35"/>
        <v>－</v>
      </c>
      <c r="AH36" s="250">
        <v>0</v>
      </c>
      <c r="AI36" s="481">
        <v>0</v>
      </c>
      <c r="AJ36" s="250" t="str">
        <f t="shared" si="32"/>
        <v>－</v>
      </c>
      <c r="AK36" s="250">
        <v>0</v>
      </c>
      <c r="AL36" s="250">
        <v>0</v>
      </c>
      <c r="AM36" s="382" t="str">
        <f t="shared" si="33"/>
        <v>－</v>
      </c>
      <c r="AN36" s="250">
        <v>0</v>
      </c>
      <c r="AO36" s="481">
        <v>0</v>
      </c>
      <c r="AP36" s="250" t="str">
        <f t="shared" si="34"/>
        <v>－</v>
      </c>
      <c r="AQ36" s="188">
        <v>0</v>
      </c>
      <c r="AR36" s="188">
        <v>0</v>
      </c>
    </row>
    <row r="37" spans="1:44" ht="16.5" customHeight="1">
      <c r="A37" s="43"/>
      <c r="B37" s="62" t="s">
        <v>88</v>
      </c>
      <c r="C37" s="43"/>
      <c r="D37" s="163" t="str">
        <f t="shared" si="30"/>
        <v>－</v>
      </c>
      <c r="E37" s="144" t="str">
        <f t="shared" si="9"/>
        <v>－</v>
      </c>
      <c r="F37" s="144" t="str">
        <f t="shared" si="10"/>
        <v>－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144">
        <v>0</v>
      </c>
      <c r="AE37" s="144">
        <v>0</v>
      </c>
      <c r="AF37" s="144">
        <v>0</v>
      </c>
      <c r="AG37" s="374" t="str">
        <f t="shared" si="35"/>
        <v>－</v>
      </c>
      <c r="AH37" s="243">
        <v>0</v>
      </c>
      <c r="AI37" s="435">
        <v>0</v>
      </c>
      <c r="AJ37" s="243" t="str">
        <f t="shared" si="32"/>
        <v>－</v>
      </c>
      <c r="AK37" s="243">
        <v>0</v>
      </c>
      <c r="AL37" s="243">
        <v>0</v>
      </c>
      <c r="AM37" s="374" t="str">
        <f t="shared" si="33"/>
        <v>－</v>
      </c>
      <c r="AN37" s="243">
        <v>0</v>
      </c>
      <c r="AO37" s="435">
        <v>0</v>
      </c>
      <c r="AP37" s="243" t="str">
        <f t="shared" si="34"/>
        <v>－</v>
      </c>
      <c r="AQ37" s="144">
        <v>0</v>
      </c>
      <c r="AR37" s="144">
        <v>0</v>
      </c>
    </row>
    <row r="38" spans="1:44" ht="16.5" customHeight="1">
      <c r="A38" s="43"/>
      <c r="B38" s="62" t="s">
        <v>89</v>
      </c>
      <c r="C38" s="61"/>
      <c r="D38" s="163" t="str">
        <f t="shared" si="30"/>
        <v>－</v>
      </c>
      <c r="E38" s="144" t="str">
        <f t="shared" si="9"/>
        <v>－</v>
      </c>
      <c r="F38" s="144" t="str">
        <f t="shared" si="10"/>
        <v>－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44">
        <v>0</v>
      </c>
      <c r="AG38" s="374" t="str">
        <f t="shared" si="35"/>
        <v>－</v>
      </c>
      <c r="AH38" s="243">
        <v>0</v>
      </c>
      <c r="AI38" s="435">
        <v>0</v>
      </c>
      <c r="AJ38" s="243" t="str">
        <f t="shared" si="32"/>
        <v>－</v>
      </c>
      <c r="AK38" s="243">
        <v>0</v>
      </c>
      <c r="AL38" s="243">
        <v>0</v>
      </c>
      <c r="AM38" s="374" t="str">
        <f t="shared" si="33"/>
        <v>－</v>
      </c>
      <c r="AN38" s="243">
        <v>0</v>
      </c>
      <c r="AO38" s="435">
        <v>0</v>
      </c>
      <c r="AP38" s="243" t="str">
        <f t="shared" si="34"/>
        <v>－</v>
      </c>
      <c r="AQ38" s="144">
        <v>0</v>
      </c>
      <c r="AR38" s="144">
        <v>0</v>
      </c>
    </row>
    <row r="39" spans="1:44" ht="16.5" customHeight="1">
      <c r="A39" s="43"/>
      <c r="B39" s="62" t="s">
        <v>90</v>
      </c>
      <c r="C39" s="61"/>
      <c r="D39" s="163" t="str">
        <f t="shared" si="30"/>
        <v>－</v>
      </c>
      <c r="E39" s="144" t="str">
        <f t="shared" si="9"/>
        <v>－</v>
      </c>
      <c r="F39" s="144" t="str">
        <f t="shared" si="10"/>
        <v>－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44">
        <v>0</v>
      </c>
      <c r="AG39" s="374" t="str">
        <f t="shared" si="35"/>
        <v>－</v>
      </c>
      <c r="AH39" s="243">
        <v>0</v>
      </c>
      <c r="AI39" s="435">
        <v>0</v>
      </c>
      <c r="AJ39" s="243" t="str">
        <f t="shared" si="32"/>
        <v>－</v>
      </c>
      <c r="AK39" s="243">
        <v>0</v>
      </c>
      <c r="AL39" s="243">
        <v>0</v>
      </c>
      <c r="AM39" s="374" t="str">
        <f t="shared" si="33"/>
        <v>－</v>
      </c>
      <c r="AN39" s="243">
        <v>0</v>
      </c>
      <c r="AO39" s="435">
        <v>0</v>
      </c>
      <c r="AP39" s="243" t="str">
        <f t="shared" si="34"/>
        <v>－</v>
      </c>
      <c r="AQ39" s="144">
        <v>0</v>
      </c>
      <c r="AR39" s="144">
        <v>0</v>
      </c>
    </row>
    <row r="40" spans="1:44" ht="16.5" customHeight="1">
      <c r="A40" s="43"/>
      <c r="B40" s="62" t="s">
        <v>75</v>
      </c>
      <c r="C40" s="61"/>
      <c r="D40" s="163" t="str">
        <f t="shared" si="30"/>
        <v>－</v>
      </c>
      <c r="E40" s="144" t="str">
        <f t="shared" si="9"/>
        <v>－</v>
      </c>
      <c r="F40" s="144" t="str">
        <f t="shared" si="10"/>
        <v>－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0</v>
      </c>
      <c r="AA40" s="144">
        <v>0</v>
      </c>
      <c r="AB40" s="144">
        <v>0</v>
      </c>
      <c r="AC40" s="144">
        <v>0</v>
      </c>
      <c r="AD40" s="144">
        <v>0</v>
      </c>
      <c r="AE40" s="144">
        <v>0</v>
      </c>
      <c r="AF40" s="144">
        <v>0</v>
      </c>
      <c r="AG40" s="374" t="str">
        <f t="shared" si="35"/>
        <v>－</v>
      </c>
      <c r="AH40" s="243">
        <v>0</v>
      </c>
      <c r="AI40" s="435">
        <v>0</v>
      </c>
      <c r="AJ40" s="243" t="str">
        <f t="shared" si="32"/>
        <v>－</v>
      </c>
      <c r="AK40" s="243">
        <v>0</v>
      </c>
      <c r="AL40" s="243">
        <v>0</v>
      </c>
      <c r="AM40" s="374" t="str">
        <f t="shared" si="33"/>
        <v>－</v>
      </c>
      <c r="AN40" s="243">
        <v>0</v>
      </c>
      <c r="AO40" s="435">
        <v>0</v>
      </c>
      <c r="AP40" s="243" t="str">
        <f t="shared" si="34"/>
        <v>－</v>
      </c>
      <c r="AQ40" s="144">
        <v>0</v>
      </c>
      <c r="AR40" s="144">
        <v>0</v>
      </c>
    </row>
    <row r="41" spans="1:44" ht="16.5" customHeight="1">
      <c r="A41" s="43"/>
      <c r="B41" s="62" t="s">
        <v>76</v>
      </c>
      <c r="C41" s="61"/>
      <c r="D41" s="163">
        <f t="shared" si="30"/>
        <v>16</v>
      </c>
      <c r="E41" s="144">
        <f t="shared" si="9"/>
        <v>1</v>
      </c>
      <c r="F41" s="144">
        <f t="shared" si="10"/>
        <v>15</v>
      </c>
      <c r="G41" s="144">
        <v>1</v>
      </c>
      <c r="H41" s="144">
        <v>0</v>
      </c>
      <c r="I41" s="144">
        <v>0</v>
      </c>
      <c r="J41" s="144">
        <v>1</v>
      </c>
      <c r="K41" s="144">
        <v>0</v>
      </c>
      <c r="L41" s="144">
        <v>0</v>
      </c>
      <c r="M41" s="144">
        <v>0</v>
      </c>
      <c r="N41" s="144">
        <v>1</v>
      </c>
      <c r="O41" s="144">
        <v>0</v>
      </c>
      <c r="P41" s="144">
        <v>0</v>
      </c>
      <c r="Q41" s="144">
        <v>0</v>
      </c>
      <c r="R41" s="144">
        <v>13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4">
        <v>0</v>
      </c>
      <c r="AD41" s="144">
        <v>0</v>
      </c>
      <c r="AE41" s="144">
        <v>0</v>
      </c>
      <c r="AF41" s="144">
        <v>0</v>
      </c>
      <c r="AG41" s="374">
        <f t="shared" si="35"/>
        <v>3</v>
      </c>
      <c r="AH41" s="243">
        <v>0</v>
      </c>
      <c r="AI41" s="435">
        <v>3</v>
      </c>
      <c r="AJ41" s="243" t="str">
        <f t="shared" si="32"/>
        <v>－</v>
      </c>
      <c r="AK41" s="243">
        <v>0</v>
      </c>
      <c r="AL41" s="243">
        <v>0</v>
      </c>
      <c r="AM41" s="374" t="str">
        <f t="shared" si="33"/>
        <v>－</v>
      </c>
      <c r="AN41" s="243">
        <v>0</v>
      </c>
      <c r="AO41" s="435">
        <v>0</v>
      </c>
      <c r="AP41" s="243" t="str">
        <f t="shared" si="34"/>
        <v>－</v>
      </c>
      <c r="AQ41" s="144">
        <v>0</v>
      </c>
      <c r="AR41" s="144">
        <v>0</v>
      </c>
    </row>
    <row r="42" spans="1:44" ht="16.5" customHeight="1">
      <c r="A42" s="66"/>
      <c r="B42" s="65" t="s">
        <v>91</v>
      </c>
      <c r="C42" s="64"/>
      <c r="D42" s="180" t="str">
        <f t="shared" si="30"/>
        <v>－</v>
      </c>
      <c r="E42" s="181" t="str">
        <f t="shared" si="9"/>
        <v>－</v>
      </c>
      <c r="F42" s="181" t="str">
        <f t="shared" si="10"/>
        <v>－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  <c r="Z42" s="181">
        <v>0</v>
      </c>
      <c r="AA42" s="181">
        <v>0</v>
      </c>
      <c r="AB42" s="181">
        <v>0</v>
      </c>
      <c r="AC42" s="181">
        <v>0</v>
      </c>
      <c r="AD42" s="181">
        <v>0</v>
      </c>
      <c r="AE42" s="181">
        <v>0</v>
      </c>
      <c r="AF42" s="181">
        <v>0</v>
      </c>
      <c r="AG42" s="380" t="str">
        <f t="shared" si="35"/>
        <v>－</v>
      </c>
      <c r="AH42" s="248">
        <v>0</v>
      </c>
      <c r="AI42" s="479">
        <v>0</v>
      </c>
      <c r="AJ42" s="248" t="str">
        <f t="shared" si="32"/>
        <v>－</v>
      </c>
      <c r="AK42" s="248">
        <v>0</v>
      </c>
      <c r="AL42" s="248">
        <v>0</v>
      </c>
      <c r="AM42" s="380" t="str">
        <f t="shared" si="33"/>
        <v>－</v>
      </c>
      <c r="AN42" s="248">
        <v>0</v>
      </c>
      <c r="AO42" s="479">
        <v>0</v>
      </c>
      <c r="AP42" s="248" t="str">
        <f t="shared" si="34"/>
        <v>－</v>
      </c>
      <c r="AQ42" s="181">
        <v>0</v>
      </c>
      <c r="AR42" s="181">
        <v>0</v>
      </c>
    </row>
    <row r="43" spans="1:44" ht="16.5" customHeight="1">
      <c r="A43" s="43"/>
      <c r="B43" s="62" t="s">
        <v>104</v>
      </c>
      <c r="C43" s="61"/>
      <c r="D43" s="163">
        <f t="shared" si="30"/>
        <v>78</v>
      </c>
      <c r="E43" s="144">
        <f t="shared" si="9"/>
        <v>3</v>
      </c>
      <c r="F43" s="144">
        <f t="shared" si="10"/>
        <v>75</v>
      </c>
      <c r="G43" s="144">
        <v>2</v>
      </c>
      <c r="H43" s="144">
        <v>1</v>
      </c>
      <c r="I43" s="144">
        <v>0</v>
      </c>
      <c r="J43" s="144">
        <v>1</v>
      </c>
      <c r="K43" s="144">
        <v>0</v>
      </c>
      <c r="L43" s="144">
        <v>0</v>
      </c>
      <c r="M43" s="144">
        <v>0</v>
      </c>
      <c r="N43" s="144">
        <v>6</v>
      </c>
      <c r="O43" s="144">
        <v>0</v>
      </c>
      <c r="P43" s="144">
        <v>0</v>
      </c>
      <c r="Q43" s="144">
        <v>1</v>
      </c>
      <c r="R43" s="144">
        <v>66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0</v>
      </c>
      <c r="AA43" s="144">
        <v>0</v>
      </c>
      <c r="AB43" s="144">
        <v>0</v>
      </c>
      <c r="AC43" s="144">
        <v>0</v>
      </c>
      <c r="AD43" s="144">
        <v>0</v>
      </c>
      <c r="AE43" s="144">
        <v>0</v>
      </c>
      <c r="AF43" s="144">
        <v>1</v>
      </c>
      <c r="AG43" s="374">
        <f t="shared" si="35"/>
        <v>6</v>
      </c>
      <c r="AH43" s="243">
        <v>0</v>
      </c>
      <c r="AI43" s="435">
        <v>6</v>
      </c>
      <c r="AJ43" s="243" t="str">
        <f t="shared" si="32"/>
        <v>－</v>
      </c>
      <c r="AK43" s="243">
        <v>0</v>
      </c>
      <c r="AL43" s="243">
        <v>0</v>
      </c>
      <c r="AM43" s="374" t="str">
        <f t="shared" si="33"/>
        <v>－</v>
      </c>
      <c r="AN43" s="243">
        <v>0</v>
      </c>
      <c r="AO43" s="435">
        <v>0</v>
      </c>
      <c r="AP43" s="243" t="str">
        <f t="shared" si="34"/>
        <v>－</v>
      </c>
      <c r="AQ43" s="144">
        <v>0</v>
      </c>
      <c r="AR43" s="144">
        <v>0</v>
      </c>
    </row>
    <row r="44" spans="1:44" ht="16.5" customHeight="1">
      <c r="A44" s="43"/>
      <c r="B44" s="62" t="s">
        <v>77</v>
      </c>
      <c r="C44" s="61"/>
      <c r="D44" s="163" t="str">
        <f t="shared" si="30"/>
        <v>－</v>
      </c>
      <c r="E44" s="144" t="str">
        <f t="shared" si="9"/>
        <v>－</v>
      </c>
      <c r="F44" s="144" t="str">
        <f t="shared" si="10"/>
        <v>－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  <c r="AD44" s="144">
        <v>0</v>
      </c>
      <c r="AE44" s="144">
        <v>0</v>
      </c>
      <c r="AF44" s="144">
        <v>0</v>
      </c>
      <c r="AG44" s="374" t="str">
        <f t="shared" si="35"/>
        <v>－</v>
      </c>
      <c r="AH44" s="243">
        <v>0</v>
      </c>
      <c r="AI44" s="435">
        <v>0</v>
      </c>
      <c r="AJ44" s="243" t="str">
        <f t="shared" si="32"/>
        <v>－</v>
      </c>
      <c r="AK44" s="243">
        <v>0</v>
      </c>
      <c r="AL44" s="243">
        <v>0</v>
      </c>
      <c r="AM44" s="374" t="str">
        <f t="shared" si="33"/>
        <v>－</v>
      </c>
      <c r="AN44" s="243">
        <v>0</v>
      </c>
      <c r="AO44" s="435">
        <v>0</v>
      </c>
      <c r="AP44" s="243" t="str">
        <f t="shared" si="34"/>
        <v>－</v>
      </c>
      <c r="AQ44" s="144">
        <v>0</v>
      </c>
      <c r="AR44" s="144">
        <v>0</v>
      </c>
    </row>
    <row r="45" spans="1:44" ht="16.5" customHeight="1">
      <c r="A45" s="43"/>
      <c r="B45" s="62" t="s">
        <v>78</v>
      </c>
      <c r="C45" s="61"/>
      <c r="D45" s="163" t="str">
        <f t="shared" si="30"/>
        <v>－</v>
      </c>
      <c r="E45" s="144" t="str">
        <f t="shared" si="9"/>
        <v>－</v>
      </c>
      <c r="F45" s="144" t="str">
        <f t="shared" si="10"/>
        <v>－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0</v>
      </c>
      <c r="AA45" s="144">
        <v>0</v>
      </c>
      <c r="AB45" s="144">
        <v>0</v>
      </c>
      <c r="AC45" s="144">
        <v>0</v>
      </c>
      <c r="AD45" s="144">
        <v>0</v>
      </c>
      <c r="AE45" s="144">
        <v>0</v>
      </c>
      <c r="AF45" s="144">
        <v>0</v>
      </c>
      <c r="AG45" s="374" t="str">
        <f t="shared" si="35"/>
        <v>－</v>
      </c>
      <c r="AH45" s="243">
        <v>0</v>
      </c>
      <c r="AI45" s="435">
        <v>0</v>
      </c>
      <c r="AJ45" s="243" t="str">
        <f t="shared" si="32"/>
        <v>－</v>
      </c>
      <c r="AK45" s="243">
        <v>0</v>
      </c>
      <c r="AL45" s="243">
        <v>0</v>
      </c>
      <c r="AM45" s="374" t="str">
        <f t="shared" si="33"/>
        <v>－</v>
      </c>
      <c r="AN45" s="243">
        <v>0</v>
      </c>
      <c r="AO45" s="435">
        <v>0</v>
      </c>
      <c r="AP45" s="243" t="str">
        <f t="shared" si="34"/>
        <v>－</v>
      </c>
      <c r="AQ45" s="144">
        <v>0</v>
      </c>
      <c r="AR45" s="144">
        <v>0</v>
      </c>
    </row>
    <row r="46" spans="1:44" ht="16.5" customHeight="1">
      <c r="A46" s="73"/>
      <c r="B46" s="72" t="s">
        <v>209</v>
      </c>
      <c r="C46" s="71"/>
      <c r="D46" s="187">
        <f t="shared" si="30"/>
        <v>49</v>
      </c>
      <c r="E46" s="188">
        <f t="shared" si="9"/>
        <v>2</v>
      </c>
      <c r="F46" s="188">
        <f t="shared" si="10"/>
        <v>47</v>
      </c>
      <c r="G46" s="188">
        <v>1</v>
      </c>
      <c r="H46" s="188">
        <v>0</v>
      </c>
      <c r="I46" s="188">
        <v>0</v>
      </c>
      <c r="J46" s="188">
        <v>1</v>
      </c>
      <c r="K46" s="188">
        <v>0</v>
      </c>
      <c r="L46" s="188">
        <v>0</v>
      </c>
      <c r="M46" s="188">
        <v>0</v>
      </c>
      <c r="N46" s="188">
        <v>1</v>
      </c>
      <c r="O46" s="188">
        <v>0</v>
      </c>
      <c r="P46" s="188">
        <v>0</v>
      </c>
      <c r="Q46" s="188">
        <v>1</v>
      </c>
      <c r="R46" s="188">
        <v>45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v>0</v>
      </c>
      <c r="AF46" s="188">
        <v>0</v>
      </c>
      <c r="AG46" s="382" t="str">
        <f t="shared" si="35"/>
        <v>－</v>
      </c>
      <c r="AH46" s="250">
        <v>0</v>
      </c>
      <c r="AI46" s="481">
        <v>0</v>
      </c>
      <c r="AJ46" s="250" t="str">
        <f t="shared" si="32"/>
        <v>－</v>
      </c>
      <c r="AK46" s="250">
        <v>0</v>
      </c>
      <c r="AL46" s="250">
        <v>0</v>
      </c>
      <c r="AM46" s="382" t="str">
        <f t="shared" si="33"/>
        <v>－</v>
      </c>
      <c r="AN46" s="250">
        <v>0</v>
      </c>
      <c r="AO46" s="481">
        <v>0</v>
      </c>
      <c r="AP46" s="250">
        <f t="shared" si="34"/>
        <v>1</v>
      </c>
      <c r="AQ46" s="188">
        <v>0</v>
      </c>
      <c r="AR46" s="188">
        <v>1</v>
      </c>
    </row>
    <row r="47" spans="1:44" ht="16.5" customHeight="1">
      <c r="A47" s="43"/>
      <c r="B47" s="62" t="s">
        <v>69</v>
      </c>
      <c r="C47" s="61"/>
      <c r="D47" s="163">
        <f t="shared" si="30"/>
        <v>27</v>
      </c>
      <c r="E47" s="144">
        <f t="shared" si="9"/>
        <v>1</v>
      </c>
      <c r="F47" s="144">
        <f t="shared" si="10"/>
        <v>26</v>
      </c>
      <c r="G47" s="144">
        <v>0</v>
      </c>
      <c r="H47" s="144">
        <v>2</v>
      </c>
      <c r="I47" s="144">
        <v>0</v>
      </c>
      <c r="J47" s="144">
        <v>2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1</v>
      </c>
      <c r="R47" s="144">
        <v>21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0</v>
      </c>
      <c r="AA47" s="144">
        <v>0</v>
      </c>
      <c r="AB47" s="144">
        <v>0</v>
      </c>
      <c r="AC47" s="144">
        <v>0</v>
      </c>
      <c r="AD47" s="144">
        <v>1</v>
      </c>
      <c r="AE47" s="144">
        <v>0</v>
      </c>
      <c r="AF47" s="144">
        <v>0</v>
      </c>
      <c r="AG47" s="374">
        <f t="shared" si="35"/>
        <v>3</v>
      </c>
      <c r="AH47" s="243">
        <v>0</v>
      </c>
      <c r="AI47" s="435">
        <v>3</v>
      </c>
      <c r="AJ47" s="243" t="str">
        <f t="shared" si="32"/>
        <v>－</v>
      </c>
      <c r="AK47" s="243">
        <v>0</v>
      </c>
      <c r="AL47" s="243">
        <v>0</v>
      </c>
      <c r="AM47" s="374" t="str">
        <f t="shared" si="33"/>
        <v>－</v>
      </c>
      <c r="AN47" s="243">
        <v>0</v>
      </c>
      <c r="AO47" s="435">
        <v>0</v>
      </c>
      <c r="AP47" s="243" t="str">
        <f t="shared" si="34"/>
        <v>－</v>
      </c>
      <c r="AQ47" s="144">
        <v>0</v>
      </c>
      <c r="AR47" s="144">
        <v>0</v>
      </c>
    </row>
    <row r="48" spans="1:44" ht="16.5" customHeight="1">
      <c r="A48" s="43"/>
      <c r="B48" s="62" t="s">
        <v>79</v>
      </c>
      <c r="C48" s="61"/>
      <c r="D48" s="163">
        <f t="shared" si="30"/>
        <v>34</v>
      </c>
      <c r="E48" s="144">
        <f t="shared" si="9"/>
        <v>3</v>
      </c>
      <c r="F48" s="144">
        <f t="shared" si="10"/>
        <v>31</v>
      </c>
      <c r="G48" s="144">
        <v>1</v>
      </c>
      <c r="H48" s="144">
        <v>1</v>
      </c>
      <c r="I48" s="144">
        <v>0</v>
      </c>
      <c r="J48" s="144">
        <v>1</v>
      </c>
      <c r="K48" s="144">
        <v>0</v>
      </c>
      <c r="L48" s="144">
        <v>1</v>
      </c>
      <c r="M48" s="144">
        <v>0</v>
      </c>
      <c r="N48" s="144">
        <v>2</v>
      </c>
      <c r="O48" s="144">
        <v>0</v>
      </c>
      <c r="P48" s="144">
        <v>0</v>
      </c>
      <c r="Q48" s="144">
        <v>2</v>
      </c>
      <c r="R48" s="144">
        <v>25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1</v>
      </c>
      <c r="Y48" s="144">
        <v>0</v>
      </c>
      <c r="Z48" s="144">
        <v>0</v>
      </c>
      <c r="AA48" s="144">
        <v>0</v>
      </c>
      <c r="AB48" s="144">
        <v>0</v>
      </c>
      <c r="AC48" s="144">
        <v>0</v>
      </c>
      <c r="AD48" s="144">
        <v>0</v>
      </c>
      <c r="AE48" s="144">
        <v>0</v>
      </c>
      <c r="AF48" s="144">
        <v>0</v>
      </c>
      <c r="AG48" s="374">
        <f t="shared" si="35"/>
        <v>12</v>
      </c>
      <c r="AH48" s="243">
        <v>0</v>
      </c>
      <c r="AI48" s="435">
        <v>12</v>
      </c>
      <c r="AJ48" s="243" t="str">
        <f t="shared" si="32"/>
        <v>－</v>
      </c>
      <c r="AK48" s="243">
        <v>0</v>
      </c>
      <c r="AL48" s="243">
        <v>0</v>
      </c>
      <c r="AM48" s="374" t="str">
        <f t="shared" si="33"/>
        <v>－</v>
      </c>
      <c r="AN48" s="243">
        <v>0</v>
      </c>
      <c r="AO48" s="435">
        <v>0</v>
      </c>
      <c r="AP48" s="243" t="str">
        <f t="shared" si="34"/>
        <v>－</v>
      </c>
      <c r="AQ48" s="144">
        <v>0</v>
      </c>
      <c r="AR48" s="144">
        <v>0</v>
      </c>
    </row>
    <row r="49" spans="1:44" ht="16.5" customHeight="1" thickBot="1">
      <c r="A49" s="108"/>
      <c r="B49" s="109" t="s">
        <v>111</v>
      </c>
      <c r="C49" s="110"/>
      <c r="D49" s="205">
        <f t="shared" si="30"/>
        <v>25</v>
      </c>
      <c r="E49" s="206">
        <f t="shared" si="9"/>
        <v>2</v>
      </c>
      <c r="F49" s="206">
        <f t="shared" si="10"/>
        <v>23</v>
      </c>
      <c r="G49" s="206">
        <v>1</v>
      </c>
      <c r="H49" s="206">
        <v>0</v>
      </c>
      <c r="I49" s="206">
        <v>0</v>
      </c>
      <c r="J49" s="206">
        <v>1</v>
      </c>
      <c r="K49" s="206">
        <v>0</v>
      </c>
      <c r="L49" s="206">
        <v>0</v>
      </c>
      <c r="M49" s="206">
        <v>0</v>
      </c>
      <c r="N49" s="206">
        <v>1</v>
      </c>
      <c r="O49" s="206">
        <v>0</v>
      </c>
      <c r="P49" s="206">
        <v>0</v>
      </c>
      <c r="Q49" s="206">
        <v>1</v>
      </c>
      <c r="R49" s="206">
        <v>20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1</v>
      </c>
      <c r="Y49" s="206">
        <v>0</v>
      </c>
      <c r="Z49" s="206">
        <v>0</v>
      </c>
      <c r="AA49" s="206">
        <v>0</v>
      </c>
      <c r="AB49" s="206">
        <v>0</v>
      </c>
      <c r="AC49" s="206">
        <v>0</v>
      </c>
      <c r="AD49" s="206">
        <v>0</v>
      </c>
      <c r="AE49" s="206">
        <v>0</v>
      </c>
      <c r="AF49" s="206">
        <v>0</v>
      </c>
      <c r="AG49" s="399" t="str">
        <f t="shared" si="35"/>
        <v>－</v>
      </c>
      <c r="AH49" s="254">
        <v>0</v>
      </c>
      <c r="AI49" s="484">
        <v>0</v>
      </c>
      <c r="AJ49" s="254" t="str">
        <f t="shared" si="32"/>
        <v>－</v>
      </c>
      <c r="AK49" s="254">
        <v>0</v>
      </c>
      <c r="AL49" s="254">
        <v>0</v>
      </c>
      <c r="AM49" s="399" t="str">
        <f t="shared" si="33"/>
        <v>－</v>
      </c>
      <c r="AN49" s="254">
        <v>0</v>
      </c>
      <c r="AO49" s="484">
        <v>0</v>
      </c>
      <c r="AP49" s="254">
        <f t="shared" si="34"/>
        <v>9</v>
      </c>
      <c r="AQ49" s="206">
        <v>0</v>
      </c>
      <c r="AR49" s="206">
        <v>9</v>
      </c>
    </row>
    <row r="50" spans="1:44" ht="16.5" customHeight="1">
      <c r="A50" s="43"/>
      <c r="B50" s="62"/>
      <c r="C50" s="61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144"/>
      <c r="AR50" s="144"/>
    </row>
    <row r="51" spans="1:44" ht="14.25">
      <c r="A51" s="225" t="s">
        <v>121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R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117"/>
      <c r="AR51" s="119"/>
    </row>
    <row r="52" spans="1:44" ht="13.7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117"/>
      <c r="AR52" s="119"/>
    </row>
    <row r="53" spans="1:44" ht="16.5" customHeight="1">
      <c r="A53" s="813" t="s">
        <v>567</v>
      </c>
      <c r="B53" s="714"/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/>
      <c r="AJ53" s="714"/>
      <c r="AK53" s="714"/>
      <c r="AL53" s="714"/>
      <c r="AM53" s="714"/>
      <c r="AN53" s="714"/>
      <c r="AO53" s="714"/>
      <c r="AP53" s="714"/>
      <c r="AQ53" s="714"/>
      <c r="AR53" s="714"/>
    </row>
    <row r="54" spans="1:44" ht="14.2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08"/>
      <c r="AH54" s="108"/>
      <c r="AI54" s="42"/>
      <c r="AJ54" s="108"/>
      <c r="AK54" s="108"/>
      <c r="AL54" s="42"/>
      <c r="AM54" s="108"/>
      <c r="AN54" s="108"/>
      <c r="AO54" s="42"/>
      <c r="AP54" s="108"/>
      <c r="AQ54" s="1"/>
      <c r="AR54" s="226" t="s">
        <v>352</v>
      </c>
    </row>
    <row r="55" spans="1:44" ht="20.100000000000001" customHeight="1">
      <c r="A55" s="727" t="s">
        <v>21</v>
      </c>
      <c r="B55" s="693"/>
      <c r="C55" s="227"/>
      <c r="D55" s="715" t="s">
        <v>346</v>
      </c>
      <c r="E55" s="718"/>
      <c r="F55" s="718"/>
      <c r="G55" s="718"/>
      <c r="H55" s="718"/>
      <c r="I55" s="718"/>
      <c r="J55" s="718"/>
      <c r="K55" s="718"/>
      <c r="L55" s="718"/>
      <c r="M55" s="718"/>
      <c r="N55" s="718"/>
      <c r="O55" s="718"/>
      <c r="P55" s="718"/>
      <c r="Q55" s="718"/>
      <c r="R55" s="718"/>
      <c r="S55" s="718"/>
      <c r="T55" s="718"/>
      <c r="U55" s="718"/>
      <c r="V55" s="718"/>
      <c r="W55" s="718"/>
      <c r="X55" s="718"/>
      <c r="Y55" s="718"/>
      <c r="Z55" s="718"/>
      <c r="AA55" s="718"/>
      <c r="AB55" s="718"/>
      <c r="AC55" s="718"/>
      <c r="AD55" s="718"/>
      <c r="AE55" s="718"/>
      <c r="AF55" s="718"/>
      <c r="AG55" s="698" t="s">
        <v>143</v>
      </c>
      <c r="AH55" s="758"/>
      <c r="AI55" s="814"/>
      <c r="AJ55" s="693" t="s">
        <v>144</v>
      </c>
      <c r="AK55" s="693"/>
      <c r="AL55" s="693"/>
      <c r="AM55" s="704" t="s">
        <v>145</v>
      </c>
      <c r="AN55" s="693"/>
      <c r="AO55" s="699"/>
      <c r="AP55" s="758" t="s">
        <v>146</v>
      </c>
      <c r="AQ55" s="758"/>
      <c r="AR55" s="758"/>
    </row>
    <row r="56" spans="1:44" ht="20.100000000000001" customHeight="1">
      <c r="A56" s="819"/>
      <c r="B56" s="819"/>
      <c r="C56" s="228"/>
      <c r="D56" s="811" t="s">
        <v>97</v>
      </c>
      <c r="E56" s="818"/>
      <c r="F56" s="812"/>
      <c r="G56" s="811" t="s">
        <v>248</v>
      </c>
      <c r="H56" s="812"/>
      <c r="I56" s="817" t="s">
        <v>249</v>
      </c>
      <c r="J56" s="812"/>
      <c r="K56" s="811" t="s">
        <v>250</v>
      </c>
      <c r="L56" s="812"/>
      <c r="M56" s="817" t="s">
        <v>347</v>
      </c>
      <c r="N56" s="818"/>
      <c r="O56" s="817" t="s">
        <v>180</v>
      </c>
      <c r="P56" s="812"/>
      <c r="Q56" s="811" t="s">
        <v>147</v>
      </c>
      <c r="R56" s="812"/>
      <c r="S56" s="811" t="s">
        <v>148</v>
      </c>
      <c r="T56" s="812"/>
      <c r="U56" s="811" t="s">
        <v>162</v>
      </c>
      <c r="V56" s="812"/>
      <c r="W56" s="811" t="s">
        <v>149</v>
      </c>
      <c r="X56" s="812"/>
      <c r="Y56" s="811" t="s">
        <v>163</v>
      </c>
      <c r="Z56" s="812"/>
      <c r="AA56" s="811" t="s">
        <v>150</v>
      </c>
      <c r="AB56" s="812"/>
      <c r="AC56" s="811" t="s">
        <v>256</v>
      </c>
      <c r="AD56" s="812"/>
      <c r="AE56" s="811" t="s">
        <v>257</v>
      </c>
      <c r="AF56" s="818"/>
      <c r="AG56" s="815"/>
      <c r="AH56" s="759"/>
      <c r="AI56" s="816"/>
      <c r="AJ56" s="694"/>
      <c r="AK56" s="694"/>
      <c r="AL56" s="694"/>
      <c r="AM56" s="700"/>
      <c r="AN56" s="694"/>
      <c r="AO56" s="701"/>
      <c r="AP56" s="759"/>
      <c r="AQ56" s="759"/>
      <c r="AR56" s="759"/>
    </row>
    <row r="57" spans="1:44" ht="20.100000000000001" customHeight="1">
      <c r="A57" s="694"/>
      <c r="B57" s="694"/>
      <c r="C57" s="229"/>
      <c r="D57" s="230" t="s">
        <v>247</v>
      </c>
      <c r="E57" s="230" t="s">
        <v>262</v>
      </c>
      <c r="F57" s="230" t="s">
        <v>99</v>
      </c>
      <c r="G57" s="230" t="s">
        <v>353</v>
      </c>
      <c r="H57" s="230" t="s">
        <v>260</v>
      </c>
      <c r="I57" s="230" t="s">
        <v>85</v>
      </c>
      <c r="J57" s="230" t="s">
        <v>86</v>
      </c>
      <c r="K57" s="230" t="s">
        <v>348</v>
      </c>
      <c r="L57" s="231" t="s">
        <v>263</v>
      </c>
      <c r="M57" s="231" t="s">
        <v>85</v>
      </c>
      <c r="N57" s="231" t="s">
        <v>86</v>
      </c>
      <c r="O57" s="231" t="s">
        <v>85</v>
      </c>
      <c r="P57" s="231" t="s">
        <v>86</v>
      </c>
      <c r="Q57" s="134" t="s">
        <v>262</v>
      </c>
      <c r="R57" s="230" t="s">
        <v>99</v>
      </c>
      <c r="S57" s="134" t="s">
        <v>262</v>
      </c>
      <c r="T57" s="230" t="s">
        <v>263</v>
      </c>
      <c r="U57" s="230" t="s">
        <v>262</v>
      </c>
      <c r="V57" s="230" t="s">
        <v>263</v>
      </c>
      <c r="W57" s="230" t="s">
        <v>262</v>
      </c>
      <c r="X57" s="230" t="s">
        <v>263</v>
      </c>
      <c r="Y57" s="230" t="s">
        <v>262</v>
      </c>
      <c r="Z57" s="230" t="s">
        <v>263</v>
      </c>
      <c r="AA57" s="230" t="s">
        <v>262</v>
      </c>
      <c r="AB57" s="230" t="s">
        <v>263</v>
      </c>
      <c r="AC57" s="230" t="s">
        <v>262</v>
      </c>
      <c r="AD57" s="230" t="s">
        <v>263</v>
      </c>
      <c r="AE57" s="230" t="s">
        <v>85</v>
      </c>
      <c r="AF57" s="231" t="s">
        <v>263</v>
      </c>
      <c r="AG57" s="519" t="s">
        <v>278</v>
      </c>
      <c r="AH57" s="519" t="s">
        <v>262</v>
      </c>
      <c r="AI57" s="519" t="s">
        <v>263</v>
      </c>
      <c r="AJ57" s="513" t="s">
        <v>278</v>
      </c>
      <c r="AK57" s="233" t="s">
        <v>262</v>
      </c>
      <c r="AL57" s="514" t="s">
        <v>263</v>
      </c>
      <c r="AM57" s="519" t="s">
        <v>278</v>
      </c>
      <c r="AN57" s="519" t="s">
        <v>262</v>
      </c>
      <c r="AO57" s="519" t="s">
        <v>263</v>
      </c>
      <c r="AP57" s="512" t="s">
        <v>278</v>
      </c>
      <c r="AQ57" s="134" t="s">
        <v>262</v>
      </c>
      <c r="AR57" s="135" t="s">
        <v>263</v>
      </c>
    </row>
    <row r="58" spans="1:44" ht="17.25" customHeight="1">
      <c r="A58" s="769">
        <v>30</v>
      </c>
      <c r="B58" s="769"/>
      <c r="C58" s="130"/>
      <c r="D58" s="301">
        <v>87</v>
      </c>
      <c r="E58" s="350">
        <v>4</v>
      </c>
      <c r="F58" s="350">
        <v>83</v>
      </c>
      <c r="G58" s="350">
        <v>2</v>
      </c>
      <c r="H58" s="350">
        <v>1</v>
      </c>
      <c r="I58" s="350" t="s">
        <v>62</v>
      </c>
      <c r="J58" s="350">
        <v>2</v>
      </c>
      <c r="K58" s="350" t="s">
        <v>62</v>
      </c>
      <c r="L58" s="350" t="s">
        <v>62</v>
      </c>
      <c r="M58" s="350" t="s">
        <v>62</v>
      </c>
      <c r="N58" s="350">
        <v>4</v>
      </c>
      <c r="O58" s="350" t="s">
        <v>62</v>
      </c>
      <c r="P58" s="350" t="s">
        <v>62</v>
      </c>
      <c r="Q58" s="350">
        <v>2</v>
      </c>
      <c r="R58" s="350">
        <v>75</v>
      </c>
      <c r="S58" s="350" t="s">
        <v>62</v>
      </c>
      <c r="T58" s="350" t="s">
        <v>62</v>
      </c>
      <c r="U58" s="350" t="s">
        <v>62</v>
      </c>
      <c r="V58" s="350" t="s">
        <v>62</v>
      </c>
      <c r="W58" s="350" t="s">
        <v>62</v>
      </c>
      <c r="X58" s="350">
        <v>1</v>
      </c>
      <c r="Y58" s="350" t="s">
        <v>62</v>
      </c>
      <c r="Z58" s="350" t="s">
        <v>62</v>
      </c>
      <c r="AA58" s="350" t="s">
        <v>62</v>
      </c>
      <c r="AB58" s="350" t="s">
        <v>62</v>
      </c>
      <c r="AC58" s="350" t="s">
        <v>62</v>
      </c>
      <c r="AD58" s="350" t="s">
        <v>62</v>
      </c>
      <c r="AE58" s="350" t="s">
        <v>62</v>
      </c>
      <c r="AF58" s="350" t="s">
        <v>62</v>
      </c>
      <c r="AG58" s="622">
        <v>12</v>
      </c>
      <c r="AH58" s="351" t="s">
        <v>62</v>
      </c>
      <c r="AI58" s="623">
        <v>12</v>
      </c>
      <c r="AJ58" s="351" t="s">
        <v>62</v>
      </c>
      <c r="AK58" s="351" t="s">
        <v>62</v>
      </c>
      <c r="AL58" s="351" t="s">
        <v>62</v>
      </c>
      <c r="AM58" s="624" t="s">
        <v>62</v>
      </c>
      <c r="AN58" s="352" t="s">
        <v>62</v>
      </c>
      <c r="AO58" s="625" t="s">
        <v>62</v>
      </c>
      <c r="AP58" s="351">
        <v>8</v>
      </c>
      <c r="AQ58" s="351" t="s">
        <v>62</v>
      </c>
      <c r="AR58" s="351">
        <v>8</v>
      </c>
    </row>
    <row r="59" spans="1:44" ht="16.5" customHeight="1">
      <c r="A59" s="724" t="s">
        <v>170</v>
      </c>
      <c r="B59" s="724"/>
      <c r="C59" s="353"/>
      <c r="D59" s="157">
        <f t="shared" ref="D59:F59" si="36">IF(SUM(D11)=SUM(D60)+SUM(D73),IF(SUM(D11)&gt;0,SUM(D11),"－"),"ｴﾗｰ")</f>
        <v>124</v>
      </c>
      <c r="E59" s="158">
        <f t="shared" si="36"/>
        <v>5</v>
      </c>
      <c r="F59" s="158">
        <f t="shared" si="36"/>
        <v>119</v>
      </c>
      <c r="G59" s="158">
        <f>SUM(G60)+SUM(G73)</f>
        <v>2</v>
      </c>
      <c r="H59" s="158">
        <f t="shared" ref="H59:AF59" si="37">SUM(H60)+SUM(H73)</f>
        <v>3</v>
      </c>
      <c r="I59" s="158">
        <f t="shared" si="37"/>
        <v>0</v>
      </c>
      <c r="J59" s="158">
        <f t="shared" si="37"/>
        <v>5</v>
      </c>
      <c r="K59" s="158">
        <f t="shared" si="37"/>
        <v>0</v>
      </c>
      <c r="L59" s="158">
        <f t="shared" si="37"/>
        <v>0</v>
      </c>
      <c r="M59" s="158">
        <f t="shared" si="37"/>
        <v>0</v>
      </c>
      <c r="N59" s="158">
        <f t="shared" si="37"/>
        <v>4</v>
      </c>
      <c r="O59" s="158">
        <f t="shared" si="37"/>
        <v>0</v>
      </c>
      <c r="P59" s="158">
        <f t="shared" si="37"/>
        <v>0</v>
      </c>
      <c r="Q59" s="158">
        <f t="shared" si="37"/>
        <v>3</v>
      </c>
      <c r="R59" s="158">
        <f t="shared" si="37"/>
        <v>105</v>
      </c>
      <c r="S59" s="158">
        <f t="shared" si="37"/>
        <v>0</v>
      </c>
      <c r="T59" s="158">
        <f t="shared" si="37"/>
        <v>0</v>
      </c>
      <c r="U59" s="158">
        <f t="shared" si="37"/>
        <v>0</v>
      </c>
      <c r="V59" s="158">
        <f t="shared" si="37"/>
        <v>0</v>
      </c>
      <c r="W59" s="158">
        <f t="shared" si="37"/>
        <v>0</v>
      </c>
      <c r="X59" s="158">
        <f t="shared" si="37"/>
        <v>1</v>
      </c>
      <c r="Y59" s="158">
        <f t="shared" si="37"/>
        <v>0</v>
      </c>
      <c r="Z59" s="158">
        <f t="shared" si="37"/>
        <v>0</v>
      </c>
      <c r="AA59" s="158">
        <f t="shared" si="37"/>
        <v>0</v>
      </c>
      <c r="AB59" s="158">
        <f t="shared" si="37"/>
        <v>0</v>
      </c>
      <c r="AC59" s="158">
        <f t="shared" si="37"/>
        <v>0</v>
      </c>
      <c r="AD59" s="158">
        <f t="shared" si="37"/>
        <v>1</v>
      </c>
      <c r="AE59" s="158">
        <f t="shared" si="37"/>
        <v>0</v>
      </c>
      <c r="AF59" s="158">
        <f t="shared" si="37"/>
        <v>0</v>
      </c>
      <c r="AG59" s="375">
        <f t="shared" ref="AG59" si="38">SUM(AG60)+SUM(AG73)</f>
        <v>3</v>
      </c>
      <c r="AH59" s="54">
        <f t="shared" ref="AH59" si="39">SUM(AH60)+SUM(AH73)</f>
        <v>0</v>
      </c>
      <c r="AI59" s="389">
        <f t="shared" ref="AI59" si="40">SUM(AI60)+SUM(AI73)</f>
        <v>3</v>
      </c>
      <c r="AJ59" s="54">
        <f t="shared" ref="AJ59" si="41">SUM(AJ60)+SUM(AJ73)</f>
        <v>0</v>
      </c>
      <c r="AK59" s="54">
        <f t="shared" ref="AK59" si="42">SUM(AK60)+SUM(AK73)</f>
        <v>0</v>
      </c>
      <c r="AL59" s="54">
        <f t="shared" ref="AL59" si="43">SUM(AL60)+SUM(AL73)</f>
        <v>0</v>
      </c>
      <c r="AM59" s="375">
        <f t="shared" ref="AM59" si="44">SUM(AM60)+SUM(AM73)</f>
        <v>0</v>
      </c>
      <c r="AN59" s="54">
        <f t="shared" ref="AN59" si="45">SUM(AN60)+SUM(AN73)</f>
        <v>0</v>
      </c>
      <c r="AO59" s="389">
        <f t="shared" ref="AO59" si="46">SUM(AO60)+SUM(AO73)</f>
        <v>0</v>
      </c>
      <c r="AP59" s="54">
        <f t="shared" ref="AP59" si="47">SUM(AP60)+SUM(AP73)</f>
        <v>10</v>
      </c>
      <c r="AQ59" s="158">
        <f t="shared" ref="AQ59" si="48">SUM(AQ60)+SUM(AQ73)</f>
        <v>0</v>
      </c>
      <c r="AR59" s="158">
        <f t="shared" ref="AR59" si="49">SUM(AR60)+SUM(AR73)</f>
        <v>10</v>
      </c>
    </row>
    <row r="60" spans="1:44" ht="16.5" customHeight="1">
      <c r="A60" s="695" t="s">
        <v>23</v>
      </c>
      <c r="B60" s="695"/>
      <c r="C60" s="57"/>
      <c r="D60" s="169" t="str">
        <f>IF(SUM(D61:D72)&gt;0,SUM(D61:D72),"－")</f>
        <v>－</v>
      </c>
      <c r="E60" s="170" t="str">
        <f>IF(SUM(E61:E72)&gt;0,SUM(E61:E72),"－")</f>
        <v>－</v>
      </c>
      <c r="F60" s="170" t="str">
        <f>IF(SUM(F61:F72)&gt;0,SUM(F61:F72),"－")</f>
        <v>－</v>
      </c>
      <c r="G60" s="170" t="str">
        <f t="shared" ref="G60:AF60" si="50">IF(SUM(G61:G72)&gt;0,SUM(G61:G72),"－")</f>
        <v>－</v>
      </c>
      <c r="H60" s="170" t="str">
        <f t="shared" si="50"/>
        <v>－</v>
      </c>
      <c r="I60" s="170" t="str">
        <f t="shared" si="50"/>
        <v>－</v>
      </c>
      <c r="J60" s="170" t="str">
        <f t="shared" si="50"/>
        <v>－</v>
      </c>
      <c r="K60" s="170" t="str">
        <f t="shared" si="50"/>
        <v>－</v>
      </c>
      <c r="L60" s="170" t="str">
        <f t="shared" si="50"/>
        <v>－</v>
      </c>
      <c r="M60" s="170" t="str">
        <f t="shared" si="50"/>
        <v>－</v>
      </c>
      <c r="N60" s="170" t="str">
        <f t="shared" si="50"/>
        <v>－</v>
      </c>
      <c r="O60" s="170" t="str">
        <f t="shared" si="50"/>
        <v>－</v>
      </c>
      <c r="P60" s="170" t="str">
        <f t="shared" si="50"/>
        <v>－</v>
      </c>
      <c r="Q60" s="170" t="str">
        <f t="shared" si="50"/>
        <v>－</v>
      </c>
      <c r="R60" s="170" t="str">
        <f t="shared" si="50"/>
        <v>－</v>
      </c>
      <c r="S60" s="170" t="str">
        <f t="shared" si="50"/>
        <v>－</v>
      </c>
      <c r="T60" s="170" t="str">
        <f t="shared" si="50"/>
        <v>－</v>
      </c>
      <c r="U60" s="170" t="str">
        <f t="shared" si="50"/>
        <v>－</v>
      </c>
      <c r="V60" s="170" t="str">
        <f t="shared" si="50"/>
        <v>－</v>
      </c>
      <c r="W60" s="170" t="str">
        <f t="shared" si="50"/>
        <v>－</v>
      </c>
      <c r="X60" s="170" t="str">
        <f t="shared" si="50"/>
        <v>－</v>
      </c>
      <c r="Y60" s="170" t="str">
        <f t="shared" si="50"/>
        <v>－</v>
      </c>
      <c r="Z60" s="170" t="str">
        <f t="shared" si="50"/>
        <v>－</v>
      </c>
      <c r="AA60" s="170" t="str">
        <f t="shared" si="50"/>
        <v>－</v>
      </c>
      <c r="AB60" s="170" t="str">
        <f t="shared" si="50"/>
        <v>－</v>
      </c>
      <c r="AC60" s="170" t="str">
        <f t="shared" si="50"/>
        <v>－</v>
      </c>
      <c r="AD60" s="170" t="str">
        <f t="shared" si="50"/>
        <v>－</v>
      </c>
      <c r="AE60" s="170" t="str">
        <f t="shared" si="50"/>
        <v>－</v>
      </c>
      <c r="AF60" s="170" t="str">
        <f t="shared" si="50"/>
        <v>－</v>
      </c>
      <c r="AG60" s="378" t="str">
        <f t="shared" ref="AG60:AR60" si="51">IF(SUM(AG61:AG72)&gt;0,SUM(AG61:AG72),"－")</f>
        <v>－</v>
      </c>
      <c r="AH60" s="86" t="str">
        <f t="shared" si="51"/>
        <v>－</v>
      </c>
      <c r="AI60" s="395" t="str">
        <f t="shared" si="51"/>
        <v>－</v>
      </c>
      <c r="AJ60" s="86" t="str">
        <f t="shared" si="51"/>
        <v>－</v>
      </c>
      <c r="AK60" s="86" t="str">
        <f t="shared" si="51"/>
        <v>－</v>
      </c>
      <c r="AL60" s="86" t="str">
        <f t="shared" si="51"/>
        <v>－</v>
      </c>
      <c r="AM60" s="378" t="str">
        <f t="shared" si="51"/>
        <v>－</v>
      </c>
      <c r="AN60" s="86" t="str">
        <f t="shared" si="51"/>
        <v>－</v>
      </c>
      <c r="AO60" s="395" t="str">
        <f t="shared" si="51"/>
        <v>－</v>
      </c>
      <c r="AP60" s="86" t="str">
        <f>IF(SUM(AP61:AP72)&gt;0,SUM(AP61:AP72),"－")</f>
        <v>－</v>
      </c>
      <c r="AQ60" s="170" t="str">
        <f t="shared" si="51"/>
        <v>－</v>
      </c>
      <c r="AR60" s="170" t="str">
        <f t="shared" si="51"/>
        <v>－</v>
      </c>
    </row>
    <row r="61" spans="1:44" ht="16.5" customHeight="1">
      <c r="A61" s="61"/>
      <c r="B61" s="62" t="s">
        <v>267</v>
      </c>
      <c r="C61" s="43"/>
      <c r="D61" s="163" t="str">
        <f>IF(SUM(G61:AF61)&gt;0,SUM(G61:AF61),"－")</f>
        <v>－</v>
      </c>
      <c r="E61" s="144" t="str">
        <f>IF(SUM(G61)+SUM(K61)+SUM(I61)+SUM(Q61)+SUM(M61)+SUM(O61)+SUM(S61)+SUM(W61)+SUM(AA61)+SUM(AC61)+SUM(AE61)+SUM(U61)+SUM(Y61)&gt;0,SUM(G61)+SUM(I61)+SUM(K61)+SUM(M61)+SUM(O61)+SUM(S61)+SUM(Q61)+SUM(W61)+SUM(AA61)+SUM(AC61)+SUM(AE61)+SUM(U61)+SUM(Y61),"－")</f>
        <v>－</v>
      </c>
      <c r="F61" s="144" t="str">
        <f>IF(SUM(H61)+SUM(L61)+SUM(J61)+SUM(R61)+SUM(N61)+SUM(P61)+SUM(T61)+SUM(X61)+SUM(AB61)+SUM(AD61)+SUM(AF61)&gt;0,SUM(H61)+SUM(J61)+SUM(L61)+SUM(N61)+SUM(P61)+SUM(T61)+SUM(R61)+SUM(X61)+SUM(AB61)+SUM(AD61)+SUM(AF61),"－")</f>
        <v>－</v>
      </c>
      <c r="G61" s="144">
        <v>0</v>
      </c>
      <c r="H61" s="144">
        <v>0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0</v>
      </c>
      <c r="AA61" s="144">
        <v>0</v>
      </c>
      <c r="AB61" s="144">
        <v>0</v>
      </c>
      <c r="AC61" s="144">
        <v>0</v>
      </c>
      <c r="AD61" s="144">
        <v>0</v>
      </c>
      <c r="AE61" s="144">
        <v>0</v>
      </c>
      <c r="AF61" s="144">
        <v>0</v>
      </c>
      <c r="AG61" s="374" t="str">
        <f t="shared" ref="AG61:AG72" si="52">IF(SUM(AH61:AI61)&gt;0,SUM(AH61:AI61),"－")</f>
        <v>－</v>
      </c>
      <c r="AH61" s="243">
        <v>0</v>
      </c>
      <c r="AI61" s="435">
        <v>0</v>
      </c>
      <c r="AJ61" s="243" t="str">
        <f t="shared" ref="AJ61:AJ72" si="53">IF(SUM(AK61:AL61)&gt;0,SUM(AK61:AL61),"－")</f>
        <v>－</v>
      </c>
      <c r="AK61" s="243">
        <v>0</v>
      </c>
      <c r="AL61" s="243">
        <v>0</v>
      </c>
      <c r="AM61" s="374" t="str">
        <f t="shared" ref="AM61:AM72" si="54">IF(SUM(AN61:AO61)&gt;0,SUM(AN61:AO61),"－")</f>
        <v>－</v>
      </c>
      <c r="AN61" s="243">
        <v>0</v>
      </c>
      <c r="AO61" s="435">
        <v>0</v>
      </c>
      <c r="AP61" s="243" t="str">
        <f t="shared" ref="AP61:AP72" si="55">IF(SUM(AQ61:AR61)&gt;0,SUM(AQ61:AR61),"－")</f>
        <v>－</v>
      </c>
      <c r="AQ61" s="144">
        <v>0</v>
      </c>
      <c r="AR61" s="144">
        <v>0</v>
      </c>
    </row>
    <row r="62" spans="1:44" ht="16.5" customHeight="1">
      <c r="A62" s="61"/>
      <c r="B62" s="62" t="s">
        <v>297</v>
      </c>
      <c r="C62" s="43"/>
      <c r="D62" s="163" t="str">
        <f>IF(SUM(G62:AF62)&gt;0,SUM(G62:AF62),"－")</f>
        <v>－</v>
      </c>
      <c r="E62" s="144" t="str">
        <f t="shared" ref="E62:E96" si="56">IF(SUM(G62)+SUM(K62)+SUM(I62)+SUM(Q62)+SUM(M62)+SUM(O62)+SUM(S62)+SUM(W62)+SUM(AA62)+SUM(AC62)+SUM(AE62)+SUM(U62)+SUM(Y62)&gt;0,SUM(G62)+SUM(I62)+SUM(K62)+SUM(M62)+SUM(O62)+SUM(S62)+SUM(Q62)+SUM(W62)+SUM(AA62)+SUM(AC62)+SUM(AE62)+SUM(U62)+SUM(Y62),"－")</f>
        <v>－</v>
      </c>
      <c r="F62" s="144" t="str">
        <f t="shared" ref="F62:F72" si="57">IF(SUM(H62)+SUM(L62)+SUM(J62)+SUM(R62)+SUM(N62)+SUM(P62)+SUM(T62)+SUM(X62)+SUM(AB62)+SUM(AD62)+SUM(AF62)&gt;0,SUM(H62)+SUM(J62)+SUM(L62)+SUM(N62)+SUM(P62)+SUM(T62)+SUM(R62)+SUM(X62)+SUM(AB62)+SUM(AD62)+SUM(AF62),"－")</f>
        <v>－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0</v>
      </c>
      <c r="AA62" s="144">
        <v>0</v>
      </c>
      <c r="AB62" s="144">
        <v>0</v>
      </c>
      <c r="AC62" s="144">
        <v>0</v>
      </c>
      <c r="AD62" s="144">
        <v>0</v>
      </c>
      <c r="AE62" s="144">
        <v>0</v>
      </c>
      <c r="AF62" s="144">
        <v>0</v>
      </c>
      <c r="AG62" s="374" t="str">
        <f t="shared" si="52"/>
        <v>－</v>
      </c>
      <c r="AH62" s="243">
        <v>0</v>
      </c>
      <c r="AI62" s="435">
        <v>0</v>
      </c>
      <c r="AJ62" s="243" t="str">
        <f t="shared" si="53"/>
        <v>－</v>
      </c>
      <c r="AK62" s="243">
        <v>0</v>
      </c>
      <c r="AL62" s="243">
        <v>0</v>
      </c>
      <c r="AM62" s="374" t="str">
        <f t="shared" si="54"/>
        <v>－</v>
      </c>
      <c r="AN62" s="243">
        <v>0</v>
      </c>
      <c r="AO62" s="435">
        <v>0</v>
      </c>
      <c r="AP62" s="243" t="str">
        <f t="shared" si="55"/>
        <v>－</v>
      </c>
      <c r="AQ62" s="144">
        <v>0</v>
      </c>
      <c r="AR62" s="144">
        <v>0</v>
      </c>
    </row>
    <row r="63" spans="1:44" ht="16.5" customHeight="1">
      <c r="A63" s="61"/>
      <c r="B63" s="62" t="s">
        <v>268</v>
      </c>
      <c r="C63" s="43"/>
      <c r="D63" s="163" t="str">
        <f t="shared" ref="D63:D72" si="58">IF(SUM(G63:AF63)&gt;0,SUM(G63:AF63),"－")</f>
        <v>－</v>
      </c>
      <c r="E63" s="144" t="str">
        <f t="shared" si="56"/>
        <v>－</v>
      </c>
      <c r="F63" s="144" t="str">
        <f t="shared" si="57"/>
        <v>－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0</v>
      </c>
      <c r="AB63" s="144">
        <v>0</v>
      </c>
      <c r="AC63" s="144">
        <v>0</v>
      </c>
      <c r="AD63" s="144">
        <v>0</v>
      </c>
      <c r="AE63" s="144">
        <v>0</v>
      </c>
      <c r="AF63" s="144">
        <v>0</v>
      </c>
      <c r="AG63" s="374" t="str">
        <f t="shared" si="52"/>
        <v>－</v>
      </c>
      <c r="AH63" s="243">
        <v>0</v>
      </c>
      <c r="AI63" s="435">
        <v>0</v>
      </c>
      <c r="AJ63" s="243" t="str">
        <f t="shared" si="53"/>
        <v>－</v>
      </c>
      <c r="AK63" s="243">
        <v>0</v>
      </c>
      <c r="AL63" s="243">
        <v>0</v>
      </c>
      <c r="AM63" s="374" t="str">
        <f t="shared" si="54"/>
        <v>－</v>
      </c>
      <c r="AN63" s="243">
        <v>0</v>
      </c>
      <c r="AO63" s="435">
        <v>0</v>
      </c>
      <c r="AP63" s="243" t="str">
        <f t="shared" si="55"/>
        <v>－</v>
      </c>
      <c r="AQ63" s="144">
        <v>0</v>
      </c>
      <c r="AR63" s="144">
        <v>0</v>
      </c>
    </row>
    <row r="64" spans="1:44" ht="16.5" customHeight="1">
      <c r="A64" s="61"/>
      <c r="B64" s="62" t="s">
        <v>269</v>
      </c>
      <c r="C64" s="43"/>
      <c r="D64" s="163" t="str">
        <f t="shared" si="58"/>
        <v>－</v>
      </c>
      <c r="E64" s="144" t="str">
        <f t="shared" si="56"/>
        <v>－</v>
      </c>
      <c r="F64" s="144" t="str">
        <f t="shared" si="57"/>
        <v>－</v>
      </c>
      <c r="G64" s="144">
        <v>0</v>
      </c>
      <c r="H64" s="144">
        <v>0</v>
      </c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0</v>
      </c>
      <c r="AA64" s="144">
        <v>0</v>
      </c>
      <c r="AB64" s="144">
        <v>0</v>
      </c>
      <c r="AC64" s="144">
        <v>0</v>
      </c>
      <c r="AD64" s="144">
        <v>0</v>
      </c>
      <c r="AE64" s="144">
        <v>0</v>
      </c>
      <c r="AF64" s="144">
        <v>0</v>
      </c>
      <c r="AG64" s="374" t="str">
        <f t="shared" si="52"/>
        <v>－</v>
      </c>
      <c r="AH64" s="243">
        <v>0</v>
      </c>
      <c r="AI64" s="435">
        <v>0</v>
      </c>
      <c r="AJ64" s="243" t="str">
        <f t="shared" si="53"/>
        <v>－</v>
      </c>
      <c r="AK64" s="243">
        <v>0</v>
      </c>
      <c r="AL64" s="243">
        <v>0</v>
      </c>
      <c r="AM64" s="374" t="str">
        <f t="shared" si="54"/>
        <v>－</v>
      </c>
      <c r="AN64" s="243">
        <v>0</v>
      </c>
      <c r="AO64" s="435">
        <v>0</v>
      </c>
      <c r="AP64" s="243" t="str">
        <f t="shared" si="55"/>
        <v>－</v>
      </c>
      <c r="AQ64" s="144">
        <v>0</v>
      </c>
      <c r="AR64" s="144">
        <v>0</v>
      </c>
    </row>
    <row r="65" spans="1:44" ht="16.5" customHeight="1">
      <c r="A65" s="61"/>
      <c r="B65" s="62" t="s">
        <v>270</v>
      </c>
      <c r="C65" s="43"/>
      <c r="D65" s="163" t="str">
        <f t="shared" si="58"/>
        <v>－</v>
      </c>
      <c r="E65" s="144" t="str">
        <f t="shared" si="56"/>
        <v>－</v>
      </c>
      <c r="F65" s="144" t="str">
        <f t="shared" si="57"/>
        <v>－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0</v>
      </c>
      <c r="AA65" s="144">
        <v>0</v>
      </c>
      <c r="AB65" s="144">
        <v>0</v>
      </c>
      <c r="AC65" s="144">
        <v>0</v>
      </c>
      <c r="AD65" s="144">
        <v>0</v>
      </c>
      <c r="AE65" s="144">
        <v>0</v>
      </c>
      <c r="AF65" s="144">
        <v>0</v>
      </c>
      <c r="AG65" s="374" t="str">
        <f t="shared" si="52"/>
        <v>－</v>
      </c>
      <c r="AH65" s="243">
        <v>0</v>
      </c>
      <c r="AI65" s="435">
        <v>0</v>
      </c>
      <c r="AJ65" s="243" t="str">
        <f t="shared" si="53"/>
        <v>－</v>
      </c>
      <c r="AK65" s="243">
        <v>0</v>
      </c>
      <c r="AL65" s="243">
        <v>0</v>
      </c>
      <c r="AM65" s="374" t="str">
        <f t="shared" si="54"/>
        <v>－</v>
      </c>
      <c r="AN65" s="243">
        <v>0</v>
      </c>
      <c r="AO65" s="435">
        <v>0</v>
      </c>
      <c r="AP65" s="243" t="str">
        <f t="shared" si="55"/>
        <v>－</v>
      </c>
      <c r="AQ65" s="144">
        <v>0</v>
      </c>
      <c r="AR65" s="144">
        <v>0</v>
      </c>
    </row>
    <row r="66" spans="1:44" ht="16.5" customHeight="1">
      <c r="A66" s="64"/>
      <c r="B66" s="65" t="s">
        <v>350</v>
      </c>
      <c r="C66" s="66"/>
      <c r="D66" s="180" t="str">
        <f t="shared" si="58"/>
        <v>－</v>
      </c>
      <c r="E66" s="181" t="str">
        <f t="shared" si="56"/>
        <v>－</v>
      </c>
      <c r="F66" s="181" t="str">
        <f t="shared" si="57"/>
        <v>－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81">
        <v>0</v>
      </c>
      <c r="Z66" s="181">
        <v>0</v>
      </c>
      <c r="AA66" s="181">
        <v>0</v>
      </c>
      <c r="AB66" s="181">
        <v>0</v>
      </c>
      <c r="AC66" s="181">
        <v>0</v>
      </c>
      <c r="AD66" s="181">
        <v>0</v>
      </c>
      <c r="AE66" s="181">
        <v>0</v>
      </c>
      <c r="AF66" s="181">
        <v>0</v>
      </c>
      <c r="AG66" s="380" t="str">
        <f t="shared" si="52"/>
        <v>－</v>
      </c>
      <c r="AH66" s="248">
        <v>0</v>
      </c>
      <c r="AI66" s="479">
        <v>0</v>
      </c>
      <c r="AJ66" s="248" t="str">
        <f t="shared" si="53"/>
        <v>－</v>
      </c>
      <c r="AK66" s="248">
        <v>0</v>
      </c>
      <c r="AL66" s="248">
        <v>0</v>
      </c>
      <c r="AM66" s="380" t="str">
        <f t="shared" si="54"/>
        <v>－</v>
      </c>
      <c r="AN66" s="248">
        <v>0</v>
      </c>
      <c r="AO66" s="479">
        <v>0</v>
      </c>
      <c r="AP66" s="248" t="str">
        <f t="shared" si="55"/>
        <v>－</v>
      </c>
      <c r="AQ66" s="181">
        <v>0</v>
      </c>
      <c r="AR66" s="181">
        <v>0</v>
      </c>
    </row>
    <row r="67" spans="1:44" ht="16.5" customHeight="1">
      <c r="A67" s="61"/>
      <c r="B67" s="62" t="s">
        <v>271</v>
      </c>
      <c r="C67" s="43"/>
      <c r="D67" s="163" t="str">
        <f t="shared" si="58"/>
        <v>－</v>
      </c>
      <c r="E67" s="144" t="str">
        <f t="shared" si="56"/>
        <v>－</v>
      </c>
      <c r="F67" s="144" t="str">
        <f t="shared" si="57"/>
        <v>－</v>
      </c>
      <c r="G67" s="144">
        <v>0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4">
        <v>0</v>
      </c>
      <c r="AD67" s="144">
        <v>0</v>
      </c>
      <c r="AE67" s="144">
        <v>0</v>
      </c>
      <c r="AF67" s="144">
        <v>0</v>
      </c>
      <c r="AG67" s="374" t="str">
        <f t="shared" si="52"/>
        <v>－</v>
      </c>
      <c r="AH67" s="243">
        <v>0</v>
      </c>
      <c r="AI67" s="435">
        <v>0</v>
      </c>
      <c r="AJ67" s="243" t="str">
        <f t="shared" si="53"/>
        <v>－</v>
      </c>
      <c r="AK67" s="243">
        <v>0</v>
      </c>
      <c r="AL67" s="243">
        <v>0</v>
      </c>
      <c r="AM67" s="374" t="str">
        <f t="shared" si="54"/>
        <v>－</v>
      </c>
      <c r="AN67" s="243">
        <v>0</v>
      </c>
      <c r="AO67" s="435">
        <v>0</v>
      </c>
      <c r="AP67" s="243" t="str">
        <f t="shared" si="55"/>
        <v>－</v>
      </c>
      <c r="AQ67" s="144">
        <v>0</v>
      </c>
      <c r="AR67" s="144">
        <v>0</v>
      </c>
    </row>
    <row r="68" spans="1:44" ht="16.5" customHeight="1">
      <c r="A68" s="61"/>
      <c r="B68" s="62" t="s">
        <v>301</v>
      </c>
      <c r="C68" s="43"/>
      <c r="D68" s="163" t="str">
        <f t="shared" si="58"/>
        <v>－</v>
      </c>
      <c r="E68" s="144" t="str">
        <f t="shared" si="56"/>
        <v>－</v>
      </c>
      <c r="F68" s="144" t="str">
        <f t="shared" si="57"/>
        <v>－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44">
        <v>0</v>
      </c>
      <c r="AA68" s="144">
        <v>0</v>
      </c>
      <c r="AB68" s="144">
        <v>0</v>
      </c>
      <c r="AC68" s="144">
        <v>0</v>
      </c>
      <c r="AD68" s="144">
        <v>0</v>
      </c>
      <c r="AE68" s="144">
        <v>0</v>
      </c>
      <c r="AF68" s="144">
        <v>0</v>
      </c>
      <c r="AG68" s="374" t="str">
        <f t="shared" si="52"/>
        <v>－</v>
      </c>
      <c r="AH68" s="243">
        <v>0</v>
      </c>
      <c r="AI68" s="435">
        <v>0</v>
      </c>
      <c r="AJ68" s="243" t="str">
        <f t="shared" si="53"/>
        <v>－</v>
      </c>
      <c r="AK68" s="243">
        <v>0</v>
      </c>
      <c r="AL68" s="243">
        <v>0</v>
      </c>
      <c r="AM68" s="374" t="str">
        <f t="shared" si="54"/>
        <v>－</v>
      </c>
      <c r="AN68" s="243">
        <v>0</v>
      </c>
      <c r="AO68" s="435">
        <v>0</v>
      </c>
      <c r="AP68" s="243" t="str">
        <f t="shared" si="55"/>
        <v>－</v>
      </c>
      <c r="AQ68" s="144">
        <v>0</v>
      </c>
      <c r="AR68" s="144">
        <v>0</v>
      </c>
    </row>
    <row r="69" spans="1:44" ht="16.5" customHeight="1">
      <c r="A69" s="61"/>
      <c r="B69" s="62" t="s">
        <v>351</v>
      </c>
      <c r="C69" s="43"/>
      <c r="D69" s="163" t="str">
        <f t="shared" si="58"/>
        <v>－</v>
      </c>
      <c r="E69" s="144" t="str">
        <f t="shared" si="56"/>
        <v>－</v>
      </c>
      <c r="F69" s="144" t="str">
        <f t="shared" si="57"/>
        <v>－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0</v>
      </c>
      <c r="AA69" s="144">
        <v>0</v>
      </c>
      <c r="AB69" s="144">
        <v>0</v>
      </c>
      <c r="AC69" s="144">
        <v>0</v>
      </c>
      <c r="AD69" s="144">
        <v>0</v>
      </c>
      <c r="AE69" s="144">
        <v>0</v>
      </c>
      <c r="AF69" s="144">
        <v>0</v>
      </c>
      <c r="AG69" s="374" t="str">
        <f t="shared" si="52"/>
        <v>－</v>
      </c>
      <c r="AH69" s="243">
        <v>0</v>
      </c>
      <c r="AI69" s="435">
        <v>0</v>
      </c>
      <c r="AJ69" s="243" t="str">
        <f t="shared" si="53"/>
        <v>－</v>
      </c>
      <c r="AK69" s="243">
        <v>0</v>
      </c>
      <c r="AL69" s="243">
        <v>0</v>
      </c>
      <c r="AM69" s="374" t="str">
        <f t="shared" si="54"/>
        <v>－</v>
      </c>
      <c r="AN69" s="243">
        <v>0</v>
      </c>
      <c r="AO69" s="435">
        <v>0</v>
      </c>
      <c r="AP69" s="243" t="str">
        <f t="shared" si="55"/>
        <v>－</v>
      </c>
      <c r="AQ69" s="144">
        <v>0</v>
      </c>
      <c r="AR69" s="144">
        <v>0</v>
      </c>
    </row>
    <row r="70" spans="1:44" ht="16.5" customHeight="1">
      <c r="A70" s="71"/>
      <c r="B70" s="72" t="s">
        <v>274</v>
      </c>
      <c r="C70" s="73"/>
      <c r="D70" s="187" t="str">
        <f t="shared" si="58"/>
        <v>－</v>
      </c>
      <c r="E70" s="188" t="str">
        <f t="shared" si="56"/>
        <v>－</v>
      </c>
      <c r="F70" s="188" t="str">
        <f t="shared" si="57"/>
        <v>－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  <c r="S70" s="188">
        <v>0</v>
      </c>
      <c r="T70" s="188">
        <v>0</v>
      </c>
      <c r="U70" s="188"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88">
        <v>0</v>
      </c>
      <c r="AC70" s="188">
        <v>0</v>
      </c>
      <c r="AD70" s="188">
        <v>0</v>
      </c>
      <c r="AE70" s="188">
        <v>0</v>
      </c>
      <c r="AF70" s="188">
        <v>0</v>
      </c>
      <c r="AG70" s="382" t="str">
        <f t="shared" si="52"/>
        <v>－</v>
      </c>
      <c r="AH70" s="250">
        <v>0</v>
      </c>
      <c r="AI70" s="481">
        <v>0</v>
      </c>
      <c r="AJ70" s="250" t="str">
        <f t="shared" si="53"/>
        <v>－</v>
      </c>
      <c r="AK70" s="250">
        <v>0</v>
      </c>
      <c r="AL70" s="250">
        <v>0</v>
      </c>
      <c r="AM70" s="382" t="str">
        <f t="shared" si="54"/>
        <v>－</v>
      </c>
      <c r="AN70" s="250">
        <v>0</v>
      </c>
      <c r="AO70" s="481">
        <v>0</v>
      </c>
      <c r="AP70" s="250" t="str">
        <f t="shared" si="55"/>
        <v>－</v>
      </c>
      <c r="AQ70" s="188">
        <v>0</v>
      </c>
      <c r="AR70" s="188">
        <v>0</v>
      </c>
    </row>
    <row r="71" spans="1:44" ht="16.5" customHeight="1">
      <c r="A71" s="61"/>
      <c r="B71" s="65" t="s">
        <v>275</v>
      </c>
      <c r="C71" s="66"/>
      <c r="D71" s="163" t="str">
        <f t="shared" si="58"/>
        <v>－</v>
      </c>
      <c r="E71" s="144" t="str">
        <f t="shared" si="56"/>
        <v>－</v>
      </c>
      <c r="F71" s="144" t="str">
        <f t="shared" si="57"/>
        <v>－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0</v>
      </c>
      <c r="AA71" s="144">
        <v>0</v>
      </c>
      <c r="AB71" s="144">
        <v>0</v>
      </c>
      <c r="AC71" s="144">
        <v>0</v>
      </c>
      <c r="AD71" s="144">
        <v>0</v>
      </c>
      <c r="AE71" s="144">
        <v>0</v>
      </c>
      <c r="AF71" s="144">
        <v>0</v>
      </c>
      <c r="AG71" s="374" t="str">
        <f t="shared" si="52"/>
        <v>－</v>
      </c>
      <c r="AH71" s="243">
        <v>0</v>
      </c>
      <c r="AI71" s="435">
        <v>0</v>
      </c>
      <c r="AJ71" s="243" t="str">
        <f t="shared" si="53"/>
        <v>－</v>
      </c>
      <c r="AK71" s="243">
        <v>0</v>
      </c>
      <c r="AL71" s="243">
        <v>0</v>
      </c>
      <c r="AM71" s="374" t="str">
        <f t="shared" si="54"/>
        <v>－</v>
      </c>
      <c r="AN71" s="243">
        <v>0</v>
      </c>
      <c r="AO71" s="435">
        <v>0</v>
      </c>
      <c r="AP71" s="243" t="str">
        <f t="shared" si="55"/>
        <v>－</v>
      </c>
      <c r="AQ71" s="144">
        <v>0</v>
      </c>
      <c r="AR71" s="144">
        <v>0</v>
      </c>
    </row>
    <row r="72" spans="1:44" ht="16.5" customHeight="1">
      <c r="A72" s="61"/>
      <c r="B72" s="62" t="s">
        <v>103</v>
      </c>
      <c r="C72" s="194"/>
      <c r="D72" s="195" t="str">
        <f t="shared" si="58"/>
        <v>－</v>
      </c>
      <c r="E72" s="196" t="str">
        <f t="shared" si="56"/>
        <v>－</v>
      </c>
      <c r="F72" s="196" t="str">
        <f t="shared" si="57"/>
        <v>－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384" t="str">
        <f t="shared" si="52"/>
        <v>－</v>
      </c>
      <c r="AH72" s="252">
        <v>0</v>
      </c>
      <c r="AI72" s="439">
        <v>0</v>
      </c>
      <c r="AJ72" s="252" t="str">
        <f t="shared" si="53"/>
        <v>－</v>
      </c>
      <c r="AK72" s="252">
        <v>0</v>
      </c>
      <c r="AL72" s="252">
        <v>0</v>
      </c>
      <c r="AM72" s="384" t="str">
        <f t="shared" si="54"/>
        <v>－</v>
      </c>
      <c r="AN72" s="252">
        <v>0</v>
      </c>
      <c r="AO72" s="439">
        <v>0</v>
      </c>
      <c r="AP72" s="252" t="str">
        <f t="shared" si="55"/>
        <v>－</v>
      </c>
      <c r="AQ72" s="196">
        <v>0</v>
      </c>
      <c r="AR72" s="196">
        <v>0</v>
      </c>
    </row>
    <row r="73" spans="1:44" ht="16.5" customHeight="1">
      <c r="A73" s="695" t="s">
        <v>24</v>
      </c>
      <c r="B73" s="695"/>
      <c r="C73" s="203"/>
      <c r="D73" s="157">
        <f>IF(SUM(D74:D96)&gt;0,SUM(D74:D96),"－")</f>
        <v>124</v>
      </c>
      <c r="E73" s="158">
        <f>IF(SUM(E74:E96)&gt;0,SUM(E74:E96),"－")</f>
        <v>5</v>
      </c>
      <c r="F73" s="158">
        <f>IF(SUM(F74:F96)&gt;0,SUM(F74:F96),"－")</f>
        <v>119</v>
      </c>
      <c r="G73" s="158">
        <f t="shared" ref="G73:AF73" si="59">IF(SUM(G74:G96)&gt;0,SUM(G74:G96),"－")</f>
        <v>2</v>
      </c>
      <c r="H73" s="158">
        <f t="shared" si="59"/>
        <v>3</v>
      </c>
      <c r="I73" s="158" t="str">
        <f t="shared" si="59"/>
        <v>－</v>
      </c>
      <c r="J73" s="158">
        <f t="shared" si="59"/>
        <v>5</v>
      </c>
      <c r="K73" s="158" t="str">
        <f t="shared" si="59"/>
        <v>－</v>
      </c>
      <c r="L73" s="158" t="str">
        <f t="shared" si="59"/>
        <v>－</v>
      </c>
      <c r="M73" s="158" t="str">
        <f t="shared" si="59"/>
        <v>－</v>
      </c>
      <c r="N73" s="158">
        <f t="shared" si="59"/>
        <v>4</v>
      </c>
      <c r="O73" s="158" t="str">
        <f t="shared" si="59"/>
        <v>－</v>
      </c>
      <c r="P73" s="158" t="str">
        <f t="shared" si="59"/>
        <v>－</v>
      </c>
      <c r="Q73" s="158">
        <f t="shared" si="59"/>
        <v>3</v>
      </c>
      <c r="R73" s="158">
        <f t="shared" si="59"/>
        <v>105</v>
      </c>
      <c r="S73" s="158" t="str">
        <f t="shared" si="59"/>
        <v>－</v>
      </c>
      <c r="T73" s="158" t="str">
        <f t="shared" si="59"/>
        <v>－</v>
      </c>
      <c r="U73" s="158" t="str">
        <f t="shared" si="59"/>
        <v>－</v>
      </c>
      <c r="V73" s="158" t="str">
        <f t="shared" si="59"/>
        <v>－</v>
      </c>
      <c r="W73" s="158" t="str">
        <f t="shared" si="59"/>
        <v>－</v>
      </c>
      <c r="X73" s="158">
        <f t="shared" si="59"/>
        <v>1</v>
      </c>
      <c r="Y73" s="158" t="str">
        <f t="shared" si="59"/>
        <v>－</v>
      </c>
      <c r="Z73" s="158" t="str">
        <f t="shared" si="59"/>
        <v>－</v>
      </c>
      <c r="AA73" s="158" t="str">
        <f t="shared" si="59"/>
        <v>－</v>
      </c>
      <c r="AB73" s="158" t="str">
        <f t="shared" si="59"/>
        <v>－</v>
      </c>
      <c r="AC73" s="158" t="str">
        <f t="shared" si="59"/>
        <v>－</v>
      </c>
      <c r="AD73" s="158">
        <f t="shared" si="59"/>
        <v>1</v>
      </c>
      <c r="AE73" s="158" t="str">
        <f t="shared" si="59"/>
        <v>－</v>
      </c>
      <c r="AF73" s="158" t="str">
        <f t="shared" si="59"/>
        <v>－</v>
      </c>
      <c r="AG73" s="375">
        <f t="shared" ref="AG73:AO73" si="60">IF(SUM(AG74:AG96)&gt;0,SUM(AG74:AG96),"－")</f>
        <v>3</v>
      </c>
      <c r="AH73" s="54" t="str">
        <f t="shared" si="60"/>
        <v>－</v>
      </c>
      <c r="AI73" s="389">
        <f t="shared" si="60"/>
        <v>3</v>
      </c>
      <c r="AJ73" s="54" t="str">
        <f>IF(SUM(AJ74:AJ96)&gt;0,SUM(AJ74:AJ96),"－")</f>
        <v>－</v>
      </c>
      <c r="AK73" s="54" t="str">
        <f t="shared" si="60"/>
        <v>－</v>
      </c>
      <c r="AL73" s="54" t="str">
        <f t="shared" si="60"/>
        <v>－</v>
      </c>
      <c r="AM73" s="375" t="str">
        <f t="shared" si="60"/>
        <v>－</v>
      </c>
      <c r="AN73" s="54" t="str">
        <f t="shared" si="60"/>
        <v>－</v>
      </c>
      <c r="AO73" s="389" t="str">
        <f t="shared" si="60"/>
        <v>－</v>
      </c>
      <c r="AP73" s="54">
        <f t="shared" ref="AP73:AR73" si="61">IF(SUM(AP74:AP96)&gt;0,SUM(AP74:AP96),"－")</f>
        <v>10</v>
      </c>
      <c r="AQ73" s="158" t="str">
        <f t="shared" si="61"/>
        <v>－</v>
      </c>
      <c r="AR73" s="158">
        <f t="shared" si="61"/>
        <v>10</v>
      </c>
    </row>
    <row r="74" spans="1:44" ht="16.5" customHeight="1">
      <c r="A74" s="61"/>
      <c r="B74" s="62" t="s">
        <v>70</v>
      </c>
      <c r="C74" s="43"/>
      <c r="D74" s="163" t="str">
        <f>IF(SUM(G74:AF74)&gt;0,SUM(G74:AF74),"－")</f>
        <v>－</v>
      </c>
      <c r="E74" s="144" t="str">
        <f>IF(SUM(G74)+SUM(K74)+SUM(I74)+SUM(Q74)+SUM(M74)+SUM(O74)+SUM(S74)+SUM(W74)+SUM(AA74)+SUM(AC74)+SUM(AE74)+SUM(U74)+SUM(Y74)&gt;0,SUM(G74)+SUM(I74)+SUM(K74)+SUM(M74)+SUM(O74)+SUM(S74)+SUM(Q74)+SUM(W74)+SUM(AA74)+SUM(AC74)+SUM(AE74)+SUM(U74)+SUM(Y74),"－")</f>
        <v>－</v>
      </c>
      <c r="F74" s="144" t="str">
        <f>IF(SUM(H74)+SUM(L74)+SUM(J74)+SUM(R74)+SUM(N74)+SUM(P74)+SUM(T74)+SUM(X74)+SUM(AB74)+SUM(AD74)+SUM(AF74)+SUM(V74)+SUM(Z74)&gt;0,SUM(H74)+SUM(J74)+SUM(L74)+SUM(N74)+SUM(P74)+SUM(T74)+SUM(R74)+SUM(X74)+SUM(AB74)+SUM(AD74)+SUM(AF74)+SUM(V74)+SUM(Z74),"－")</f>
        <v>－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>
        <v>0</v>
      </c>
      <c r="Y74" s="144">
        <v>0</v>
      </c>
      <c r="Z74" s="144">
        <v>0</v>
      </c>
      <c r="AA74" s="144">
        <v>0</v>
      </c>
      <c r="AB74" s="144">
        <v>0</v>
      </c>
      <c r="AC74" s="144">
        <v>0</v>
      </c>
      <c r="AD74" s="144">
        <v>0</v>
      </c>
      <c r="AE74" s="144">
        <v>0</v>
      </c>
      <c r="AF74" s="144">
        <v>0</v>
      </c>
      <c r="AG74" s="374" t="str">
        <f t="shared" ref="AG74:AG96" si="62">IF(SUM(AH74:AI74)&gt;0,SUM(AH74:AI74),"－")</f>
        <v>－</v>
      </c>
      <c r="AH74" s="243">
        <v>0</v>
      </c>
      <c r="AI74" s="435">
        <v>0</v>
      </c>
      <c r="AJ74" s="243" t="str">
        <f t="shared" ref="AJ74:AJ96" si="63">IF(SUM(AK74:AL74)&gt;0,SUM(AK74:AL74),"－")</f>
        <v>－</v>
      </c>
      <c r="AK74" s="243">
        <v>0</v>
      </c>
      <c r="AL74" s="243">
        <v>0</v>
      </c>
      <c r="AM74" s="374" t="str">
        <f t="shared" ref="AM74:AM96" si="64">IF(SUM(AN74:AO74)&gt;0,SUM(AN74:AO74),"－")</f>
        <v>－</v>
      </c>
      <c r="AN74" s="243">
        <v>0</v>
      </c>
      <c r="AO74" s="435">
        <v>0</v>
      </c>
      <c r="AP74" s="243" t="str">
        <f t="shared" ref="AP74:AP96" si="65">IF(SUM(AQ74:AR74)&gt;0,SUM(AQ74:AR74),"－")</f>
        <v>－</v>
      </c>
      <c r="AQ74" s="144">
        <v>0</v>
      </c>
      <c r="AR74" s="144">
        <v>0</v>
      </c>
    </row>
    <row r="75" spans="1:44" ht="16.5" customHeight="1">
      <c r="A75" s="61"/>
      <c r="B75" s="62" t="s">
        <v>71</v>
      </c>
      <c r="C75" s="43"/>
      <c r="D75" s="163" t="str">
        <f t="shared" ref="D75:D96" si="66">IF(SUM(G75:AF75)&gt;0,SUM(G75:AF75),"－")</f>
        <v>－</v>
      </c>
      <c r="E75" s="144" t="str">
        <f>IF(SUM(G75)+SUM(K75)+SUM(I75)+SUM(Q75)+SUM(M75)+SUM(O75)+SUM(S75)+SUM(W75)+SUM(AA75)+SUM(AC75)+SUM(AE75)+SUM(U75)+SUM(Y75)&gt;0,SUM(G75)+SUM(I75)+SUM(K75)+SUM(M75)+SUM(O75)+SUM(S75)+SUM(Q75)+SUM(W75)+SUM(AA75)+SUM(AC75)+SUM(AE75)+SUM(U75)+SUM(Y75),"－")</f>
        <v>－</v>
      </c>
      <c r="F75" s="144" t="str">
        <f t="shared" ref="F75:F96" si="67">IF(SUM(H75)+SUM(L75)+SUM(J75)+SUM(R75)+SUM(N75)+SUM(P75)+SUM(T75)+SUM(X75)+SUM(AB75)+SUM(AD75)+SUM(AF75)+SUM(V75)+SUM(Z75)&gt;0,SUM(H75)+SUM(J75)+SUM(L75)+SUM(N75)+SUM(P75)+SUM(T75)+SUM(R75)+SUM(X75)+SUM(AB75)+SUM(AD75)+SUM(AF75)+SUM(V75)+SUM(Z75),"－")</f>
        <v>－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0</v>
      </c>
      <c r="Z75" s="144">
        <v>0</v>
      </c>
      <c r="AA75" s="144">
        <v>0</v>
      </c>
      <c r="AB75" s="144">
        <v>0</v>
      </c>
      <c r="AC75" s="144">
        <v>0</v>
      </c>
      <c r="AD75" s="144">
        <v>0</v>
      </c>
      <c r="AE75" s="144">
        <v>0</v>
      </c>
      <c r="AF75" s="144">
        <v>0</v>
      </c>
      <c r="AG75" s="374" t="str">
        <f t="shared" si="62"/>
        <v>－</v>
      </c>
      <c r="AH75" s="243">
        <v>0</v>
      </c>
      <c r="AI75" s="435">
        <v>0</v>
      </c>
      <c r="AJ75" s="243" t="str">
        <f t="shared" si="63"/>
        <v>－</v>
      </c>
      <c r="AK75" s="243">
        <v>0</v>
      </c>
      <c r="AL75" s="243">
        <v>0</v>
      </c>
      <c r="AM75" s="374" t="str">
        <f t="shared" si="64"/>
        <v>－</v>
      </c>
      <c r="AN75" s="243">
        <v>0</v>
      </c>
      <c r="AO75" s="435">
        <v>0</v>
      </c>
      <c r="AP75" s="243" t="str">
        <f t="shared" si="65"/>
        <v>－</v>
      </c>
      <c r="AQ75" s="144">
        <v>0</v>
      </c>
      <c r="AR75" s="144">
        <v>0</v>
      </c>
    </row>
    <row r="76" spans="1:44" ht="16.5" customHeight="1">
      <c r="A76" s="61"/>
      <c r="B76" s="62" t="s">
        <v>72</v>
      </c>
      <c r="C76" s="43"/>
      <c r="D76" s="163" t="str">
        <f t="shared" si="66"/>
        <v>－</v>
      </c>
      <c r="E76" s="144" t="str">
        <f t="shared" si="56"/>
        <v>－</v>
      </c>
      <c r="F76" s="144" t="str">
        <f t="shared" si="67"/>
        <v>－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4">
        <v>0</v>
      </c>
      <c r="AD76" s="144">
        <v>0</v>
      </c>
      <c r="AE76" s="144">
        <v>0</v>
      </c>
      <c r="AF76" s="144">
        <v>0</v>
      </c>
      <c r="AG76" s="374" t="str">
        <f t="shared" si="62"/>
        <v>－</v>
      </c>
      <c r="AH76" s="144">
        <v>0</v>
      </c>
      <c r="AI76" s="435">
        <v>0</v>
      </c>
      <c r="AJ76" s="243" t="str">
        <f t="shared" si="63"/>
        <v>－</v>
      </c>
      <c r="AK76" s="144">
        <v>0</v>
      </c>
      <c r="AL76" s="243">
        <v>0</v>
      </c>
      <c r="AM76" s="374" t="str">
        <f t="shared" si="64"/>
        <v>－</v>
      </c>
      <c r="AN76" s="144">
        <v>0</v>
      </c>
      <c r="AO76" s="435">
        <v>0</v>
      </c>
      <c r="AP76" s="243" t="str">
        <f t="shared" si="65"/>
        <v>－</v>
      </c>
      <c r="AQ76" s="144">
        <v>0</v>
      </c>
      <c r="AR76" s="144">
        <v>0</v>
      </c>
    </row>
    <row r="77" spans="1:44" ht="16.5" customHeight="1">
      <c r="A77" s="43"/>
      <c r="B77" s="62" t="s">
        <v>208</v>
      </c>
      <c r="C77" s="43"/>
      <c r="D77" s="163" t="str">
        <f t="shared" si="66"/>
        <v>－</v>
      </c>
      <c r="E77" s="144" t="str">
        <f t="shared" si="56"/>
        <v>－</v>
      </c>
      <c r="F77" s="144" t="str">
        <f t="shared" si="67"/>
        <v>－</v>
      </c>
      <c r="G77" s="144">
        <v>0</v>
      </c>
      <c r="H77" s="144">
        <v>0</v>
      </c>
      <c r="I77" s="144">
        <v>0</v>
      </c>
      <c r="J77" s="144">
        <v>0</v>
      </c>
      <c r="K77" s="144">
        <v>0</v>
      </c>
      <c r="L77" s="144">
        <v>0</v>
      </c>
      <c r="M77" s="144">
        <v>0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0</v>
      </c>
      <c r="Y77" s="144">
        <v>0</v>
      </c>
      <c r="Z77" s="144">
        <v>0</v>
      </c>
      <c r="AA77" s="144">
        <v>0</v>
      </c>
      <c r="AB77" s="144">
        <v>0</v>
      </c>
      <c r="AC77" s="144">
        <v>0</v>
      </c>
      <c r="AD77" s="144">
        <v>0</v>
      </c>
      <c r="AE77" s="144">
        <v>0</v>
      </c>
      <c r="AF77" s="144">
        <v>0</v>
      </c>
      <c r="AG77" s="374" t="str">
        <f t="shared" si="62"/>
        <v>－</v>
      </c>
      <c r="AH77" s="243">
        <v>0</v>
      </c>
      <c r="AI77" s="435">
        <v>0</v>
      </c>
      <c r="AJ77" s="243" t="str">
        <f t="shared" si="63"/>
        <v>－</v>
      </c>
      <c r="AK77" s="243">
        <v>0</v>
      </c>
      <c r="AL77" s="243">
        <v>0</v>
      </c>
      <c r="AM77" s="374" t="str">
        <f t="shared" si="64"/>
        <v>－</v>
      </c>
      <c r="AN77" s="243">
        <v>0</v>
      </c>
      <c r="AO77" s="435">
        <v>0</v>
      </c>
      <c r="AP77" s="243" t="str">
        <f t="shared" si="65"/>
        <v>－</v>
      </c>
      <c r="AQ77" s="144">
        <v>0</v>
      </c>
      <c r="AR77" s="144">
        <v>0</v>
      </c>
    </row>
    <row r="78" spans="1:44" ht="16.5" customHeight="1">
      <c r="A78" s="43"/>
      <c r="B78" s="62" t="s">
        <v>66</v>
      </c>
      <c r="C78" s="43"/>
      <c r="D78" s="163" t="str">
        <f t="shared" si="66"/>
        <v>－</v>
      </c>
      <c r="E78" s="144" t="str">
        <f t="shared" si="56"/>
        <v>－</v>
      </c>
      <c r="F78" s="144" t="str">
        <f t="shared" si="67"/>
        <v>－</v>
      </c>
      <c r="G78" s="144">
        <v>0</v>
      </c>
      <c r="H78" s="144">
        <v>0</v>
      </c>
      <c r="I78" s="144">
        <v>0</v>
      </c>
      <c r="J78" s="144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  <c r="Q78" s="144">
        <v>0</v>
      </c>
      <c r="R78" s="144">
        <v>0</v>
      </c>
      <c r="S78" s="144">
        <v>0</v>
      </c>
      <c r="T78" s="144">
        <v>0</v>
      </c>
      <c r="U78" s="144">
        <v>0</v>
      </c>
      <c r="V78" s="144">
        <v>0</v>
      </c>
      <c r="W78" s="144">
        <v>0</v>
      </c>
      <c r="X78" s="144">
        <v>0</v>
      </c>
      <c r="Y78" s="144">
        <v>0</v>
      </c>
      <c r="Z78" s="144">
        <v>0</v>
      </c>
      <c r="AA78" s="144">
        <v>0</v>
      </c>
      <c r="AB78" s="144">
        <v>0</v>
      </c>
      <c r="AC78" s="144">
        <v>0</v>
      </c>
      <c r="AD78" s="144">
        <v>0</v>
      </c>
      <c r="AE78" s="144">
        <v>0</v>
      </c>
      <c r="AF78" s="144">
        <v>0</v>
      </c>
      <c r="AG78" s="374" t="str">
        <f t="shared" si="62"/>
        <v>－</v>
      </c>
      <c r="AH78" s="243">
        <v>0</v>
      </c>
      <c r="AI78" s="435">
        <v>0</v>
      </c>
      <c r="AJ78" s="243" t="str">
        <f t="shared" si="63"/>
        <v>－</v>
      </c>
      <c r="AK78" s="243">
        <v>0</v>
      </c>
      <c r="AL78" s="243">
        <v>0</v>
      </c>
      <c r="AM78" s="374" t="str">
        <f t="shared" si="64"/>
        <v>－</v>
      </c>
      <c r="AN78" s="243">
        <v>0</v>
      </c>
      <c r="AO78" s="435">
        <v>0</v>
      </c>
      <c r="AP78" s="243" t="str">
        <f t="shared" si="65"/>
        <v>－</v>
      </c>
      <c r="AQ78" s="144">
        <v>0</v>
      </c>
      <c r="AR78" s="144">
        <v>0</v>
      </c>
    </row>
    <row r="79" spans="1:44" ht="16.5" customHeight="1">
      <c r="A79" s="66"/>
      <c r="B79" s="65" t="s">
        <v>73</v>
      </c>
      <c r="C79" s="66"/>
      <c r="D79" s="180" t="str">
        <f t="shared" si="66"/>
        <v>－</v>
      </c>
      <c r="E79" s="181" t="str">
        <f t="shared" si="56"/>
        <v>－</v>
      </c>
      <c r="F79" s="181" t="str">
        <f t="shared" si="67"/>
        <v>－</v>
      </c>
      <c r="G79" s="181">
        <v>0</v>
      </c>
      <c r="H79" s="181">
        <v>0</v>
      </c>
      <c r="I79" s="181">
        <v>0</v>
      </c>
      <c r="J79" s="181">
        <v>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  <c r="Z79" s="181">
        <v>0</v>
      </c>
      <c r="AA79" s="181">
        <v>0</v>
      </c>
      <c r="AB79" s="181">
        <v>0</v>
      </c>
      <c r="AC79" s="181">
        <v>0</v>
      </c>
      <c r="AD79" s="181">
        <v>0</v>
      </c>
      <c r="AE79" s="181">
        <v>0</v>
      </c>
      <c r="AF79" s="181">
        <v>0</v>
      </c>
      <c r="AG79" s="380" t="str">
        <f t="shared" si="62"/>
        <v>－</v>
      </c>
      <c r="AH79" s="248">
        <v>0</v>
      </c>
      <c r="AI79" s="479">
        <v>0</v>
      </c>
      <c r="AJ79" s="248" t="str">
        <f t="shared" si="63"/>
        <v>－</v>
      </c>
      <c r="AK79" s="248">
        <v>0</v>
      </c>
      <c r="AL79" s="248">
        <v>0</v>
      </c>
      <c r="AM79" s="380" t="str">
        <f t="shared" si="64"/>
        <v>－</v>
      </c>
      <c r="AN79" s="248">
        <v>0</v>
      </c>
      <c r="AO79" s="479">
        <v>0</v>
      </c>
      <c r="AP79" s="248" t="str">
        <f t="shared" si="65"/>
        <v>－</v>
      </c>
      <c r="AQ79" s="181">
        <v>0</v>
      </c>
      <c r="AR79" s="181">
        <v>0</v>
      </c>
    </row>
    <row r="80" spans="1:44" ht="16.5" customHeight="1">
      <c r="A80" s="43"/>
      <c r="B80" s="62" t="s">
        <v>74</v>
      </c>
      <c r="C80" s="43"/>
      <c r="D80" s="163" t="str">
        <f t="shared" si="66"/>
        <v>－</v>
      </c>
      <c r="E80" s="144" t="str">
        <f t="shared" si="56"/>
        <v>－</v>
      </c>
      <c r="F80" s="144" t="str">
        <f t="shared" si="67"/>
        <v>－</v>
      </c>
      <c r="G80" s="144">
        <v>0</v>
      </c>
      <c r="H80" s="144">
        <v>0</v>
      </c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4">
        <v>0</v>
      </c>
      <c r="W80" s="144">
        <v>0</v>
      </c>
      <c r="X80" s="144">
        <v>0</v>
      </c>
      <c r="Y80" s="144">
        <v>0</v>
      </c>
      <c r="Z80" s="144">
        <v>0</v>
      </c>
      <c r="AA80" s="144">
        <v>0</v>
      </c>
      <c r="AB80" s="144">
        <v>0</v>
      </c>
      <c r="AC80" s="144">
        <v>0</v>
      </c>
      <c r="AD80" s="144">
        <v>0</v>
      </c>
      <c r="AE80" s="144">
        <v>0</v>
      </c>
      <c r="AF80" s="144">
        <v>0</v>
      </c>
      <c r="AG80" s="374" t="str">
        <f t="shared" si="62"/>
        <v>－</v>
      </c>
      <c r="AH80" s="243">
        <v>0</v>
      </c>
      <c r="AI80" s="435">
        <v>0</v>
      </c>
      <c r="AJ80" s="243" t="str">
        <f t="shared" si="63"/>
        <v>－</v>
      </c>
      <c r="AK80" s="243">
        <v>0</v>
      </c>
      <c r="AL80" s="243">
        <v>0</v>
      </c>
      <c r="AM80" s="374" t="str">
        <f t="shared" si="64"/>
        <v>－</v>
      </c>
      <c r="AN80" s="243">
        <v>0</v>
      </c>
      <c r="AO80" s="435">
        <v>0</v>
      </c>
      <c r="AP80" s="243" t="str">
        <f t="shared" si="65"/>
        <v>－</v>
      </c>
      <c r="AQ80" s="144">
        <v>0</v>
      </c>
      <c r="AR80" s="144">
        <v>0</v>
      </c>
    </row>
    <row r="81" spans="1:44" ht="16.5" customHeight="1">
      <c r="A81" s="43"/>
      <c r="B81" s="62" t="s">
        <v>67</v>
      </c>
      <c r="C81" s="43"/>
      <c r="D81" s="163" t="str">
        <f t="shared" si="66"/>
        <v>－</v>
      </c>
      <c r="E81" s="144" t="str">
        <f t="shared" si="56"/>
        <v>－</v>
      </c>
      <c r="F81" s="144" t="str">
        <f t="shared" si="67"/>
        <v>－</v>
      </c>
      <c r="G81" s="144">
        <v>0</v>
      </c>
      <c r="H81" s="144">
        <v>0</v>
      </c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0</v>
      </c>
      <c r="R81" s="144">
        <v>0</v>
      </c>
      <c r="S81" s="144">
        <v>0</v>
      </c>
      <c r="T81" s="144">
        <v>0</v>
      </c>
      <c r="U81" s="144">
        <v>0</v>
      </c>
      <c r="V81" s="144">
        <v>0</v>
      </c>
      <c r="W81" s="144">
        <v>0</v>
      </c>
      <c r="X81" s="144">
        <v>0</v>
      </c>
      <c r="Y81" s="144">
        <v>0</v>
      </c>
      <c r="Z81" s="144">
        <v>0</v>
      </c>
      <c r="AA81" s="144">
        <v>0</v>
      </c>
      <c r="AB81" s="144">
        <v>0</v>
      </c>
      <c r="AC81" s="144">
        <v>0</v>
      </c>
      <c r="AD81" s="144">
        <v>0</v>
      </c>
      <c r="AE81" s="144">
        <v>0</v>
      </c>
      <c r="AF81" s="144">
        <v>0</v>
      </c>
      <c r="AG81" s="374" t="str">
        <f t="shared" si="62"/>
        <v>－</v>
      </c>
      <c r="AH81" s="243">
        <v>0</v>
      </c>
      <c r="AI81" s="435">
        <v>0</v>
      </c>
      <c r="AJ81" s="243" t="str">
        <f t="shared" si="63"/>
        <v>－</v>
      </c>
      <c r="AK81" s="243">
        <v>0</v>
      </c>
      <c r="AL81" s="243">
        <v>0</v>
      </c>
      <c r="AM81" s="374" t="str">
        <f t="shared" si="64"/>
        <v>－</v>
      </c>
      <c r="AN81" s="243">
        <v>0</v>
      </c>
      <c r="AO81" s="435">
        <v>0</v>
      </c>
      <c r="AP81" s="243" t="str">
        <f t="shared" si="65"/>
        <v>－</v>
      </c>
      <c r="AQ81" s="144">
        <v>0</v>
      </c>
      <c r="AR81" s="144">
        <v>0</v>
      </c>
    </row>
    <row r="82" spans="1:44" ht="16.5" customHeight="1">
      <c r="A82" s="43"/>
      <c r="B82" s="62" t="s">
        <v>68</v>
      </c>
      <c r="C82" s="43"/>
      <c r="D82" s="163" t="str">
        <f t="shared" si="66"/>
        <v>－</v>
      </c>
      <c r="E82" s="144" t="str">
        <f t="shared" si="56"/>
        <v>－</v>
      </c>
      <c r="F82" s="144" t="str">
        <f t="shared" si="67"/>
        <v>－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144">
        <v>0</v>
      </c>
      <c r="Y82" s="144">
        <v>0</v>
      </c>
      <c r="Z82" s="144">
        <v>0</v>
      </c>
      <c r="AA82" s="144">
        <v>0</v>
      </c>
      <c r="AB82" s="144">
        <v>0</v>
      </c>
      <c r="AC82" s="144">
        <v>0</v>
      </c>
      <c r="AD82" s="144">
        <v>0</v>
      </c>
      <c r="AE82" s="144">
        <v>0</v>
      </c>
      <c r="AF82" s="144">
        <v>0</v>
      </c>
      <c r="AG82" s="374" t="str">
        <f t="shared" si="62"/>
        <v>－</v>
      </c>
      <c r="AH82" s="243">
        <v>0</v>
      </c>
      <c r="AI82" s="435">
        <v>0</v>
      </c>
      <c r="AJ82" s="243" t="str">
        <f t="shared" si="63"/>
        <v>－</v>
      </c>
      <c r="AK82" s="243">
        <v>0</v>
      </c>
      <c r="AL82" s="243">
        <v>0</v>
      </c>
      <c r="AM82" s="374" t="str">
        <f t="shared" si="64"/>
        <v>－</v>
      </c>
      <c r="AN82" s="243">
        <v>0</v>
      </c>
      <c r="AO82" s="435">
        <v>0</v>
      </c>
      <c r="AP82" s="243" t="str">
        <f t="shared" si="65"/>
        <v>－</v>
      </c>
      <c r="AQ82" s="144">
        <v>0</v>
      </c>
      <c r="AR82" s="144">
        <v>0</v>
      </c>
    </row>
    <row r="83" spans="1:44" ht="16.5" customHeight="1">
      <c r="A83" s="73"/>
      <c r="B83" s="72" t="s">
        <v>87</v>
      </c>
      <c r="C83" s="73"/>
      <c r="D83" s="187" t="str">
        <f t="shared" si="66"/>
        <v>－</v>
      </c>
      <c r="E83" s="188" t="str">
        <f t="shared" si="56"/>
        <v>－</v>
      </c>
      <c r="F83" s="188" t="str">
        <f t="shared" si="67"/>
        <v>－</v>
      </c>
      <c r="G83" s="188">
        <v>0</v>
      </c>
      <c r="H83" s="188">
        <v>0</v>
      </c>
      <c r="I83" s="188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88">
        <v>0</v>
      </c>
      <c r="V83" s="188">
        <v>0</v>
      </c>
      <c r="W83" s="188">
        <v>0</v>
      </c>
      <c r="X83" s="188">
        <v>0</v>
      </c>
      <c r="Y83" s="188">
        <v>0</v>
      </c>
      <c r="Z83" s="188">
        <v>0</v>
      </c>
      <c r="AA83" s="188">
        <v>0</v>
      </c>
      <c r="AB83" s="188">
        <v>0</v>
      </c>
      <c r="AC83" s="188">
        <v>0</v>
      </c>
      <c r="AD83" s="188">
        <v>0</v>
      </c>
      <c r="AE83" s="188">
        <v>0</v>
      </c>
      <c r="AF83" s="188">
        <v>0</v>
      </c>
      <c r="AG83" s="382" t="str">
        <f t="shared" si="62"/>
        <v>－</v>
      </c>
      <c r="AH83" s="250">
        <v>0</v>
      </c>
      <c r="AI83" s="481">
        <v>0</v>
      </c>
      <c r="AJ83" s="250" t="str">
        <f t="shared" si="63"/>
        <v>－</v>
      </c>
      <c r="AK83" s="250">
        <v>0</v>
      </c>
      <c r="AL83" s="250">
        <v>0</v>
      </c>
      <c r="AM83" s="382" t="str">
        <f t="shared" si="64"/>
        <v>－</v>
      </c>
      <c r="AN83" s="250">
        <v>0</v>
      </c>
      <c r="AO83" s="481">
        <v>0</v>
      </c>
      <c r="AP83" s="250" t="str">
        <f t="shared" si="65"/>
        <v>－</v>
      </c>
      <c r="AQ83" s="188">
        <v>0</v>
      </c>
      <c r="AR83" s="188">
        <v>0</v>
      </c>
    </row>
    <row r="84" spans="1:44" ht="16.5" customHeight="1">
      <c r="A84" s="43"/>
      <c r="B84" s="62" t="s">
        <v>88</v>
      </c>
      <c r="C84" s="43"/>
      <c r="D84" s="163" t="str">
        <f t="shared" si="66"/>
        <v>－</v>
      </c>
      <c r="E84" s="144" t="str">
        <f t="shared" si="56"/>
        <v>－</v>
      </c>
      <c r="F84" s="144" t="str">
        <f t="shared" si="67"/>
        <v>－</v>
      </c>
      <c r="G84" s="144">
        <v>0</v>
      </c>
      <c r="H84" s="144">
        <v>0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4">
        <v>0</v>
      </c>
      <c r="P84" s="144">
        <v>0</v>
      </c>
      <c r="Q84" s="144">
        <v>0</v>
      </c>
      <c r="R84" s="144">
        <v>0</v>
      </c>
      <c r="S84" s="144">
        <v>0</v>
      </c>
      <c r="T84" s="144">
        <v>0</v>
      </c>
      <c r="U84" s="144">
        <v>0</v>
      </c>
      <c r="V84" s="144">
        <v>0</v>
      </c>
      <c r="W84" s="144">
        <v>0</v>
      </c>
      <c r="X84" s="144">
        <v>0</v>
      </c>
      <c r="Y84" s="144">
        <v>0</v>
      </c>
      <c r="Z84" s="144">
        <v>0</v>
      </c>
      <c r="AA84" s="144">
        <v>0</v>
      </c>
      <c r="AB84" s="144">
        <v>0</v>
      </c>
      <c r="AC84" s="144">
        <v>0</v>
      </c>
      <c r="AD84" s="144">
        <v>0</v>
      </c>
      <c r="AE84" s="144">
        <v>0</v>
      </c>
      <c r="AF84" s="144">
        <v>0</v>
      </c>
      <c r="AG84" s="374" t="str">
        <f t="shared" si="62"/>
        <v>－</v>
      </c>
      <c r="AH84" s="243">
        <v>0</v>
      </c>
      <c r="AI84" s="435">
        <v>0</v>
      </c>
      <c r="AJ84" s="243" t="str">
        <f t="shared" si="63"/>
        <v>－</v>
      </c>
      <c r="AK84" s="243">
        <v>0</v>
      </c>
      <c r="AL84" s="243">
        <v>0</v>
      </c>
      <c r="AM84" s="374" t="str">
        <f t="shared" si="64"/>
        <v>－</v>
      </c>
      <c r="AN84" s="243">
        <v>0</v>
      </c>
      <c r="AO84" s="435">
        <v>0</v>
      </c>
      <c r="AP84" s="243" t="str">
        <f t="shared" si="65"/>
        <v>－</v>
      </c>
      <c r="AQ84" s="144">
        <v>0</v>
      </c>
      <c r="AR84" s="144">
        <v>0</v>
      </c>
    </row>
    <row r="85" spans="1:44" ht="16.5" customHeight="1">
      <c r="A85" s="43"/>
      <c r="B85" s="62" t="s">
        <v>89</v>
      </c>
      <c r="C85" s="61"/>
      <c r="D85" s="163" t="str">
        <f t="shared" si="66"/>
        <v>－</v>
      </c>
      <c r="E85" s="144" t="str">
        <f t="shared" si="56"/>
        <v>－</v>
      </c>
      <c r="F85" s="144" t="str">
        <f t="shared" si="67"/>
        <v>－</v>
      </c>
      <c r="G85" s="144">
        <v>0</v>
      </c>
      <c r="H85" s="144">
        <v>0</v>
      </c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144">
        <v>0</v>
      </c>
      <c r="O85" s="144">
        <v>0</v>
      </c>
      <c r="P85" s="144">
        <v>0</v>
      </c>
      <c r="Q85" s="144">
        <v>0</v>
      </c>
      <c r="R85" s="144">
        <v>0</v>
      </c>
      <c r="S85" s="144">
        <v>0</v>
      </c>
      <c r="T85" s="144">
        <v>0</v>
      </c>
      <c r="U85" s="144">
        <v>0</v>
      </c>
      <c r="V85" s="144">
        <v>0</v>
      </c>
      <c r="W85" s="144">
        <v>0</v>
      </c>
      <c r="X85" s="144">
        <v>0</v>
      </c>
      <c r="Y85" s="144">
        <v>0</v>
      </c>
      <c r="Z85" s="144">
        <v>0</v>
      </c>
      <c r="AA85" s="144">
        <v>0</v>
      </c>
      <c r="AB85" s="144">
        <v>0</v>
      </c>
      <c r="AC85" s="144">
        <v>0</v>
      </c>
      <c r="AD85" s="144">
        <v>0</v>
      </c>
      <c r="AE85" s="144">
        <v>0</v>
      </c>
      <c r="AF85" s="144">
        <v>0</v>
      </c>
      <c r="AG85" s="374" t="str">
        <f t="shared" si="62"/>
        <v>－</v>
      </c>
      <c r="AH85" s="243">
        <v>0</v>
      </c>
      <c r="AI85" s="435">
        <v>0</v>
      </c>
      <c r="AJ85" s="243" t="str">
        <f t="shared" si="63"/>
        <v>－</v>
      </c>
      <c r="AK85" s="243">
        <v>0</v>
      </c>
      <c r="AL85" s="243">
        <v>0</v>
      </c>
      <c r="AM85" s="374" t="str">
        <f t="shared" si="64"/>
        <v>－</v>
      </c>
      <c r="AN85" s="243">
        <v>0</v>
      </c>
      <c r="AO85" s="435">
        <v>0</v>
      </c>
      <c r="AP85" s="243" t="str">
        <f t="shared" si="65"/>
        <v>－</v>
      </c>
      <c r="AQ85" s="144">
        <v>0</v>
      </c>
      <c r="AR85" s="144">
        <v>0</v>
      </c>
    </row>
    <row r="86" spans="1:44" ht="16.5" customHeight="1">
      <c r="A86" s="43"/>
      <c r="B86" s="62" t="s">
        <v>90</v>
      </c>
      <c r="C86" s="61"/>
      <c r="D86" s="163" t="str">
        <f t="shared" si="66"/>
        <v>－</v>
      </c>
      <c r="E86" s="144" t="str">
        <f t="shared" si="56"/>
        <v>－</v>
      </c>
      <c r="F86" s="144" t="str">
        <f t="shared" si="67"/>
        <v>－</v>
      </c>
      <c r="G86" s="144">
        <v>0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0</v>
      </c>
      <c r="R86" s="144">
        <v>0</v>
      </c>
      <c r="S86" s="144">
        <v>0</v>
      </c>
      <c r="T86" s="144">
        <v>0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0</v>
      </c>
      <c r="AA86" s="144">
        <v>0</v>
      </c>
      <c r="AB86" s="144">
        <v>0</v>
      </c>
      <c r="AC86" s="144">
        <v>0</v>
      </c>
      <c r="AD86" s="144">
        <v>0</v>
      </c>
      <c r="AE86" s="144">
        <v>0</v>
      </c>
      <c r="AF86" s="144">
        <v>0</v>
      </c>
      <c r="AG86" s="374" t="str">
        <f t="shared" si="62"/>
        <v>－</v>
      </c>
      <c r="AH86" s="243">
        <v>0</v>
      </c>
      <c r="AI86" s="435">
        <v>0</v>
      </c>
      <c r="AJ86" s="243" t="str">
        <f t="shared" si="63"/>
        <v>－</v>
      </c>
      <c r="AK86" s="243">
        <v>0</v>
      </c>
      <c r="AL86" s="243">
        <v>0</v>
      </c>
      <c r="AM86" s="374" t="str">
        <f t="shared" si="64"/>
        <v>－</v>
      </c>
      <c r="AN86" s="243">
        <v>0</v>
      </c>
      <c r="AO86" s="435">
        <v>0</v>
      </c>
      <c r="AP86" s="243" t="str">
        <f t="shared" si="65"/>
        <v>－</v>
      </c>
      <c r="AQ86" s="144">
        <v>0</v>
      </c>
      <c r="AR86" s="144">
        <v>0</v>
      </c>
    </row>
    <row r="87" spans="1:44" ht="16.5" customHeight="1">
      <c r="A87" s="43"/>
      <c r="B87" s="62" t="s">
        <v>75</v>
      </c>
      <c r="C87" s="61"/>
      <c r="D87" s="163" t="str">
        <f t="shared" si="66"/>
        <v>－</v>
      </c>
      <c r="E87" s="144" t="str">
        <f t="shared" si="56"/>
        <v>－</v>
      </c>
      <c r="F87" s="144" t="str">
        <f t="shared" si="67"/>
        <v>－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144">
        <v>0</v>
      </c>
      <c r="T87" s="144">
        <v>0</v>
      </c>
      <c r="U87" s="144">
        <v>0</v>
      </c>
      <c r="V87" s="144">
        <v>0</v>
      </c>
      <c r="W87" s="144">
        <v>0</v>
      </c>
      <c r="X87" s="144">
        <v>0</v>
      </c>
      <c r="Y87" s="144">
        <v>0</v>
      </c>
      <c r="Z87" s="144">
        <v>0</v>
      </c>
      <c r="AA87" s="144">
        <v>0</v>
      </c>
      <c r="AB87" s="144">
        <v>0</v>
      </c>
      <c r="AC87" s="144">
        <v>0</v>
      </c>
      <c r="AD87" s="144">
        <v>0</v>
      </c>
      <c r="AE87" s="144">
        <v>0</v>
      </c>
      <c r="AF87" s="144">
        <v>0</v>
      </c>
      <c r="AG87" s="374" t="str">
        <f t="shared" si="62"/>
        <v>－</v>
      </c>
      <c r="AH87" s="243">
        <v>0</v>
      </c>
      <c r="AI87" s="435">
        <v>0</v>
      </c>
      <c r="AJ87" s="243" t="str">
        <f t="shared" si="63"/>
        <v>－</v>
      </c>
      <c r="AK87" s="243">
        <v>0</v>
      </c>
      <c r="AL87" s="243">
        <v>0</v>
      </c>
      <c r="AM87" s="374" t="str">
        <f t="shared" si="64"/>
        <v>－</v>
      </c>
      <c r="AN87" s="243">
        <v>0</v>
      </c>
      <c r="AO87" s="435">
        <v>0</v>
      </c>
      <c r="AP87" s="243" t="str">
        <f t="shared" si="65"/>
        <v>－</v>
      </c>
      <c r="AQ87" s="144">
        <v>0</v>
      </c>
      <c r="AR87" s="144">
        <v>0</v>
      </c>
    </row>
    <row r="88" spans="1:44" ht="16.5" customHeight="1">
      <c r="A88" s="43"/>
      <c r="B88" s="62" t="s">
        <v>76</v>
      </c>
      <c r="C88" s="61"/>
      <c r="D88" s="163" t="str">
        <f t="shared" si="66"/>
        <v>－</v>
      </c>
      <c r="E88" s="144" t="str">
        <f t="shared" si="56"/>
        <v>－</v>
      </c>
      <c r="F88" s="144" t="str">
        <f t="shared" si="67"/>
        <v>－</v>
      </c>
      <c r="G88" s="144">
        <v>0</v>
      </c>
      <c r="H88" s="144">
        <v>0</v>
      </c>
      <c r="I88" s="144">
        <v>0</v>
      </c>
      <c r="J88" s="144">
        <v>0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  <c r="Z88" s="144">
        <v>0</v>
      </c>
      <c r="AA88" s="144">
        <v>0</v>
      </c>
      <c r="AB88" s="144">
        <v>0</v>
      </c>
      <c r="AC88" s="144">
        <v>0</v>
      </c>
      <c r="AD88" s="144">
        <v>0</v>
      </c>
      <c r="AE88" s="144">
        <v>0</v>
      </c>
      <c r="AF88" s="144">
        <v>0</v>
      </c>
      <c r="AG88" s="374" t="str">
        <f t="shared" si="62"/>
        <v>－</v>
      </c>
      <c r="AH88" s="243">
        <v>0</v>
      </c>
      <c r="AI88" s="435">
        <v>0</v>
      </c>
      <c r="AJ88" s="243" t="str">
        <f t="shared" si="63"/>
        <v>－</v>
      </c>
      <c r="AK88" s="243">
        <v>0</v>
      </c>
      <c r="AL88" s="243">
        <v>0</v>
      </c>
      <c r="AM88" s="374" t="str">
        <f t="shared" si="64"/>
        <v>－</v>
      </c>
      <c r="AN88" s="243">
        <v>0</v>
      </c>
      <c r="AO88" s="435">
        <v>0</v>
      </c>
      <c r="AP88" s="243" t="str">
        <f t="shared" si="65"/>
        <v>－</v>
      </c>
      <c r="AQ88" s="144">
        <v>0</v>
      </c>
      <c r="AR88" s="144">
        <v>0</v>
      </c>
    </row>
    <row r="89" spans="1:44" ht="16.5" customHeight="1">
      <c r="A89" s="66"/>
      <c r="B89" s="65" t="s">
        <v>91</v>
      </c>
      <c r="C89" s="64"/>
      <c r="D89" s="180" t="str">
        <f t="shared" si="66"/>
        <v>－</v>
      </c>
      <c r="E89" s="181" t="str">
        <f t="shared" si="56"/>
        <v>－</v>
      </c>
      <c r="F89" s="181" t="str">
        <f t="shared" si="67"/>
        <v>－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81">
        <v>0</v>
      </c>
      <c r="T89" s="181">
        <v>0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  <c r="Z89" s="181">
        <v>0</v>
      </c>
      <c r="AA89" s="181">
        <v>0</v>
      </c>
      <c r="AB89" s="181">
        <v>0</v>
      </c>
      <c r="AC89" s="181">
        <v>0</v>
      </c>
      <c r="AD89" s="181">
        <v>0</v>
      </c>
      <c r="AE89" s="181">
        <v>0</v>
      </c>
      <c r="AF89" s="181">
        <v>0</v>
      </c>
      <c r="AG89" s="380" t="str">
        <f t="shared" si="62"/>
        <v>－</v>
      </c>
      <c r="AH89" s="248">
        <v>0</v>
      </c>
      <c r="AI89" s="479">
        <v>0</v>
      </c>
      <c r="AJ89" s="248" t="str">
        <f t="shared" si="63"/>
        <v>－</v>
      </c>
      <c r="AK89" s="248">
        <v>0</v>
      </c>
      <c r="AL89" s="248">
        <v>0</v>
      </c>
      <c r="AM89" s="380" t="str">
        <f t="shared" si="64"/>
        <v>－</v>
      </c>
      <c r="AN89" s="248">
        <v>0</v>
      </c>
      <c r="AO89" s="479">
        <v>0</v>
      </c>
      <c r="AP89" s="248" t="str">
        <f t="shared" si="65"/>
        <v>－</v>
      </c>
      <c r="AQ89" s="181">
        <v>0</v>
      </c>
      <c r="AR89" s="181">
        <v>0</v>
      </c>
    </row>
    <row r="90" spans="1:44" ht="16.5" customHeight="1">
      <c r="A90" s="43"/>
      <c r="B90" s="62" t="s">
        <v>104</v>
      </c>
      <c r="C90" s="61"/>
      <c r="D90" s="163">
        <f t="shared" si="66"/>
        <v>23</v>
      </c>
      <c r="E90" s="144" t="str">
        <f t="shared" si="56"/>
        <v>－</v>
      </c>
      <c r="F90" s="144">
        <f t="shared" si="67"/>
        <v>23</v>
      </c>
      <c r="G90" s="144">
        <v>0</v>
      </c>
      <c r="H90" s="144">
        <v>1</v>
      </c>
      <c r="I90" s="144">
        <v>0</v>
      </c>
      <c r="J90" s="144">
        <v>1</v>
      </c>
      <c r="K90" s="144">
        <v>0</v>
      </c>
      <c r="L90" s="144">
        <v>0</v>
      </c>
      <c r="M90" s="144">
        <v>0</v>
      </c>
      <c r="N90" s="144">
        <v>2</v>
      </c>
      <c r="O90" s="144">
        <v>0</v>
      </c>
      <c r="P90" s="144">
        <v>0</v>
      </c>
      <c r="Q90" s="144">
        <v>0</v>
      </c>
      <c r="R90" s="144">
        <v>19</v>
      </c>
      <c r="S90" s="144">
        <v>0</v>
      </c>
      <c r="T90" s="144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  <c r="Z90" s="144">
        <v>0</v>
      </c>
      <c r="AA90" s="144">
        <v>0</v>
      </c>
      <c r="AB90" s="144">
        <v>0</v>
      </c>
      <c r="AC90" s="144">
        <v>0</v>
      </c>
      <c r="AD90" s="144">
        <v>0</v>
      </c>
      <c r="AE90" s="144">
        <v>0</v>
      </c>
      <c r="AF90" s="144">
        <v>0</v>
      </c>
      <c r="AG90" s="374" t="str">
        <f t="shared" si="62"/>
        <v>－</v>
      </c>
      <c r="AH90" s="243">
        <v>0</v>
      </c>
      <c r="AI90" s="435">
        <v>0</v>
      </c>
      <c r="AJ90" s="243" t="str">
        <f t="shared" si="63"/>
        <v>－</v>
      </c>
      <c r="AK90" s="243">
        <v>0</v>
      </c>
      <c r="AL90" s="243">
        <v>0</v>
      </c>
      <c r="AM90" s="374" t="str">
        <f t="shared" si="64"/>
        <v>－</v>
      </c>
      <c r="AN90" s="243">
        <v>0</v>
      </c>
      <c r="AO90" s="435">
        <v>0</v>
      </c>
      <c r="AP90" s="243" t="str">
        <f t="shared" si="65"/>
        <v>－</v>
      </c>
      <c r="AQ90" s="144">
        <v>0</v>
      </c>
      <c r="AR90" s="144">
        <v>0</v>
      </c>
    </row>
    <row r="91" spans="1:44" ht="16.5" customHeight="1">
      <c r="A91" s="43"/>
      <c r="B91" s="62" t="s">
        <v>77</v>
      </c>
      <c r="C91" s="61"/>
      <c r="D91" s="163" t="str">
        <f t="shared" si="66"/>
        <v>－</v>
      </c>
      <c r="E91" s="144" t="str">
        <f t="shared" si="56"/>
        <v>－</v>
      </c>
      <c r="F91" s="144" t="str">
        <f t="shared" si="67"/>
        <v>－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0</v>
      </c>
      <c r="AA91" s="144">
        <v>0</v>
      </c>
      <c r="AB91" s="144">
        <v>0</v>
      </c>
      <c r="AC91" s="144">
        <v>0</v>
      </c>
      <c r="AD91" s="144">
        <v>0</v>
      </c>
      <c r="AE91" s="144">
        <v>0</v>
      </c>
      <c r="AF91" s="144">
        <v>0</v>
      </c>
      <c r="AG91" s="374" t="str">
        <f t="shared" si="62"/>
        <v>－</v>
      </c>
      <c r="AH91" s="243">
        <v>0</v>
      </c>
      <c r="AI91" s="435">
        <v>0</v>
      </c>
      <c r="AJ91" s="243" t="str">
        <f t="shared" si="63"/>
        <v>－</v>
      </c>
      <c r="AK91" s="243">
        <v>0</v>
      </c>
      <c r="AL91" s="243">
        <v>0</v>
      </c>
      <c r="AM91" s="374" t="str">
        <f t="shared" si="64"/>
        <v>－</v>
      </c>
      <c r="AN91" s="243">
        <v>0</v>
      </c>
      <c r="AO91" s="435">
        <v>0</v>
      </c>
      <c r="AP91" s="243" t="str">
        <f t="shared" si="65"/>
        <v>－</v>
      </c>
      <c r="AQ91" s="144">
        <v>0</v>
      </c>
      <c r="AR91" s="144">
        <v>0</v>
      </c>
    </row>
    <row r="92" spans="1:44" ht="16.5" customHeight="1">
      <c r="A92" s="43"/>
      <c r="B92" s="62" t="s">
        <v>78</v>
      </c>
      <c r="C92" s="61"/>
      <c r="D92" s="163" t="str">
        <f t="shared" si="66"/>
        <v>－</v>
      </c>
      <c r="E92" s="144" t="str">
        <f t="shared" si="56"/>
        <v>－</v>
      </c>
      <c r="F92" s="144" t="str">
        <f t="shared" si="67"/>
        <v>－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4">
        <v>0</v>
      </c>
      <c r="P92" s="144">
        <v>0</v>
      </c>
      <c r="Q92" s="144">
        <v>0</v>
      </c>
      <c r="R92" s="144">
        <v>0</v>
      </c>
      <c r="S92" s="144">
        <v>0</v>
      </c>
      <c r="T92" s="144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  <c r="Z92" s="144">
        <v>0</v>
      </c>
      <c r="AA92" s="144">
        <v>0</v>
      </c>
      <c r="AB92" s="144">
        <v>0</v>
      </c>
      <c r="AC92" s="144">
        <v>0</v>
      </c>
      <c r="AD92" s="144">
        <v>0</v>
      </c>
      <c r="AE92" s="144">
        <v>0</v>
      </c>
      <c r="AF92" s="144">
        <v>0</v>
      </c>
      <c r="AG92" s="374" t="str">
        <f t="shared" si="62"/>
        <v>－</v>
      </c>
      <c r="AH92" s="243">
        <v>0</v>
      </c>
      <c r="AI92" s="435">
        <v>0</v>
      </c>
      <c r="AJ92" s="243" t="str">
        <f t="shared" si="63"/>
        <v>－</v>
      </c>
      <c r="AK92" s="243">
        <v>0</v>
      </c>
      <c r="AL92" s="243">
        <v>0</v>
      </c>
      <c r="AM92" s="374" t="str">
        <f t="shared" si="64"/>
        <v>－</v>
      </c>
      <c r="AN92" s="243">
        <v>0</v>
      </c>
      <c r="AO92" s="435">
        <v>0</v>
      </c>
      <c r="AP92" s="243" t="str">
        <f t="shared" si="65"/>
        <v>－</v>
      </c>
      <c r="AQ92" s="144">
        <v>0</v>
      </c>
      <c r="AR92" s="144">
        <v>0</v>
      </c>
    </row>
    <row r="93" spans="1:44" ht="16.5" customHeight="1">
      <c r="A93" s="73"/>
      <c r="B93" s="72" t="s">
        <v>209</v>
      </c>
      <c r="C93" s="71"/>
      <c r="D93" s="187">
        <f t="shared" si="66"/>
        <v>49</v>
      </c>
      <c r="E93" s="188">
        <f t="shared" si="56"/>
        <v>2</v>
      </c>
      <c r="F93" s="188">
        <f t="shared" si="67"/>
        <v>47</v>
      </c>
      <c r="G93" s="188">
        <v>1</v>
      </c>
      <c r="H93" s="188">
        <v>0</v>
      </c>
      <c r="I93" s="188">
        <v>0</v>
      </c>
      <c r="J93" s="188">
        <v>1</v>
      </c>
      <c r="K93" s="188">
        <v>0</v>
      </c>
      <c r="L93" s="188">
        <v>0</v>
      </c>
      <c r="M93" s="188">
        <v>0</v>
      </c>
      <c r="N93" s="188">
        <v>1</v>
      </c>
      <c r="O93" s="188">
        <v>0</v>
      </c>
      <c r="P93" s="188">
        <v>0</v>
      </c>
      <c r="Q93" s="188">
        <v>1</v>
      </c>
      <c r="R93" s="188">
        <v>45</v>
      </c>
      <c r="S93" s="188">
        <v>0</v>
      </c>
      <c r="T93" s="188">
        <v>0</v>
      </c>
      <c r="U93" s="188">
        <v>0</v>
      </c>
      <c r="V93" s="188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188">
        <v>0</v>
      </c>
      <c r="AD93" s="188">
        <v>0</v>
      </c>
      <c r="AE93" s="188">
        <v>0</v>
      </c>
      <c r="AF93" s="188">
        <v>0</v>
      </c>
      <c r="AG93" s="382" t="str">
        <f t="shared" si="62"/>
        <v>－</v>
      </c>
      <c r="AH93" s="250">
        <v>0</v>
      </c>
      <c r="AI93" s="481">
        <v>0</v>
      </c>
      <c r="AJ93" s="250" t="str">
        <f t="shared" si="63"/>
        <v>－</v>
      </c>
      <c r="AK93" s="250">
        <v>0</v>
      </c>
      <c r="AL93" s="250">
        <v>0</v>
      </c>
      <c r="AM93" s="382" t="str">
        <f t="shared" si="64"/>
        <v>－</v>
      </c>
      <c r="AN93" s="250">
        <v>0</v>
      </c>
      <c r="AO93" s="481">
        <v>0</v>
      </c>
      <c r="AP93" s="250">
        <f t="shared" si="65"/>
        <v>1</v>
      </c>
      <c r="AQ93" s="188">
        <v>0</v>
      </c>
      <c r="AR93" s="188">
        <v>1</v>
      </c>
    </row>
    <row r="94" spans="1:44" ht="16.5" customHeight="1">
      <c r="A94" s="43"/>
      <c r="B94" s="62" t="s">
        <v>69</v>
      </c>
      <c r="C94" s="61"/>
      <c r="D94" s="163">
        <f t="shared" si="66"/>
        <v>27</v>
      </c>
      <c r="E94" s="144">
        <f t="shared" si="56"/>
        <v>1</v>
      </c>
      <c r="F94" s="144">
        <f t="shared" si="67"/>
        <v>26</v>
      </c>
      <c r="G94" s="144">
        <v>0</v>
      </c>
      <c r="H94" s="144">
        <v>2</v>
      </c>
      <c r="I94" s="144">
        <v>0</v>
      </c>
      <c r="J94" s="144">
        <v>2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1</v>
      </c>
      <c r="R94" s="144">
        <v>21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144">
        <v>0</v>
      </c>
      <c r="Y94" s="144">
        <v>0</v>
      </c>
      <c r="Z94" s="144">
        <v>0</v>
      </c>
      <c r="AA94" s="144">
        <v>0</v>
      </c>
      <c r="AB94" s="144">
        <v>0</v>
      </c>
      <c r="AC94" s="144">
        <v>0</v>
      </c>
      <c r="AD94" s="144">
        <v>1</v>
      </c>
      <c r="AE94" s="144">
        <v>0</v>
      </c>
      <c r="AF94" s="144">
        <v>0</v>
      </c>
      <c r="AG94" s="374">
        <f t="shared" si="62"/>
        <v>3</v>
      </c>
      <c r="AH94" s="243">
        <v>0</v>
      </c>
      <c r="AI94" s="435">
        <v>3</v>
      </c>
      <c r="AJ94" s="243" t="str">
        <f t="shared" si="63"/>
        <v>－</v>
      </c>
      <c r="AK94" s="243">
        <v>0</v>
      </c>
      <c r="AL94" s="243">
        <v>0</v>
      </c>
      <c r="AM94" s="374" t="str">
        <f t="shared" si="64"/>
        <v>－</v>
      </c>
      <c r="AN94" s="243">
        <v>0</v>
      </c>
      <c r="AO94" s="435">
        <v>0</v>
      </c>
      <c r="AP94" s="243" t="str">
        <f t="shared" si="65"/>
        <v>－</v>
      </c>
      <c r="AQ94" s="144">
        <v>0</v>
      </c>
      <c r="AR94" s="144">
        <v>0</v>
      </c>
    </row>
    <row r="95" spans="1:44" ht="16.5" customHeight="1">
      <c r="A95" s="43"/>
      <c r="B95" s="62" t="s">
        <v>79</v>
      </c>
      <c r="C95" s="61"/>
      <c r="D95" s="163" t="str">
        <f t="shared" si="66"/>
        <v>－</v>
      </c>
      <c r="E95" s="144" t="str">
        <f t="shared" si="56"/>
        <v>－</v>
      </c>
      <c r="F95" s="144" t="str">
        <f t="shared" si="67"/>
        <v>－</v>
      </c>
      <c r="G95" s="144">
        <v>0</v>
      </c>
      <c r="H95" s="144">
        <v>0</v>
      </c>
      <c r="I95" s="144">
        <v>0</v>
      </c>
      <c r="J95" s="144">
        <v>0</v>
      </c>
      <c r="K95" s="144">
        <v>0</v>
      </c>
      <c r="L95" s="144">
        <v>0</v>
      </c>
      <c r="M95" s="144">
        <v>0</v>
      </c>
      <c r="N95" s="144">
        <v>0</v>
      </c>
      <c r="O95" s="144">
        <v>0</v>
      </c>
      <c r="P95" s="144">
        <v>0</v>
      </c>
      <c r="Q95" s="144">
        <v>0</v>
      </c>
      <c r="R95" s="144">
        <v>0</v>
      </c>
      <c r="S95" s="144">
        <v>0</v>
      </c>
      <c r="T95" s="144">
        <v>0</v>
      </c>
      <c r="U95" s="144">
        <v>0</v>
      </c>
      <c r="V95" s="144">
        <v>0</v>
      </c>
      <c r="W95" s="144">
        <v>0</v>
      </c>
      <c r="X95" s="144">
        <v>0</v>
      </c>
      <c r="Y95" s="144">
        <v>0</v>
      </c>
      <c r="Z95" s="144">
        <v>0</v>
      </c>
      <c r="AA95" s="144">
        <v>0</v>
      </c>
      <c r="AB95" s="144">
        <v>0</v>
      </c>
      <c r="AC95" s="144">
        <v>0</v>
      </c>
      <c r="AD95" s="144">
        <v>0</v>
      </c>
      <c r="AE95" s="144">
        <v>0</v>
      </c>
      <c r="AF95" s="144">
        <v>0</v>
      </c>
      <c r="AG95" s="374" t="str">
        <f t="shared" si="62"/>
        <v>－</v>
      </c>
      <c r="AH95" s="243">
        <v>0</v>
      </c>
      <c r="AI95" s="435">
        <v>0</v>
      </c>
      <c r="AJ95" s="243" t="str">
        <f t="shared" si="63"/>
        <v>－</v>
      </c>
      <c r="AK95" s="243">
        <v>0</v>
      </c>
      <c r="AL95" s="243">
        <v>0</v>
      </c>
      <c r="AM95" s="374" t="str">
        <f t="shared" si="64"/>
        <v>－</v>
      </c>
      <c r="AN95" s="243">
        <v>0</v>
      </c>
      <c r="AO95" s="435">
        <v>0</v>
      </c>
      <c r="AP95" s="243" t="str">
        <f t="shared" si="65"/>
        <v>－</v>
      </c>
      <c r="AQ95" s="144">
        <v>0</v>
      </c>
      <c r="AR95" s="144">
        <v>0</v>
      </c>
    </row>
    <row r="96" spans="1:44" ht="16.5" customHeight="1" thickBot="1">
      <c r="A96" s="108"/>
      <c r="B96" s="109" t="s">
        <v>111</v>
      </c>
      <c r="C96" s="110"/>
      <c r="D96" s="205">
        <f t="shared" si="66"/>
        <v>25</v>
      </c>
      <c r="E96" s="206">
        <f t="shared" si="56"/>
        <v>2</v>
      </c>
      <c r="F96" s="206">
        <f t="shared" si="67"/>
        <v>23</v>
      </c>
      <c r="G96" s="206">
        <v>1</v>
      </c>
      <c r="H96" s="206">
        <v>0</v>
      </c>
      <c r="I96" s="206">
        <v>0</v>
      </c>
      <c r="J96" s="206">
        <v>1</v>
      </c>
      <c r="K96" s="206">
        <v>0</v>
      </c>
      <c r="L96" s="206">
        <v>0</v>
      </c>
      <c r="M96" s="206">
        <v>0</v>
      </c>
      <c r="N96" s="206">
        <v>1</v>
      </c>
      <c r="O96" s="206">
        <v>0</v>
      </c>
      <c r="P96" s="206">
        <v>0</v>
      </c>
      <c r="Q96" s="206">
        <v>1</v>
      </c>
      <c r="R96" s="206">
        <v>20</v>
      </c>
      <c r="S96" s="206">
        <v>0</v>
      </c>
      <c r="T96" s="206">
        <v>0</v>
      </c>
      <c r="U96" s="206">
        <v>0</v>
      </c>
      <c r="V96" s="206">
        <v>0</v>
      </c>
      <c r="W96" s="206">
        <v>0</v>
      </c>
      <c r="X96" s="206">
        <v>1</v>
      </c>
      <c r="Y96" s="206">
        <v>0</v>
      </c>
      <c r="Z96" s="206">
        <v>0</v>
      </c>
      <c r="AA96" s="206">
        <v>0</v>
      </c>
      <c r="AB96" s="206">
        <v>0</v>
      </c>
      <c r="AC96" s="206">
        <v>0</v>
      </c>
      <c r="AD96" s="206">
        <v>0</v>
      </c>
      <c r="AE96" s="206">
        <v>0</v>
      </c>
      <c r="AF96" s="206">
        <v>0</v>
      </c>
      <c r="AG96" s="399" t="str">
        <f t="shared" si="62"/>
        <v>－</v>
      </c>
      <c r="AH96" s="254">
        <v>0</v>
      </c>
      <c r="AI96" s="484">
        <v>0</v>
      </c>
      <c r="AJ96" s="254" t="str">
        <f t="shared" si="63"/>
        <v>－</v>
      </c>
      <c r="AK96" s="254">
        <v>0</v>
      </c>
      <c r="AL96" s="254">
        <v>0</v>
      </c>
      <c r="AM96" s="399" t="str">
        <f t="shared" si="64"/>
        <v>－</v>
      </c>
      <c r="AN96" s="254">
        <v>0</v>
      </c>
      <c r="AO96" s="484">
        <v>0</v>
      </c>
      <c r="AP96" s="254">
        <f t="shared" si="65"/>
        <v>9</v>
      </c>
      <c r="AQ96" s="206">
        <v>0</v>
      </c>
      <c r="AR96" s="206">
        <v>9</v>
      </c>
    </row>
  </sheetData>
  <mergeCells count="50">
    <mergeCell ref="A3:AR3"/>
    <mergeCell ref="A5:B7"/>
    <mergeCell ref="D5:AF5"/>
    <mergeCell ref="AG5:AI6"/>
    <mergeCell ref="AJ5:AL6"/>
    <mergeCell ref="AM5:AO6"/>
    <mergeCell ref="AP5:AR6"/>
    <mergeCell ref="D6:F6"/>
    <mergeCell ref="G6:H6"/>
    <mergeCell ref="I6:J6"/>
    <mergeCell ref="AA6:AB6"/>
    <mergeCell ref="AC6:AD6"/>
    <mergeCell ref="AE6:AF6"/>
    <mergeCell ref="S6:T6"/>
    <mergeCell ref="A58:B58"/>
    <mergeCell ref="Y6:Z6"/>
    <mergeCell ref="A13:B13"/>
    <mergeCell ref="K6:L6"/>
    <mergeCell ref="M6:N6"/>
    <mergeCell ref="O6:P6"/>
    <mergeCell ref="Q6:R6"/>
    <mergeCell ref="W6:X6"/>
    <mergeCell ref="U6:V6"/>
    <mergeCell ref="A8:B8"/>
    <mergeCell ref="A9:B9"/>
    <mergeCell ref="D56:F56"/>
    <mergeCell ref="G56:H56"/>
    <mergeCell ref="AE56:AF56"/>
    <mergeCell ref="O56:P56"/>
    <mergeCell ref="Q56:R56"/>
    <mergeCell ref="S56:T56"/>
    <mergeCell ref="Y56:Z56"/>
    <mergeCell ref="AA56:AB56"/>
    <mergeCell ref="AC56:AD56"/>
    <mergeCell ref="A60:B60"/>
    <mergeCell ref="A73:B73"/>
    <mergeCell ref="W56:X56"/>
    <mergeCell ref="A26:B26"/>
    <mergeCell ref="A53:AR53"/>
    <mergeCell ref="AG55:AI56"/>
    <mergeCell ref="AJ55:AL56"/>
    <mergeCell ref="AM55:AO56"/>
    <mergeCell ref="AP55:AR56"/>
    <mergeCell ref="A59:B59"/>
    <mergeCell ref="I56:J56"/>
    <mergeCell ref="K56:L56"/>
    <mergeCell ref="M56:N56"/>
    <mergeCell ref="U56:V56"/>
    <mergeCell ref="A55:B57"/>
    <mergeCell ref="D55:AF55"/>
  </mergeCells>
  <phoneticPr fontId="17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  <pageSetUpPr fitToPage="1"/>
  </sheetPr>
  <dimension ref="A1:AB48"/>
  <sheetViews>
    <sheetView tabSelected="1" view="pageBreakPreview" zoomScaleNormal="100" zoomScaleSheetLayoutView="100" workbookViewId="0">
      <selection activeCell="L21" sqref="L21"/>
    </sheetView>
  </sheetViews>
  <sheetFormatPr defaultRowHeight="13.5"/>
  <cols>
    <col min="1" max="1" width="2.125" style="6" customWidth="1"/>
    <col min="2" max="2" width="13.125" style="6" customWidth="1"/>
    <col min="3" max="3" width="0.625" style="6" customWidth="1"/>
    <col min="4" max="11" width="6.875" style="6" customWidth="1"/>
    <col min="12" max="13" width="8.75" style="6" customWidth="1"/>
    <col min="14" max="14" width="9.625" style="6" customWidth="1"/>
    <col min="15" max="15" width="2.125" style="6" customWidth="1"/>
    <col min="16" max="16" width="13.125" style="6" customWidth="1"/>
    <col min="17" max="17" width="0.625" style="6" customWidth="1"/>
    <col min="18" max="25" width="6.875" style="6" customWidth="1"/>
    <col min="26" max="27" width="8.625" style="6" customWidth="1"/>
    <col min="28" max="16384" width="9" style="6"/>
  </cols>
  <sheetData>
    <row r="1" spans="1:27" ht="14.25">
      <c r="A1" s="643" t="s">
        <v>571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7"/>
    </row>
    <row r="2" spans="1:27" ht="16.5" customHeight="1">
      <c r="A2" s="696" t="s">
        <v>354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655"/>
      <c r="O2" s="696" t="s">
        <v>355</v>
      </c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</row>
    <row r="3" spans="1:27" ht="13.7" customHeight="1">
      <c r="A3" s="648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</row>
    <row r="4" spans="1:27" ht="14.2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6" t="s">
        <v>356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A4" s="116" t="s">
        <v>356</v>
      </c>
    </row>
    <row r="5" spans="1:27" ht="21" customHeight="1">
      <c r="A5" s="693" t="s">
        <v>21</v>
      </c>
      <c r="B5" s="693"/>
      <c r="C5" s="699"/>
      <c r="D5" s="820" t="s">
        <v>61</v>
      </c>
      <c r="E5" s="822" t="s">
        <v>357</v>
      </c>
      <c r="F5" s="718"/>
      <c r="G5" s="718"/>
      <c r="H5" s="718"/>
      <c r="I5" s="718"/>
      <c r="J5" s="718"/>
      <c r="K5" s="719"/>
      <c r="L5" s="649" t="s">
        <v>358</v>
      </c>
      <c r="M5" s="652" t="s">
        <v>359</v>
      </c>
      <c r="N5" s="654"/>
      <c r="O5" s="693" t="s">
        <v>21</v>
      </c>
      <c r="P5" s="693"/>
      <c r="Q5" s="699"/>
      <c r="R5" s="820" t="s">
        <v>61</v>
      </c>
      <c r="S5" s="822" t="s">
        <v>357</v>
      </c>
      <c r="T5" s="718"/>
      <c r="U5" s="718"/>
      <c r="V5" s="718"/>
      <c r="W5" s="718"/>
      <c r="X5" s="718"/>
      <c r="Y5" s="719"/>
      <c r="Z5" s="649" t="s">
        <v>358</v>
      </c>
      <c r="AA5" s="652" t="s">
        <v>359</v>
      </c>
    </row>
    <row r="6" spans="1:27" ht="21" customHeight="1">
      <c r="A6" s="694"/>
      <c r="B6" s="694"/>
      <c r="C6" s="701"/>
      <c r="D6" s="821"/>
      <c r="E6" s="355" t="s">
        <v>572</v>
      </c>
      <c r="F6" s="355" t="s">
        <v>360</v>
      </c>
      <c r="G6" s="355" t="s">
        <v>361</v>
      </c>
      <c r="H6" s="355" t="s">
        <v>362</v>
      </c>
      <c r="I6" s="355" t="s">
        <v>363</v>
      </c>
      <c r="J6" s="355" t="s">
        <v>364</v>
      </c>
      <c r="K6" s="355" t="s">
        <v>365</v>
      </c>
      <c r="L6" s="650" t="s">
        <v>366</v>
      </c>
      <c r="M6" s="656" t="s">
        <v>367</v>
      </c>
      <c r="N6" s="654"/>
      <c r="O6" s="694"/>
      <c r="P6" s="694"/>
      <c r="Q6" s="701"/>
      <c r="R6" s="821"/>
      <c r="S6" s="355" t="s">
        <v>572</v>
      </c>
      <c r="T6" s="355" t="s">
        <v>360</v>
      </c>
      <c r="U6" s="355" t="s">
        <v>361</v>
      </c>
      <c r="V6" s="355" t="s">
        <v>362</v>
      </c>
      <c r="W6" s="355" t="s">
        <v>363</v>
      </c>
      <c r="X6" s="355" t="s">
        <v>364</v>
      </c>
      <c r="Y6" s="355" t="s">
        <v>365</v>
      </c>
      <c r="Z6" s="650" t="s">
        <v>366</v>
      </c>
      <c r="AA6" s="656" t="s">
        <v>367</v>
      </c>
    </row>
    <row r="7" spans="1:27" ht="16.5" customHeight="1">
      <c r="A7" s="749">
        <v>30</v>
      </c>
      <c r="B7" s="749"/>
      <c r="C7" s="43"/>
      <c r="D7" s="358">
        <v>4473</v>
      </c>
      <c r="E7" s="374">
        <v>3864</v>
      </c>
      <c r="F7" s="45">
        <v>671</v>
      </c>
      <c r="G7" s="45">
        <v>677</v>
      </c>
      <c r="H7" s="45">
        <v>609</v>
      </c>
      <c r="I7" s="45">
        <v>631</v>
      </c>
      <c r="J7" s="45">
        <v>633</v>
      </c>
      <c r="K7" s="626">
        <v>643</v>
      </c>
      <c r="L7" s="45">
        <v>26</v>
      </c>
      <c r="M7" s="463">
        <v>583</v>
      </c>
      <c r="N7" s="50"/>
      <c r="O7" s="749">
        <v>30</v>
      </c>
      <c r="P7" s="749"/>
      <c r="Q7" s="43"/>
      <c r="R7" s="358">
        <v>4399</v>
      </c>
      <c r="S7" s="374">
        <v>3831</v>
      </c>
      <c r="T7" s="45">
        <v>676</v>
      </c>
      <c r="U7" s="45">
        <v>684</v>
      </c>
      <c r="V7" s="45">
        <v>620</v>
      </c>
      <c r="W7" s="45">
        <v>623</v>
      </c>
      <c r="X7" s="45">
        <v>639</v>
      </c>
      <c r="Y7" s="626">
        <v>589</v>
      </c>
      <c r="Z7" s="45">
        <v>22</v>
      </c>
      <c r="AA7" s="463">
        <v>546</v>
      </c>
    </row>
    <row r="8" spans="1:27" ht="16.5" customHeight="1">
      <c r="A8" s="692" t="s">
        <v>165</v>
      </c>
      <c r="B8" s="692"/>
      <c r="C8" s="52"/>
      <c r="D8" s="359">
        <v>4448</v>
      </c>
      <c r="E8" s="375">
        <v>3783</v>
      </c>
      <c r="F8" s="54">
        <v>651</v>
      </c>
      <c r="G8" s="54">
        <v>666</v>
      </c>
      <c r="H8" s="54">
        <v>596</v>
      </c>
      <c r="I8" s="54">
        <v>613</v>
      </c>
      <c r="J8" s="54">
        <v>628</v>
      </c>
      <c r="K8" s="389">
        <v>629</v>
      </c>
      <c r="L8" s="54">
        <v>28</v>
      </c>
      <c r="M8" s="375">
        <v>637</v>
      </c>
      <c r="N8" s="360"/>
      <c r="O8" s="692" t="s">
        <v>165</v>
      </c>
      <c r="P8" s="692"/>
      <c r="Q8" s="52"/>
      <c r="R8" s="359">
        <v>4397</v>
      </c>
      <c r="S8" s="375">
        <v>3732</v>
      </c>
      <c r="T8" s="54">
        <v>641</v>
      </c>
      <c r="U8" s="54">
        <v>657</v>
      </c>
      <c r="V8" s="54">
        <v>587</v>
      </c>
      <c r="W8" s="54">
        <v>604</v>
      </c>
      <c r="X8" s="54">
        <v>621</v>
      </c>
      <c r="Y8" s="389">
        <v>622</v>
      </c>
      <c r="Z8" s="54">
        <v>28</v>
      </c>
      <c r="AA8" s="375">
        <v>637</v>
      </c>
    </row>
    <row r="9" spans="1:27">
      <c r="B9" s="653" t="s">
        <v>573</v>
      </c>
      <c r="C9" s="5"/>
      <c r="D9" s="361">
        <v>18</v>
      </c>
      <c r="E9" s="374">
        <v>18</v>
      </c>
      <c r="F9" s="49">
        <v>3</v>
      </c>
      <c r="G9" s="49">
        <v>3</v>
      </c>
      <c r="H9" s="49">
        <v>3</v>
      </c>
      <c r="I9" s="49">
        <v>3</v>
      </c>
      <c r="J9" s="49">
        <v>3</v>
      </c>
      <c r="K9" s="388">
        <v>3</v>
      </c>
      <c r="L9" s="51">
        <v>0</v>
      </c>
      <c r="M9" s="63">
        <v>0</v>
      </c>
      <c r="N9" s="50"/>
      <c r="P9" s="653"/>
      <c r="Q9" s="5"/>
      <c r="R9" s="362"/>
      <c r="S9" s="374"/>
      <c r="T9" s="49"/>
      <c r="U9" s="49"/>
      <c r="V9" s="49"/>
      <c r="W9" s="49"/>
      <c r="X9" s="49"/>
      <c r="Y9" s="388"/>
      <c r="Z9" s="51"/>
      <c r="AA9" s="63"/>
    </row>
    <row r="10" spans="1:27">
      <c r="B10" s="653" t="s">
        <v>574</v>
      </c>
      <c r="C10" s="5"/>
      <c r="D10" s="361">
        <v>4397</v>
      </c>
      <c r="E10" s="374">
        <v>3732</v>
      </c>
      <c r="F10" s="49">
        <v>641</v>
      </c>
      <c r="G10" s="49">
        <v>657</v>
      </c>
      <c r="H10" s="49">
        <v>587</v>
      </c>
      <c r="I10" s="49">
        <v>604</v>
      </c>
      <c r="J10" s="49">
        <v>621</v>
      </c>
      <c r="K10" s="388">
        <v>622</v>
      </c>
      <c r="L10" s="51">
        <v>28</v>
      </c>
      <c r="M10" s="63">
        <v>637</v>
      </c>
      <c r="N10" s="50"/>
      <c r="P10" s="653"/>
      <c r="Q10" s="5"/>
      <c r="R10" s="361"/>
      <c r="S10" s="374"/>
      <c r="T10" s="49"/>
      <c r="U10" s="49"/>
      <c r="V10" s="49"/>
      <c r="W10" s="49"/>
      <c r="X10" s="49"/>
      <c r="Y10" s="388"/>
      <c r="Z10" s="51"/>
      <c r="AA10" s="63"/>
    </row>
    <row r="11" spans="1:27">
      <c r="B11" s="653" t="s">
        <v>575</v>
      </c>
      <c r="C11" s="5"/>
      <c r="D11" s="361">
        <v>33</v>
      </c>
      <c r="E11" s="374">
        <v>33</v>
      </c>
      <c r="F11" s="49">
        <v>7</v>
      </c>
      <c r="G11" s="49">
        <v>6</v>
      </c>
      <c r="H11" s="49">
        <v>6</v>
      </c>
      <c r="I11" s="49">
        <v>6</v>
      </c>
      <c r="J11" s="49">
        <v>4</v>
      </c>
      <c r="K11" s="388">
        <v>4</v>
      </c>
      <c r="L11" s="51">
        <v>0</v>
      </c>
      <c r="M11" s="63">
        <v>0</v>
      </c>
      <c r="N11" s="50"/>
      <c r="P11" s="653"/>
      <c r="Q11" s="5"/>
      <c r="R11" s="361"/>
      <c r="S11" s="374"/>
      <c r="T11" s="49"/>
      <c r="U11" s="49"/>
      <c r="V11" s="49"/>
      <c r="W11" s="49"/>
      <c r="X11" s="49"/>
      <c r="Y11" s="388"/>
      <c r="Z11" s="51"/>
      <c r="AA11" s="63"/>
    </row>
    <row r="12" spans="1:27">
      <c r="A12" s="695" t="s">
        <v>23</v>
      </c>
      <c r="B12" s="695"/>
      <c r="C12" s="57"/>
      <c r="D12" s="363">
        <v>3776</v>
      </c>
      <c r="E12" s="627">
        <v>3228</v>
      </c>
      <c r="F12" s="59">
        <v>557</v>
      </c>
      <c r="G12" s="59">
        <v>568</v>
      </c>
      <c r="H12" s="59">
        <v>511</v>
      </c>
      <c r="I12" s="59">
        <v>521</v>
      </c>
      <c r="J12" s="59">
        <v>537</v>
      </c>
      <c r="K12" s="606">
        <v>534</v>
      </c>
      <c r="L12" s="59">
        <v>19</v>
      </c>
      <c r="M12" s="627">
        <v>529</v>
      </c>
      <c r="N12" s="48"/>
      <c r="O12" s="695" t="s">
        <v>23</v>
      </c>
      <c r="P12" s="695"/>
      <c r="Q12" s="57"/>
      <c r="R12" s="363">
        <v>3732</v>
      </c>
      <c r="S12" s="627">
        <v>3184</v>
      </c>
      <c r="T12" s="59">
        <v>549</v>
      </c>
      <c r="U12" s="59">
        <v>560</v>
      </c>
      <c r="V12" s="59">
        <v>503</v>
      </c>
      <c r="W12" s="59">
        <v>513</v>
      </c>
      <c r="X12" s="59">
        <v>531</v>
      </c>
      <c r="Y12" s="606">
        <v>528</v>
      </c>
      <c r="Z12" s="59">
        <v>19</v>
      </c>
      <c r="AA12" s="627">
        <v>529</v>
      </c>
    </row>
    <row r="13" spans="1:27">
      <c r="A13" s="61"/>
      <c r="B13" s="62" t="s">
        <v>576</v>
      </c>
      <c r="C13" s="43"/>
      <c r="D13" s="361">
        <v>748</v>
      </c>
      <c r="E13" s="374">
        <v>638</v>
      </c>
      <c r="F13" s="49">
        <v>110</v>
      </c>
      <c r="G13" s="49">
        <v>112</v>
      </c>
      <c r="H13" s="49">
        <v>104</v>
      </c>
      <c r="I13" s="49">
        <v>104</v>
      </c>
      <c r="J13" s="49">
        <v>103</v>
      </c>
      <c r="K13" s="388">
        <v>105</v>
      </c>
      <c r="L13" s="49">
        <v>4</v>
      </c>
      <c r="M13" s="63">
        <v>106</v>
      </c>
      <c r="N13" s="50"/>
      <c r="O13" s="61"/>
      <c r="P13" s="62" t="s">
        <v>576</v>
      </c>
      <c r="Q13" s="43"/>
      <c r="R13" s="361">
        <v>722</v>
      </c>
      <c r="S13" s="374">
        <v>612</v>
      </c>
      <c r="T13" s="49">
        <v>105</v>
      </c>
      <c r="U13" s="49">
        <v>107</v>
      </c>
      <c r="V13" s="49">
        <v>99</v>
      </c>
      <c r="W13" s="49">
        <v>99</v>
      </c>
      <c r="X13" s="49">
        <v>100</v>
      </c>
      <c r="Y13" s="388">
        <v>102</v>
      </c>
      <c r="Z13" s="49">
        <v>4</v>
      </c>
      <c r="AA13" s="63">
        <v>106</v>
      </c>
    </row>
    <row r="14" spans="1:27">
      <c r="A14" s="61"/>
      <c r="B14" s="62" t="s">
        <v>577</v>
      </c>
      <c r="C14" s="43"/>
      <c r="D14" s="361">
        <v>862</v>
      </c>
      <c r="E14" s="374">
        <v>737</v>
      </c>
      <c r="F14" s="49">
        <v>128</v>
      </c>
      <c r="G14" s="49">
        <v>128</v>
      </c>
      <c r="H14" s="49">
        <v>116</v>
      </c>
      <c r="I14" s="49">
        <v>117</v>
      </c>
      <c r="J14" s="49">
        <v>123</v>
      </c>
      <c r="K14" s="388">
        <v>125</v>
      </c>
      <c r="L14" s="49">
        <v>4</v>
      </c>
      <c r="M14" s="63">
        <v>121</v>
      </c>
      <c r="N14" s="50"/>
      <c r="O14" s="61"/>
      <c r="P14" s="62" t="s">
        <v>577</v>
      </c>
      <c r="Q14" s="43"/>
      <c r="R14" s="361">
        <v>862</v>
      </c>
      <c r="S14" s="374">
        <v>737</v>
      </c>
      <c r="T14" s="49">
        <v>128</v>
      </c>
      <c r="U14" s="49">
        <v>128</v>
      </c>
      <c r="V14" s="49">
        <v>116</v>
      </c>
      <c r="W14" s="49">
        <v>117</v>
      </c>
      <c r="X14" s="49">
        <v>123</v>
      </c>
      <c r="Y14" s="388">
        <v>125</v>
      </c>
      <c r="Z14" s="49">
        <v>4</v>
      </c>
      <c r="AA14" s="63">
        <v>121</v>
      </c>
    </row>
    <row r="15" spans="1:27">
      <c r="A15" s="61"/>
      <c r="B15" s="62" t="s">
        <v>578</v>
      </c>
      <c r="C15" s="43"/>
      <c r="D15" s="361">
        <v>209</v>
      </c>
      <c r="E15" s="374">
        <v>183</v>
      </c>
      <c r="F15" s="49">
        <v>28</v>
      </c>
      <c r="G15" s="49">
        <v>33</v>
      </c>
      <c r="H15" s="49">
        <v>28</v>
      </c>
      <c r="I15" s="49">
        <v>29</v>
      </c>
      <c r="J15" s="49">
        <v>33</v>
      </c>
      <c r="K15" s="388">
        <v>32</v>
      </c>
      <c r="L15" s="49">
        <v>1</v>
      </c>
      <c r="M15" s="63">
        <v>25</v>
      </c>
      <c r="N15" s="50"/>
      <c r="O15" s="61"/>
      <c r="P15" s="62" t="s">
        <v>578</v>
      </c>
      <c r="Q15" s="43"/>
      <c r="R15" s="361">
        <v>209</v>
      </c>
      <c r="S15" s="374">
        <v>183</v>
      </c>
      <c r="T15" s="49">
        <v>28</v>
      </c>
      <c r="U15" s="49">
        <v>33</v>
      </c>
      <c r="V15" s="49">
        <v>28</v>
      </c>
      <c r="W15" s="49">
        <v>29</v>
      </c>
      <c r="X15" s="49">
        <v>33</v>
      </c>
      <c r="Y15" s="388">
        <v>32</v>
      </c>
      <c r="Z15" s="49">
        <v>1</v>
      </c>
      <c r="AA15" s="63">
        <v>25</v>
      </c>
    </row>
    <row r="16" spans="1:27">
      <c r="A16" s="61"/>
      <c r="B16" s="62" t="s">
        <v>579</v>
      </c>
      <c r="C16" s="43"/>
      <c r="D16" s="361">
        <v>471</v>
      </c>
      <c r="E16" s="374">
        <v>404</v>
      </c>
      <c r="F16" s="49">
        <v>71</v>
      </c>
      <c r="G16" s="49">
        <v>73</v>
      </c>
      <c r="H16" s="49">
        <v>65</v>
      </c>
      <c r="I16" s="49">
        <v>67</v>
      </c>
      <c r="J16" s="49">
        <v>65</v>
      </c>
      <c r="K16" s="388">
        <v>63</v>
      </c>
      <c r="L16" s="49">
        <v>0</v>
      </c>
      <c r="M16" s="63">
        <v>67</v>
      </c>
      <c r="N16" s="50"/>
      <c r="O16" s="61"/>
      <c r="P16" s="62" t="s">
        <v>579</v>
      </c>
      <c r="Q16" s="43"/>
      <c r="R16" s="361">
        <v>471</v>
      </c>
      <c r="S16" s="374">
        <v>404</v>
      </c>
      <c r="T16" s="49">
        <v>71</v>
      </c>
      <c r="U16" s="49">
        <v>73</v>
      </c>
      <c r="V16" s="49">
        <v>65</v>
      </c>
      <c r="W16" s="49">
        <v>67</v>
      </c>
      <c r="X16" s="49">
        <v>65</v>
      </c>
      <c r="Y16" s="388">
        <v>63</v>
      </c>
      <c r="Z16" s="49">
        <v>0</v>
      </c>
      <c r="AA16" s="63">
        <v>67</v>
      </c>
    </row>
    <row r="17" spans="1:28">
      <c r="A17" s="61"/>
      <c r="B17" s="62" t="s">
        <v>580</v>
      </c>
      <c r="C17" s="43"/>
      <c r="D17" s="361">
        <v>522</v>
      </c>
      <c r="E17" s="374">
        <v>464</v>
      </c>
      <c r="F17" s="49">
        <v>81</v>
      </c>
      <c r="G17" s="49">
        <v>81</v>
      </c>
      <c r="H17" s="49">
        <v>73</v>
      </c>
      <c r="I17" s="49">
        <v>76</v>
      </c>
      <c r="J17" s="49">
        <v>78</v>
      </c>
      <c r="K17" s="388">
        <v>75</v>
      </c>
      <c r="L17" s="49">
        <v>0</v>
      </c>
      <c r="M17" s="63">
        <v>58</v>
      </c>
      <c r="N17" s="50"/>
      <c r="O17" s="61"/>
      <c r="P17" s="62" t="s">
        <v>580</v>
      </c>
      <c r="Q17" s="43"/>
      <c r="R17" s="361">
        <v>504</v>
      </c>
      <c r="S17" s="374">
        <v>446</v>
      </c>
      <c r="T17" s="49">
        <v>78</v>
      </c>
      <c r="U17" s="49">
        <v>78</v>
      </c>
      <c r="V17" s="49">
        <v>70</v>
      </c>
      <c r="W17" s="49">
        <v>73</v>
      </c>
      <c r="X17" s="49">
        <v>75</v>
      </c>
      <c r="Y17" s="388">
        <v>72</v>
      </c>
      <c r="Z17" s="49">
        <v>0</v>
      </c>
      <c r="AA17" s="63">
        <v>58</v>
      </c>
    </row>
    <row r="18" spans="1:28">
      <c r="A18" s="64"/>
      <c r="B18" s="65" t="s">
        <v>581</v>
      </c>
      <c r="C18" s="66"/>
      <c r="D18" s="364">
        <v>115</v>
      </c>
      <c r="E18" s="380">
        <v>93</v>
      </c>
      <c r="F18" s="68">
        <v>17</v>
      </c>
      <c r="G18" s="68">
        <v>17</v>
      </c>
      <c r="H18" s="68">
        <v>13</v>
      </c>
      <c r="I18" s="68">
        <v>14</v>
      </c>
      <c r="J18" s="68">
        <v>15</v>
      </c>
      <c r="K18" s="396">
        <v>17</v>
      </c>
      <c r="L18" s="68">
        <v>1</v>
      </c>
      <c r="M18" s="67">
        <v>21</v>
      </c>
      <c r="N18" s="50"/>
      <c r="O18" s="64"/>
      <c r="P18" s="65" t="s">
        <v>581</v>
      </c>
      <c r="Q18" s="66"/>
      <c r="R18" s="364">
        <v>115</v>
      </c>
      <c r="S18" s="380">
        <v>93</v>
      </c>
      <c r="T18" s="68">
        <v>17</v>
      </c>
      <c r="U18" s="68">
        <v>17</v>
      </c>
      <c r="V18" s="68">
        <v>13</v>
      </c>
      <c r="W18" s="68">
        <v>14</v>
      </c>
      <c r="X18" s="68">
        <v>15</v>
      </c>
      <c r="Y18" s="396">
        <v>17</v>
      </c>
      <c r="Z18" s="68">
        <v>1</v>
      </c>
      <c r="AA18" s="67">
        <v>21</v>
      </c>
    </row>
    <row r="19" spans="1:28">
      <c r="A19" s="61"/>
      <c r="B19" s="62" t="s">
        <v>201</v>
      </c>
      <c r="C19" s="43"/>
      <c r="D19" s="361">
        <v>168</v>
      </c>
      <c r="E19" s="374">
        <v>141</v>
      </c>
      <c r="F19" s="49">
        <v>25</v>
      </c>
      <c r="G19" s="49">
        <v>23</v>
      </c>
      <c r="H19" s="49">
        <v>23</v>
      </c>
      <c r="I19" s="49">
        <v>23</v>
      </c>
      <c r="J19" s="49">
        <v>24</v>
      </c>
      <c r="K19" s="388">
        <v>23</v>
      </c>
      <c r="L19" s="49">
        <v>0</v>
      </c>
      <c r="M19" s="63">
        <v>27</v>
      </c>
      <c r="N19" s="50"/>
      <c r="O19" s="61"/>
      <c r="P19" s="62" t="s">
        <v>201</v>
      </c>
      <c r="Q19" s="43"/>
      <c r="R19" s="361">
        <v>168</v>
      </c>
      <c r="S19" s="374">
        <v>141</v>
      </c>
      <c r="T19" s="49">
        <v>25</v>
      </c>
      <c r="U19" s="49">
        <v>23</v>
      </c>
      <c r="V19" s="49">
        <v>23</v>
      </c>
      <c r="W19" s="49">
        <v>23</v>
      </c>
      <c r="X19" s="49">
        <v>24</v>
      </c>
      <c r="Y19" s="388">
        <v>23</v>
      </c>
      <c r="Z19" s="49">
        <v>0</v>
      </c>
      <c r="AA19" s="63">
        <v>27</v>
      </c>
    </row>
    <row r="20" spans="1:28">
      <c r="A20" s="61"/>
      <c r="B20" s="62" t="s">
        <v>202</v>
      </c>
      <c r="C20" s="43"/>
      <c r="D20" s="361">
        <v>166</v>
      </c>
      <c r="E20" s="374">
        <v>138</v>
      </c>
      <c r="F20" s="49">
        <v>24</v>
      </c>
      <c r="G20" s="49">
        <v>26</v>
      </c>
      <c r="H20" s="49">
        <v>22</v>
      </c>
      <c r="I20" s="49">
        <v>21</v>
      </c>
      <c r="J20" s="49">
        <v>23</v>
      </c>
      <c r="K20" s="388">
        <v>22</v>
      </c>
      <c r="L20" s="49">
        <v>1</v>
      </c>
      <c r="M20" s="63">
        <v>27</v>
      </c>
      <c r="N20" s="50"/>
      <c r="O20" s="61"/>
      <c r="P20" s="62" t="s">
        <v>202</v>
      </c>
      <c r="Q20" s="43"/>
      <c r="R20" s="361">
        <v>166</v>
      </c>
      <c r="S20" s="374">
        <v>138</v>
      </c>
      <c r="T20" s="49">
        <v>24</v>
      </c>
      <c r="U20" s="49">
        <v>26</v>
      </c>
      <c r="V20" s="49">
        <v>22</v>
      </c>
      <c r="W20" s="49">
        <v>21</v>
      </c>
      <c r="X20" s="49">
        <v>23</v>
      </c>
      <c r="Y20" s="388">
        <v>22</v>
      </c>
      <c r="Z20" s="49">
        <v>1</v>
      </c>
      <c r="AA20" s="63">
        <v>27</v>
      </c>
    </row>
    <row r="21" spans="1:28">
      <c r="A21" s="61"/>
      <c r="B21" s="62" t="s">
        <v>203</v>
      </c>
      <c r="C21" s="43"/>
      <c r="D21" s="361">
        <v>144</v>
      </c>
      <c r="E21" s="374">
        <v>120</v>
      </c>
      <c r="F21" s="49">
        <v>20</v>
      </c>
      <c r="G21" s="49">
        <v>21</v>
      </c>
      <c r="H21" s="49">
        <v>19</v>
      </c>
      <c r="I21" s="49">
        <v>20</v>
      </c>
      <c r="J21" s="49">
        <v>21</v>
      </c>
      <c r="K21" s="388">
        <v>19</v>
      </c>
      <c r="L21" s="49">
        <v>2</v>
      </c>
      <c r="M21" s="63">
        <v>22</v>
      </c>
      <c r="N21" s="50"/>
      <c r="O21" s="61"/>
      <c r="P21" s="62" t="s">
        <v>582</v>
      </c>
      <c r="Q21" s="43"/>
      <c r="R21" s="361">
        <v>144</v>
      </c>
      <c r="S21" s="374">
        <v>120</v>
      </c>
      <c r="T21" s="49">
        <v>20</v>
      </c>
      <c r="U21" s="49">
        <v>21</v>
      </c>
      <c r="V21" s="49">
        <v>19</v>
      </c>
      <c r="W21" s="49">
        <v>20</v>
      </c>
      <c r="X21" s="49">
        <v>21</v>
      </c>
      <c r="Y21" s="388">
        <v>19</v>
      </c>
      <c r="Z21" s="49">
        <v>2</v>
      </c>
      <c r="AA21" s="63">
        <v>22</v>
      </c>
    </row>
    <row r="22" spans="1:28">
      <c r="A22" s="71"/>
      <c r="B22" s="72" t="s">
        <v>583</v>
      </c>
      <c r="C22" s="73"/>
      <c r="D22" s="365">
        <v>117</v>
      </c>
      <c r="E22" s="382">
        <v>99</v>
      </c>
      <c r="F22" s="76">
        <v>18</v>
      </c>
      <c r="G22" s="76">
        <v>17</v>
      </c>
      <c r="H22" s="76">
        <v>16</v>
      </c>
      <c r="I22" s="76">
        <v>17</v>
      </c>
      <c r="J22" s="76">
        <v>15</v>
      </c>
      <c r="K22" s="397">
        <v>16</v>
      </c>
      <c r="L22" s="76">
        <v>2</v>
      </c>
      <c r="M22" s="74">
        <v>16</v>
      </c>
      <c r="N22" s="50"/>
      <c r="O22" s="71"/>
      <c r="P22" s="72" t="s">
        <v>204</v>
      </c>
      <c r="Q22" s="73"/>
      <c r="R22" s="365">
        <v>117</v>
      </c>
      <c r="S22" s="382">
        <v>99</v>
      </c>
      <c r="T22" s="76">
        <v>18</v>
      </c>
      <c r="U22" s="76">
        <v>17</v>
      </c>
      <c r="V22" s="76">
        <v>16</v>
      </c>
      <c r="W22" s="76">
        <v>17</v>
      </c>
      <c r="X22" s="76">
        <v>15</v>
      </c>
      <c r="Y22" s="397">
        <v>16</v>
      </c>
      <c r="Z22" s="76">
        <v>2</v>
      </c>
      <c r="AA22" s="74">
        <v>16</v>
      </c>
    </row>
    <row r="23" spans="1:28">
      <c r="A23" s="61"/>
      <c r="B23" s="62" t="s">
        <v>584</v>
      </c>
      <c r="C23" s="43"/>
      <c r="D23" s="361">
        <v>138</v>
      </c>
      <c r="E23" s="374">
        <v>117</v>
      </c>
      <c r="F23" s="49">
        <v>19</v>
      </c>
      <c r="G23" s="49">
        <v>21</v>
      </c>
      <c r="H23" s="49">
        <v>18</v>
      </c>
      <c r="I23" s="49">
        <v>19</v>
      </c>
      <c r="J23" s="49">
        <v>20</v>
      </c>
      <c r="K23" s="388">
        <v>20</v>
      </c>
      <c r="L23" s="49">
        <v>0</v>
      </c>
      <c r="M23" s="63">
        <v>21</v>
      </c>
      <c r="N23" s="50"/>
      <c r="O23" s="61"/>
      <c r="P23" s="62" t="s">
        <v>205</v>
      </c>
      <c r="Q23" s="43"/>
      <c r="R23" s="361">
        <v>138</v>
      </c>
      <c r="S23" s="374">
        <v>117</v>
      </c>
      <c r="T23" s="49">
        <v>19</v>
      </c>
      <c r="U23" s="49">
        <v>21</v>
      </c>
      <c r="V23" s="49">
        <v>18</v>
      </c>
      <c r="W23" s="49">
        <v>19</v>
      </c>
      <c r="X23" s="49">
        <v>20</v>
      </c>
      <c r="Y23" s="388">
        <v>20</v>
      </c>
      <c r="Z23" s="49">
        <v>0</v>
      </c>
      <c r="AA23" s="63">
        <v>21</v>
      </c>
    </row>
    <row r="24" spans="1:28">
      <c r="A24" s="78"/>
      <c r="B24" s="79" t="s">
        <v>103</v>
      </c>
      <c r="C24" s="366"/>
      <c r="D24" s="367">
        <v>116</v>
      </c>
      <c r="E24" s="384">
        <v>94</v>
      </c>
      <c r="F24" s="83">
        <v>16</v>
      </c>
      <c r="G24" s="83">
        <v>16</v>
      </c>
      <c r="H24" s="83">
        <v>14</v>
      </c>
      <c r="I24" s="83">
        <v>14</v>
      </c>
      <c r="J24" s="83">
        <v>17</v>
      </c>
      <c r="K24" s="398">
        <v>17</v>
      </c>
      <c r="L24" s="83">
        <v>4</v>
      </c>
      <c r="M24" s="81">
        <v>18</v>
      </c>
      <c r="N24" s="360"/>
      <c r="O24" s="78"/>
      <c r="P24" s="79" t="s">
        <v>103</v>
      </c>
      <c r="Q24" s="366"/>
      <c r="R24" s="367">
        <v>116</v>
      </c>
      <c r="S24" s="384">
        <v>94</v>
      </c>
      <c r="T24" s="83">
        <v>16</v>
      </c>
      <c r="U24" s="83">
        <v>16</v>
      </c>
      <c r="V24" s="83">
        <v>14</v>
      </c>
      <c r="W24" s="83">
        <v>14</v>
      </c>
      <c r="X24" s="83">
        <v>17</v>
      </c>
      <c r="Y24" s="398">
        <v>17</v>
      </c>
      <c r="Z24" s="83">
        <v>4</v>
      </c>
      <c r="AA24" s="81">
        <v>18</v>
      </c>
    </row>
    <row r="25" spans="1:28">
      <c r="A25" s="691" t="s">
        <v>24</v>
      </c>
      <c r="B25" s="691"/>
      <c r="C25" s="52"/>
      <c r="D25" s="359">
        <v>672</v>
      </c>
      <c r="E25" s="375">
        <v>555</v>
      </c>
      <c r="F25" s="54">
        <v>94</v>
      </c>
      <c r="G25" s="54">
        <v>98</v>
      </c>
      <c r="H25" s="54">
        <v>85</v>
      </c>
      <c r="I25" s="54">
        <v>92</v>
      </c>
      <c r="J25" s="54">
        <v>91</v>
      </c>
      <c r="K25" s="389">
        <v>95</v>
      </c>
      <c r="L25" s="88">
        <v>9</v>
      </c>
      <c r="M25" s="375">
        <v>108</v>
      </c>
      <c r="N25" s="50"/>
      <c r="O25" s="691" t="s">
        <v>24</v>
      </c>
      <c r="P25" s="691"/>
      <c r="Q25" s="52"/>
      <c r="R25" s="359">
        <v>665</v>
      </c>
      <c r="S25" s="375">
        <v>548</v>
      </c>
      <c r="T25" s="54">
        <v>92</v>
      </c>
      <c r="U25" s="54">
        <v>97</v>
      </c>
      <c r="V25" s="54">
        <v>84</v>
      </c>
      <c r="W25" s="54">
        <v>91</v>
      </c>
      <c r="X25" s="54">
        <v>90</v>
      </c>
      <c r="Y25" s="389">
        <v>94</v>
      </c>
      <c r="Z25" s="88">
        <v>9</v>
      </c>
      <c r="AA25" s="375">
        <v>108</v>
      </c>
    </row>
    <row r="26" spans="1:28">
      <c r="B26" s="653" t="s">
        <v>585</v>
      </c>
      <c r="C26" s="5"/>
      <c r="D26" s="361">
        <v>33</v>
      </c>
      <c r="E26" s="374">
        <v>27</v>
      </c>
      <c r="F26" s="49">
        <v>5</v>
      </c>
      <c r="G26" s="49">
        <v>5</v>
      </c>
      <c r="H26" s="49">
        <v>4</v>
      </c>
      <c r="I26" s="49">
        <v>4</v>
      </c>
      <c r="J26" s="49">
        <v>4</v>
      </c>
      <c r="K26" s="388">
        <v>5</v>
      </c>
      <c r="L26" s="49">
        <v>0</v>
      </c>
      <c r="M26" s="63">
        <v>6</v>
      </c>
      <c r="N26" s="50"/>
      <c r="P26" s="653" t="s">
        <v>206</v>
      </c>
      <c r="Q26" s="5"/>
      <c r="R26" s="361">
        <v>33</v>
      </c>
      <c r="S26" s="374">
        <v>27</v>
      </c>
      <c r="T26" s="49">
        <v>5</v>
      </c>
      <c r="U26" s="49">
        <v>5</v>
      </c>
      <c r="V26" s="49">
        <v>4</v>
      </c>
      <c r="W26" s="49">
        <v>4</v>
      </c>
      <c r="X26" s="49">
        <v>4</v>
      </c>
      <c r="Y26" s="388">
        <v>5</v>
      </c>
      <c r="Z26" s="51">
        <v>0</v>
      </c>
      <c r="AA26" s="63">
        <v>6</v>
      </c>
    </row>
    <row r="27" spans="1:28">
      <c r="A27" s="61"/>
      <c r="B27" s="62" t="s">
        <v>207</v>
      </c>
      <c r="C27" s="43"/>
      <c r="D27" s="361">
        <v>55</v>
      </c>
      <c r="E27" s="374">
        <v>48</v>
      </c>
      <c r="F27" s="49">
        <v>8</v>
      </c>
      <c r="G27" s="49">
        <v>9</v>
      </c>
      <c r="H27" s="49">
        <v>7</v>
      </c>
      <c r="I27" s="49">
        <v>9</v>
      </c>
      <c r="J27" s="49">
        <v>7</v>
      </c>
      <c r="K27" s="388">
        <v>8</v>
      </c>
      <c r="L27" s="49">
        <v>0</v>
      </c>
      <c r="M27" s="63">
        <v>7</v>
      </c>
      <c r="N27" s="50"/>
      <c r="O27" s="61"/>
      <c r="P27" s="62" t="s">
        <v>586</v>
      </c>
      <c r="Q27" s="43"/>
      <c r="R27" s="361">
        <v>55</v>
      </c>
      <c r="S27" s="374">
        <v>48</v>
      </c>
      <c r="T27" s="49">
        <v>8</v>
      </c>
      <c r="U27" s="49">
        <v>9</v>
      </c>
      <c r="V27" s="49">
        <v>7</v>
      </c>
      <c r="W27" s="49">
        <v>9</v>
      </c>
      <c r="X27" s="49">
        <v>7</v>
      </c>
      <c r="Y27" s="388">
        <v>8</v>
      </c>
      <c r="Z27" s="51">
        <v>0</v>
      </c>
      <c r="AA27" s="63">
        <v>7</v>
      </c>
    </row>
    <row r="28" spans="1:28">
      <c r="A28" s="43"/>
      <c r="B28" s="62" t="s">
        <v>72</v>
      </c>
      <c r="C28" s="43"/>
      <c r="D28" s="361">
        <v>7</v>
      </c>
      <c r="E28" s="374">
        <v>4</v>
      </c>
      <c r="F28" s="49">
        <v>1</v>
      </c>
      <c r="G28" s="49">
        <v>0</v>
      </c>
      <c r="H28" s="49">
        <v>0</v>
      </c>
      <c r="I28" s="49">
        <v>1</v>
      </c>
      <c r="J28" s="49">
        <v>1</v>
      </c>
      <c r="K28" s="388">
        <v>1</v>
      </c>
      <c r="L28" s="49">
        <v>1</v>
      </c>
      <c r="M28" s="63">
        <v>2</v>
      </c>
      <c r="N28" s="50"/>
      <c r="O28" s="43"/>
      <c r="P28" s="62" t="s">
        <v>72</v>
      </c>
      <c r="Q28" s="43"/>
      <c r="R28" s="361">
        <v>7</v>
      </c>
      <c r="S28" s="374">
        <v>4</v>
      </c>
      <c r="T28" s="49">
        <v>1</v>
      </c>
      <c r="U28" s="49">
        <v>0</v>
      </c>
      <c r="V28" s="49">
        <v>0</v>
      </c>
      <c r="W28" s="49">
        <v>1</v>
      </c>
      <c r="X28" s="49">
        <v>1</v>
      </c>
      <c r="Y28" s="388">
        <v>1</v>
      </c>
      <c r="Z28" s="51">
        <v>1</v>
      </c>
      <c r="AA28" s="63">
        <v>2</v>
      </c>
      <c r="AB28" s="61"/>
    </row>
    <row r="29" spans="1:28">
      <c r="A29" s="43"/>
      <c r="B29" s="62" t="s">
        <v>208</v>
      </c>
      <c r="C29" s="43"/>
      <c r="D29" s="361">
        <v>6</v>
      </c>
      <c r="E29" s="374">
        <v>6</v>
      </c>
      <c r="F29" s="49">
        <v>1</v>
      </c>
      <c r="G29" s="49">
        <v>1</v>
      </c>
      <c r="H29" s="49">
        <v>1</v>
      </c>
      <c r="I29" s="49">
        <v>1</v>
      </c>
      <c r="J29" s="49">
        <v>1</v>
      </c>
      <c r="K29" s="388">
        <v>1</v>
      </c>
      <c r="L29" s="49">
        <v>0</v>
      </c>
      <c r="M29" s="63">
        <v>0</v>
      </c>
      <c r="N29" s="50"/>
      <c r="O29" s="43"/>
      <c r="P29" s="62" t="s">
        <v>208</v>
      </c>
      <c r="Q29" s="43"/>
      <c r="R29" s="361">
        <v>6</v>
      </c>
      <c r="S29" s="374">
        <v>6</v>
      </c>
      <c r="T29" s="49">
        <v>1</v>
      </c>
      <c r="U29" s="49">
        <v>1</v>
      </c>
      <c r="V29" s="49">
        <v>1</v>
      </c>
      <c r="W29" s="49">
        <v>1</v>
      </c>
      <c r="X29" s="49">
        <v>1</v>
      </c>
      <c r="Y29" s="388">
        <v>1</v>
      </c>
      <c r="Z29" s="49">
        <v>0</v>
      </c>
      <c r="AA29" s="63">
        <v>0</v>
      </c>
      <c r="AB29" s="61"/>
    </row>
    <row r="30" spans="1:28">
      <c r="A30" s="43"/>
      <c r="B30" s="62" t="s">
        <v>66</v>
      </c>
      <c r="C30" s="43"/>
      <c r="D30" s="361">
        <v>8</v>
      </c>
      <c r="E30" s="374">
        <v>6</v>
      </c>
      <c r="F30" s="49">
        <v>1</v>
      </c>
      <c r="G30" s="49">
        <v>1</v>
      </c>
      <c r="H30" s="49">
        <v>1</v>
      </c>
      <c r="I30" s="49">
        <v>1</v>
      </c>
      <c r="J30" s="49">
        <v>1</v>
      </c>
      <c r="K30" s="388">
        <v>1</v>
      </c>
      <c r="L30" s="49">
        <v>0</v>
      </c>
      <c r="M30" s="63">
        <v>2</v>
      </c>
      <c r="N30" s="50"/>
      <c r="O30" s="43"/>
      <c r="P30" s="62" t="s">
        <v>66</v>
      </c>
      <c r="Q30" s="43"/>
      <c r="R30" s="361">
        <v>8</v>
      </c>
      <c r="S30" s="374">
        <v>6</v>
      </c>
      <c r="T30" s="49">
        <v>1</v>
      </c>
      <c r="U30" s="49">
        <v>1</v>
      </c>
      <c r="V30" s="49">
        <v>1</v>
      </c>
      <c r="W30" s="49">
        <v>1</v>
      </c>
      <c r="X30" s="49">
        <v>1</v>
      </c>
      <c r="Y30" s="388">
        <v>1</v>
      </c>
      <c r="Z30" s="49">
        <v>0</v>
      </c>
      <c r="AA30" s="63">
        <v>2</v>
      </c>
      <c r="AB30" s="61"/>
    </row>
    <row r="31" spans="1:28">
      <c r="A31" s="66"/>
      <c r="B31" s="65" t="s">
        <v>73</v>
      </c>
      <c r="C31" s="66"/>
      <c r="D31" s="364">
        <v>4</v>
      </c>
      <c r="E31" s="380">
        <v>2</v>
      </c>
      <c r="F31" s="68">
        <v>0</v>
      </c>
      <c r="G31" s="68">
        <v>0</v>
      </c>
      <c r="H31" s="68">
        <v>1</v>
      </c>
      <c r="I31" s="68">
        <v>1</v>
      </c>
      <c r="J31" s="68">
        <v>0</v>
      </c>
      <c r="K31" s="396">
        <v>0</v>
      </c>
      <c r="L31" s="68">
        <v>2</v>
      </c>
      <c r="M31" s="67">
        <v>0</v>
      </c>
      <c r="N31" s="50"/>
      <c r="O31" s="66"/>
      <c r="P31" s="65" t="s">
        <v>73</v>
      </c>
      <c r="Q31" s="66"/>
      <c r="R31" s="364">
        <v>4</v>
      </c>
      <c r="S31" s="380">
        <v>2</v>
      </c>
      <c r="T31" s="68">
        <v>0</v>
      </c>
      <c r="U31" s="68">
        <v>0</v>
      </c>
      <c r="V31" s="68">
        <v>1</v>
      </c>
      <c r="W31" s="68">
        <v>1</v>
      </c>
      <c r="X31" s="68">
        <v>0</v>
      </c>
      <c r="Y31" s="396">
        <v>0</v>
      </c>
      <c r="Z31" s="68">
        <v>2</v>
      </c>
      <c r="AA31" s="67">
        <v>0</v>
      </c>
      <c r="AB31" s="61"/>
    </row>
    <row r="32" spans="1:28">
      <c r="A32" s="43"/>
      <c r="B32" s="62" t="s">
        <v>74</v>
      </c>
      <c r="C32" s="43"/>
      <c r="D32" s="361">
        <v>31</v>
      </c>
      <c r="E32" s="374">
        <v>25</v>
      </c>
      <c r="F32" s="49">
        <v>4</v>
      </c>
      <c r="G32" s="49">
        <v>5</v>
      </c>
      <c r="H32" s="49">
        <v>4</v>
      </c>
      <c r="I32" s="49">
        <v>4</v>
      </c>
      <c r="J32" s="49">
        <v>4</v>
      </c>
      <c r="K32" s="388">
        <v>4</v>
      </c>
      <c r="L32" s="49">
        <v>0</v>
      </c>
      <c r="M32" s="63">
        <v>6</v>
      </c>
      <c r="N32" s="50"/>
      <c r="O32" s="43"/>
      <c r="P32" s="62" t="s">
        <v>74</v>
      </c>
      <c r="Q32" s="43"/>
      <c r="R32" s="361">
        <v>31</v>
      </c>
      <c r="S32" s="374">
        <v>25</v>
      </c>
      <c r="T32" s="49">
        <v>4</v>
      </c>
      <c r="U32" s="49">
        <v>5</v>
      </c>
      <c r="V32" s="49">
        <v>4</v>
      </c>
      <c r="W32" s="49">
        <v>4</v>
      </c>
      <c r="X32" s="49">
        <v>4</v>
      </c>
      <c r="Y32" s="388">
        <v>4</v>
      </c>
      <c r="Z32" s="49">
        <v>0</v>
      </c>
      <c r="AA32" s="63">
        <v>6</v>
      </c>
      <c r="AB32" s="61"/>
    </row>
    <row r="33" spans="1:27">
      <c r="A33" s="43"/>
      <c r="B33" s="62" t="s">
        <v>67</v>
      </c>
      <c r="C33" s="43"/>
      <c r="D33" s="361">
        <v>30</v>
      </c>
      <c r="E33" s="374">
        <v>26</v>
      </c>
      <c r="F33" s="49">
        <v>4</v>
      </c>
      <c r="G33" s="49">
        <v>4</v>
      </c>
      <c r="H33" s="49">
        <v>4</v>
      </c>
      <c r="I33" s="49">
        <v>5</v>
      </c>
      <c r="J33" s="49">
        <v>5</v>
      </c>
      <c r="K33" s="388">
        <v>4</v>
      </c>
      <c r="L33" s="49">
        <v>0</v>
      </c>
      <c r="M33" s="63">
        <v>4</v>
      </c>
      <c r="N33" s="50"/>
      <c r="O33" s="43"/>
      <c r="P33" s="62" t="s">
        <v>67</v>
      </c>
      <c r="Q33" s="43"/>
      <c r="R33" s="361">
        <v>30</v>
      </c>
      <c r="S33" s="374">
        <v>26</v>
      </c>
      <c r="T33" s="49">
        <v>4</v>
      </c>
      <c r="U33" s="49">
        <v>4</v>
      </c>
      <c r="V33" s="49">
        <v>4</v>
      </c>
      <c r="W33" s="49">
        <v>5</v>
      </c>
      <c r="X33" s="49">
        <v>5</v>
      </c>
      <c r="Y33" s="388">
        <v>4</v>
      </c>
      <c r="Z33" s="49">
        <v>0</v>
      </c>
      <c r="AA33" s="63">
        <v>4</v>
      </c>
    </row>
    <row r="34" spans="1:27">
      <c r="A34" s="43"/>
      <c r="B34" s="62" t="s">
        <v>68</v>
      </c>
      <c r="C34" s="43"/>
      <c r="D34" s="361">
        <v>28</v>
      </c>
      <c r="E34" s="374">
        <v>17</v>
      </c>
      <c r="F34" s="49">
        <v>3</v>
      </c>
      <c r="G34" s="49">
        <v>4</v>
      </c>
      <c r="H34" s="49">
        <v>2</v>
      </c>
      <c r="I34" s="49">
        <v>2</v>
      </c>
      <c r="J34" s="49">
        <v>3</v>
      </c>
      <c r="K34" s="388">
        <v>3</v>
      </c>
      <c r="L34" s="49">
        <v>3</v>
      </c>
      <c r="M34" s="63">
        <v>8</v>
      </c>
      <c r="N34" s="50"/>
      <c r="O34" s="43"/>
      <c r="P34" s="62" t="s">
        <v>68</v>
      </c>
      <c r="Q34" s="43"/>
      <c r="R34" s="361">
        <v>28</v>
      </c>
      <c r="S34" s="374">
        <v>17</v>
      </c>
      <c r="T34" s="49">
        <v>3</v>
      </c>
      <c r="U34" s="49">
        <v>4</v>
      </c>
      <c r="V34" s="49">
        <v>2</v>
      </c>
      <c r="W34" s="49">
        <v>2</v>
      </c>
      <c r="X34" s="49">
        <v>3</v>
      </c>
      <c r="Y34" s="388">
        <v>3</v>
      </c>
      <c r="Z34" s="49">
        <v>3</v>
      </c>
      <c r="AA34" s="63">
        <v>8</v>
      </c>
    </row>
    <row r="35" spans="1:27">
      <c r="A35" s="73"/>
      <c r="B35" s="72" t="s">
        <v>87</v>
      </c>
      <c r="C35" s="73"/>
      <c r="D35" s="365">
        <v>22</v>
      </c>
      <c r="E35" s="382">
        <v>17</v>
      </c>
      <c r="F35" s="76">
        <v>3</v>
      </c>
      <c r="G35" s="76">
        <v>3</v>
      </c>
      <c r="H35" s="76">
        <v>2</v>
      </c>
      <c r="I35" s="76">
        <v>3</v>
      </c>
      <c r="J35" s="76">
        <v>3</v>
      </c>
      <c r="K35" s="397">
        <v>3</v>
      </c>
      <c r="L35" s="76">
        <v>0</v>
      </c>
      <c r="M35" s="74">
        <v>5</v>
      </c>
      <c r="N35" s="50"/>
      <c r="O35" s="73"/>
      <c r="P35" s="72" t="s">
        <v>87</v>
      </c>
      <c r="Q35" s="73"/>
      <c r="R35" s="365">
        <v>22</v>
      </c>
      <c r="S35" s="382">
        <v>17</v>
      </c>
      <c r="T35" s="76">
        <v>3</v>
      </c>
      <c r="U35" s="76">
        <v>3</v>
      </c>
      <c r="V35" s="76">
        <v>2</v>
      </c>
      <c r="W35" s="76">
        <v>3</v>
      </c>
      <c r="X35" s="76">
        <v>3</v>
      </c>
      <c r="Y35" s="397">
        <v>3</v>
      </c>
      <c r="Z35" s="76">
        <v>0</v>
      </c>
      <c r="AA35" s="74">
        <v>5</v>
      </c>
    </row>
    <row r="36" spans="1:27">
      <c r="A36" s="43"/>
      <c r="B36" s="62" t="s">
        <v>88</v>
      </c>
      <c r="C36" s="43"/>
      <c r="D36" s="361">
        <v>10</v>
      </c>
      <c r="E36" s="374">
        <v>8</v>
      </c>
      <c r="F36" s="49">
        <v>1</v>
      </c>
      <c r="G36" s="49">
        <v>2</v>
      </c>
      <c r="H36" s="49">
        <v>1</v>
      </c>
      <c r="I36" s="49">
        <v>1</v>
      </c>
      <c r="J36" s="49">
        <v>1</v>
      </c>
      <c r="K36" s="388">
        <v>2</v>
      </c>
      <c r="L36" s="49">
        <v>0</v>
      </c>
      <c r="M36" s="63">
        <v>2</v>
      </c>
      <c r="N36" s="50"/>
      <c r="O36" s="43"/>
      <c r="P36" s="62" t="s">
        <v>88</v>
      </c>
      <c r="Q36" s="43"/>
      <c r="R36" s="361">
        <v>10</v>
      </c>
      <c r="S36" s="374">
        <v>8</v>
      </c>
      <c r="T36" s="49">
        <v>1</v>
      </c>
      <c r="U36" s="49">
        <v>2</v>
      </c>
      <c r="V36" s="49">
        <v>1</v>
      </c>
      <c r="W36" s="49">
        <v>1</v>
      </c>
      <c r="X36" s="49">
        <v>1</v>
      </c>
      <c r="Y36" s="388">
        <v>2</v>
      </c>
      <c r="Z36" s="49">
        <v>0</v>
      </c>
      <c r="AA36" s="63">
        <v>2</v>
      </c>
    </row>
    <row r="37" spans="1:27">
      <c r="A37" s="43"/>
      <c r="B37" s="62" t="s">
        <v>89</v>
      </c>
      <c r="C37" s="43"/>
      <c r="D37" s="361">
        <v>8</v>
      </c>
      <c r="E37" s="374">
        <v>6</v>
      </c>
      <c r="F37" s="49">
        <v>1</v>
      </c>
      <c r="G37" s="49">
        <v>1</v>
      </c>
      <c r="H37" s="49">
        <v>1</v>
      </c>
      <c r="I37" s="49">
        <v>1</v>
      </c>
      <c r="J37" s="49">
        <v>1</v>
      </c>
      <c r="K37" s="388">
        <v>1</v>
      </c>
      <c r="L37" s="49">
        <v>0</v>
      </c>
      <c r="M37" s="63">
        <v>2</v>
      </c>
      <c r="N37" s="50"/>
      <c r="O37" s="43"/>
      <c r="P37" s="62" t="s">
        <v>89</v>
      </c>
      <c r="Q37" s="43"/>
      <c r="R37" s="361">
        <v>8</v>
      </c>
      <c r="S37" s="374">
        <v>6</v>
      </c>
      <c r="T37" s="49">
        <v>1</v>
      </c>
      <c r="U37" s="49">
        <v>1</v>
      </c>
      <c r="V37" s="49">
        <v>1</v>
      </c>
      <c r="W37" s="49">
        <v>1</v>
      </c>
      <c r="X37" s="49">
        <v>1</v>
      </c>
      <c r="Y37" s="388">
        <v>1</v>
      </c>
      <c r="Z37" s="49">
        <v>0</v>
      </c>
      <c r="AA37" s="63">
        <v>2</v>
      </c>
    </row>
    <row r="38" spans="1:27">
      <c r="A38" s="43"/>
      <c r="B38" s="62" t="s">
        <v>90</v>
      </c>
      <c r="C38" s="43"/>
      <c r="D38" s="361">
        <v>39</v>
      </c>
      <c r="E38" s="374">
        <v>29</v>
      </c>
      <c r="F38" s="49">
        <v>5</v>
      </c>
      <c r="G38" s="49">
        <v>5</v>
      </c>
      <c r="H38" s="49">
        <v>4</v>
      </c>
      <c r="I38" s="49">
        <v>5</v>
      </c>
      <c r="J38" s="49">
        <v>5</v>
      </c>
      <c r="K38" s="388">
        <v>5</v>
      </c>
      <c r="L38" s="49">
        <v>1</v>
      </c>
      <c r="M38" s="63">
        <v>9</v>
      </c>
      <c r="N38" s="50"/>
      <c r="O38" s="43"/>
      <c r="P38" s="62" t="s">
        <v>90</v>
      </c>
      <c r="Q38" s="43"/>
      <c r="R38" s="361">
        <v>39</v>
      </c>
      <c r="S38" s="374">
        <v>29</v>
      </c>
      <c r="T38" s="49">
        <v>5</v>
      </c>
      <c r="U38" s="49">
        <v>5</v>
      </c>
      <c r="V38" s="49">
        <v>4</v>
      </c>
      <c r="W38" s="49">
        <v>5</v>
      </c>
      <c r="X38" s="49">
        <v>5</v>
      </c>
      <c r="Y38" s="388">
        <v>5</v>
      </c>
      <c r="Z38" s="49">
        <v>1</v>
      </c>
      <c r="AA38" s="63">
        <v>9</v>
      </c>
    </row>
    <row r="39" spans="1:27">
      <c r="A39" s="43"/>
      <c r="B39" s="62" t="s">
        <v>75</v>
      </c>
      <c r="C39" s="43"/>
      <c r="D39" s="361">
        <v>8</v>
      </c>
      <c r="E39" s="374">
        <v>6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388">
        <v>1</v>
      </c>
      <c r="L39" s="49">
        <v>0</v>
      </c>
      <c r="M39" s="63">
        <v>2</v>
      </c>
      <c r="N39" s="50"/>
      <c r="O39" s="43"/>
      <c r="P39" s="62" t="s">
        <v>75</v>
      </c>
      <c r="Q39" s="43"/>
      <c r="R39" s="361">
        <v>8</v>
      </c>
      <c r="S39" s="374">
        <v>6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388">
        <v>1</v>
      </c>
      <c r="Z39" s="49">
        <v>0</v>
      </c>
      <c r="AA39" s="63">
        <v>2</v>
      </c>
    </row>
    <row r="40" spans="1:27">
      <c r="A40" s="43"/>
      <c r="B40" s="62" t="s">
        <v>76</v>
      </c>
      <c r="C40" s="43"/>
      <c r="D40" s="361">
        <v>9</v>
      </c>
      <c r="E40" s="374">
        <v>7</v>
      </c>
      <c r="F40" s="49">
        <v>1</v>
      </c>
      <c r="G40" s="49">
        <v>2</v>
      </c>
      <c r="H40" s="49">
        <v>1</v>
      </c>
      <c r="I40" s="49">
        <v>1</v>
      </c>
      <c r="J40" s="49">
        <v>1</v>
      </c>
      <c r="K40" s="388">
        <v>1</v>
      </c>
      <c r="L40" s="49">
        <v>0</v>
      </c>
      <c r="M40" s="63">
        <v>2</v>
      </c>
      <c r="N40" s="50"/>
      <c r="O40" s="43"/>
      <c r="P40" s="62" t="s">
        <v>76</v>
      </c>
      <c r="Q40" s="43"/>
      <c r="R40" s="361">
        <v>9</v>
      </c>
      <c r="S40" s="374">
        <v>7</v>
      </c>
      <c r="T40" s="49">
        <v>1</v>
      </c>
      <c r="U40" s="49">
        <v>2</v>
      </c>
      <c r="V40" s="49">
        <v>1</v>
      </c>
      <c r="W40" s="49">
        <v>1</v>
      </c>
      <c r="X40" s="49">
        <v>1</v>
      </c>
      <c r="Y40" s="388">
        <v>1</v>
      </c>
      <c r="Z40" s="49">
        <v>0</v>
      </c>
      <c r="AA40" s="63">
        <v>2</v>
      </c>
    </row>
    <row r="41" spans="1:27">
      <c r="A41" s="66"/>
      <c r="B41" s="65" t="s">
        <v>91</v>
      </c>
      <c r="C41" s="66"/>
      <c r="D41" s="364">
        <v>23</v>
      </c>
      <c r="E41" s="380">
        <v>18</v>
      </c>
      <c r="F41" s="68">
        <v>3</v>
      </c>
      <c r="G41" s="68">
        <v>3</v>
      </c>
      <c r="H41" s="68">
        <v>3</v>
      </c>
      <c r="I41" s="68">
        <v>3</v>
      </c>
      <c r="J41" s="68">
        <v>3</v>
      </c>
      <c r="K41" s="396">
        <v>3</v>
      </c>
      <c r="L41" s="68">
        <v>0</v>
      </c>
      <c r="M41" s="67">
        <v>5</v>
      </c>
      <c r="N41" s="50"/>
      <c r="O41" s="66"/>
      <c r="P41" s="65" t="s">
        <v>91</v>
      </c>
      <c r="Q41" s="66"/>
      <c r="R41" s="364">
        <v>23</v>
      </c>
      <c r="S41" s="380">
        <v>18</v>
      </c>
      <c r="T41" s="68">
        <v>3</v>
      </c>
      <c r="U41" s="68">
        <v>3</v>
      </c>
      <c r="V41" s="68">
        <v>3</v>
      </c>
      <c r="W41" s="68">
        <v>3</v>
      </c>
      <c r="X41" s="68">
        <v>3</v>
      </c>
      <c r="Y41" s="396">
        <v>3</v>
      </c>
      <c r="Z41" s="68">
        <v>0</v>
      </c>
      <c r="AA41" s="67">
        <v>5</v>
      </c>
    </row>
    <row r="42" spans="1:27">
      <c r="A42" s="43"/>
      <c r="B42" s="62" t="s">
        <v>104</v>
      </c>
      <c r="C42" s="43"/>
      <c r="D42" s="361">
        <v>44</v>
      </c>
      <c r="E42" s="374">
        <v>34</v>
      </c>
      <c r="F42" s="49">
        <v>6</v>
      </c>
      <c r="G42" s="49">
        <v>6</v>
      </c>
      <c r="H42" s="49">
        <v>5</v>
      </c>
      <c r="I42" s="49">
        <v>5</v>
      </c>
      <c r="J42" s="49">
        <v>6</v>
      </c>
      <c r="K42" s="388">
        <v>6</v>
      </c>
      <c r="L42" s="49">
        <v>2</v>
      </c>
      <c r="M42" s="63">
        <v>8</v>
      </c>
      <c r="N42" s="50"/>
      <c r="O42" s="43"/>
      <c r="P42" s="62" t="s">
        <v>104</v>
      </c>
      <c r="Q42" s="43"/>
      <c r="R42" s="361">
        <v>44</v>
      </c>
      <c r="S42" s="374">
        <v>34</v>
      </c>
      <c r="T42" s="49">
        <v>6</v>
      </c>
      <c r="U42" s="49">
        <v>6</v>
      </c>
      <c r="V42" s="49">
        <v>5</v>
      </c>
      <c r="W42" s="49">
        <v>5</v>
      </c>
      <c r="X42" s="49">
        <v>6</v>
      </c>
      <c r="Y42" s="388">
        <v>6</v>
      </c>
      <c r="Z42" s="49">
        <v>2</v>
      </c>
      <c r="AA42" s="63">
        <v>8</v>
      </c>
    </row>
    <row r="43" spans="1:27">
      <c r="A43" s="43"/>
      <c r="B43" s="62" t="s">
        <v>77</v>
      </c>
      <c r="C43" s="43"/>
      <c r="D43" s="361">
        <v>82</v>
      </c>
      <c r="E43" s="374">
        <v>71</v>
      </c>
      <c r="F43" s="49">
        <v>13</v>
      </c>
      <c r="G43" s="49">
        <v>12</v>
      </c>
      <c r="H43" s="49">
        <v>11</v>
      </c>
      <c r="I43" s="49">
        <v>12</v>
      </c>
      <c r="J43" s="49">
        <v>11</v>
      </c>
      <c r="K43" s="388">
        <v>12</v>
      </c>
      <c r="L43" s="49">
        <v>0</v>
      </c>
      <c r="M43" s="63">
        <v>11</v>
      </c>
      <c r="N43" s="61"/>
      <c r="O43" s="43"/>
      <c r="P43" s="62" t="s">
        <v>77</v>
      </c>
      <c r="Q43" s="43"/>
      <c r="R43" s="361">
        <v>75</v>
      </c>
      <c r="S43" s="374">
        <v>64</v>
      </c>
      <c r="T43" s="49">
        <v>11</v>
      </c>
      <c r="U43" s="49">
        <v>11</v>
      </c>
      <c r="V43" s="49">
        <v>10</v>
      </c>
      <c r="W43" s="49">
        <v>11</v>
      </c>
      <c r="X43" s="49">
        <v>10</v>
      </c>
      <c r="Y43" s="388">
        <v>11</v>
      </c>
      <c r="Z43" s="49">
        <v>0</v>
      </c>
      <c r="AA43" s="63">
        <v>11</v>
      </c>
    </row>
    <row r="44" spans="1:27">
      <c r="A44" s="43"/>
      <c r="B44" s="62" t="s">
        <v>78</v>
      </c>
      <c r="C44" s="43"/>
      <c r="D44" s="361">
        <v>38</v>
      </c>
      <c r="E44" s="374">
        <v>35</v>
      </c>
      <c r="F44" s="49">
        <v>5</v>
      </c>
      <c r="G44" s="49">
        <v>6</v>
      </c>
      <c r="H44" s="49">
        <v>6</v>
      </c>
      <c r="I44" s="49">
        <v>6</v>
      </c>
      <c r="J44" s="49">
        <v>6</v>
      </c>
      <c r="K44" s="388">
        <v>6</v>
      </c>
      <c r="L44" s="49">
        <v>0</v>
      </c>
      <c r="M44" s="63">
        <v>3</v>
      </c>
      <c r="N44" s="61"/>
      <c r="O44" s="43"/>
      <c r="P44" s="62" t="s">
        <v>78</v>
      </c>
      <c r="Q44" s="43"/>
      <c r="R44" s="361">
        <v>38</v>
      </c>
      <c r="S44" s="374">
        <v>35</v>
      </c>
      <c r="T44" s="49">
        <v>5</v>
      </c>
      <c r="U44" s="49">
        <v>6</v>
      </c>
      <c r="V44" s="49">
        <v>6</v>
      </c>
      <c r="W44" s="49">
        <v>6</v>
      </c>
      <c r="X44" s="49">
        <v>6</v>
      </c>
      <c r="Y44" s="388">
        <v>6</v>
      </c>
      <c r="Z44" s="49">
        <v>0</v>
      </c>
      <c r="AA44" s="63">
        <v>3</v>
      </c>
    </row>
    <row r="45" spans="1:27">
      <c r="A45" s="73"/>
      <c r="B45" s="72" t="s">
        <v>209</v>
      </c>
      <c r="C45" s="73"/>
      <c r="D45" s="365">
        <v>25</v>
      </c>
      <c r="E45" s="382">
        <v>21</v>
      </c>
      <c r="F45" s="76">
        <v>3</v>
      </c>
      <c r="G45" s="76">
        <v>4</v>
      </c>
      <c r="H45" s="76">
        <v>4</v>
      </c>
      <c r="I45" s="76">
        <v>4</v>
      </c>
      <c r="J45" s="76">
        <v>3</v>
      </c>
      <c r="K45" s="397">
        <v>3</v>
      </c>
      <c r="L45" s="76">
        <v>0</v>
      </c>
      <c r="M45" s="74">
        <v>4</v>
      </c>
      <c r="N45" s="61"/>
      <c r="O45" s="73"/>
      <c r="P45" s="72" t="s">
        <v>209</v>
      </c>
      <c r="Q45" s="73"/>
      <c r="R45" s="365">
        <v>25</v>
      </c>
      <c r="S45" s="382">
        <v>21</v>
      </c>
      <c r="T45" s="76">
        <v>3</v>
      </c>
      <c r="U45" s="76">
        <v>4</v>
      </c>
      <c r="V45" s="76">
        <v>4</v>
      </c>
      <c r="W45" s="76">
        <v>4</v>
      </c>
      <c r="X45" s="76">
        <v>3</v>
      </c>
      <c r="Y45" s="397">
        <v>3</v>
      </c>
      <c r="Z45" s="76">
        <v>0</v>
      </c>
      <c r="AA45" s="74">
        <v>4</v>
      </c>
    </row>
    <row r="46" spans="1:27">
      <c r="A46" s="43"/>
      <c r="B46" s="62" t="s">
        <v>69</v>
      </c>
      <c r="C46" s="43"/>
      <c r="D46" s="361">
        <v>25</v>
      </c>
      <c r="E46" s="374">
        <v>22</v>
      </c>
      <c r="F46" s="49">
        <v>4</v>
      </c>
      <c r="G46" s="49">
        <v>3</v>
      </c>
      <c r="H46" s="49">
        <v>3</v>
      </c>
      <c r="I46" s="49">
        <v>4</v>
      </c>
      <c r="J46" s="49">
        <v>4</v>
      </c>
      <c r="K46" s="388">
        <v>4</v>
      </c>
      <c r="L46" s="49">
        <v>0</v>
      </c>
      <c r="M46" s="63">
        <v>3</v>
      </c>
      <c r="N46" s="61"/>
      <c r="O46" s="43"/>
      <c r="P46" s="62" t="s">
        <v>69</v>
      </c>
      <c r="Q46" s="43"/>
      <c r="R46" s="361">
        <v>25</v>
      </c>
      <c r="S46" s="374">
        <v>22</v>
      </c>
      <c r="T46" s="49">
        <v>4</v>
      </c>
      <c r="U46" s="49">
        <v>3</v>
      </c>
      <c r="V46" s="49">
        <v>3</v>
      </c>
      <c r="W46" s="49">
        <v>4</v>
      </c>
      <c r="X46" s="49">
        <v>4</v>
      </c>
      <c r="Y46" s="388">
        <v>4</v>
      </c>
      <c r="Z46" s="49">
        <v>0</v>
      </c>
      <c r="AA46" s="63">
        <v>3</v>
      </c>
    </row>
    <row r="47" spans="1:27">
      <c r="A47" s="43"/>
      <c r="B47" s="62" t="s">
        <v>79</v>
      </c>
      <c r="C47" s="43"/>
      <c r="D47" s="361">
        <v>81</v>
      </c>
      <c r="E47" s="374">
        <v>71</v>
      </c>
      <c r="F47" s="49">
        <v>13</v>
      </c>
      <c r="G47" s="49">
        <v>13</v>
      </c>
      <c r="H47" s="49">
        <v>12</v>
      </c>
      <c r="I47" s="49">
        <v>10</v>
      </c>
      <c r="J47" s="49">
        <v>12</v>
      </c>
      <c r="K47" s="388">
        <v>11</v>
      </c>
      <c r="L47" s="49">
        <v>0</v>
      </c>
      <c r="M47" s="63">
        <v>10</v>
      </c>
      <c r="N47" s="61"/>
      <c r="O47" s="43"/>
      <c r="P47" s="62" t="s">
        <v>79</v>
      </c>
      <c r="Q47" s="43"/>
      <c r="R47" s="361">
        <v>81</v>
      </c>
      <c r="S47" s="374">
        <v>71</v>
      </c>
      <c r="T47" s="49">
        <v>13</v>
      </c>
      <c r="U47" s="49">
        <v>13</v>
      </c>
      <c r="V47" s="49">
        <v>12</v>
      </c>
      <c r="W47" s="49">
        <v>10</v>
      </c>
      <c r="X47" s="49">
        <v>12</v>
      </c>
      <c r="Y47" s="388">
        <v>11</v>
      </c>
      <c r="Z47" s="49">
        <v>0</v>
      </c>
      <c r="AA47" s="63">
        <v>10</v>
      </c>
    </row>
    <row r="48" spans="1:27" ht="14.25" thickBot="1">
      <c r="A48" s="108"/>
      <c r="B48" s="109" t="s">
        <v>111</v>
      </c>
      <c r="C48" s="108"/>
      <c r="D48" s="368">
        <v>56</v>
      </c>
      <c r="E48" s="399">
        <v>49</v>
      </c>
      <c r="F48" s="112">
        <v>8</v>
      </c>
      <c r="G48" s="112">
        <v>8</v>
      </c>
      <c r="H48" s="112">
        <v>7</v>
      </c>
      <c r="I48" s="112">
        <v>8</v>
      </c>
      <c r="J48" s="112">
        <v>8</v>
      </c>
      <c r="K48" s="400">
        <v>10</v>
      </c>
      <c r="L48" s="112">
        <v>0</v>
      </c>
      <c r="M48" s="405">
        <v>7</v>
      </c>
      <c r="O48" s="108"/>
      <c r="P48" s="109" t="s">
        <v>111</v>
      </c>
      <c r="Q48" s="108"/>
      <c r="R48" s="368">
        <v>56</v>
      </c>
      <c r="S48" s="399">
        <v>49</v>
      </c>
      <c r="T48" s="112">
        <v>8</v>
      </c>
      <c r="U48" s="112">
        <v>8</v>
      </c>
      <c r="V48" s="112">
        <v>7</v>
      </c>
      <c r="W48" s="112">
        <v>8</v>
      </c>
      <c r="X48" s="112">
        <v>8</v>
      </c>
      <c r="Y48" s="400">
        <v>10</v>
      </c>
      <c r="Z48" s="112">
        <v>0</v>
      </c>
      <c r="AA48" s="405">
        <v>7</v>
      </c>
    </row>
  </sheetData>
  <mergeCells count="16">
    <mergeCell ref="A2:M2"/>
    <mergeCell ref="O2:AA2"/>
    <mergeCell ref="O25:P25"/>
    <mergeCell ref="O5:Q6"/>
    <mergeCell ref="O7:P7"/>
    <mergeCell ref="O8:P8"/>
    <mergeCell ref="O12:P12"/>
    <mergeCell ref="A12:B12"/>
    <mergeCell ref="A25:B25"/>
    <mergeCell ref="R5:R6"/>
    <mergeCell ref="S5:Y5"/>
    <mergeCell ref="A7:B7"/>
    <mergeCell ref="A8:B8"/>
    <mergeCell ref="A5:C6"/>
    <mergeCell ref="D5:D6"/>
    <mergeCell ref="E5:K5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73" firstPageNumber="24" pageOrder="overThenDown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AD49"/>
  <sheetViews>
    <sheetView zoomScaleNormal="100" workbookViewId="0">
      <selection activeCell="E5" sqref="E5:K5"/>
    </sheetView>
  </sheetViews>
  <sheetFormatPr defaultRowHeight="13.5"/>
  <cols>
    <col min="1" max="1" width="2.125" style="6" customWidth="1"/>
    <col min="2" max="2" width="13.125" style="6" customWidth="1"/>
    <col min="3" max="3" width="0.625" style="6" customWidth="1"/>
    <col min="4" max="4" width="12.375" style="6" customWidth="1"/>
    <col min="5" max="20" width="10.625" style="6" customWidth="1"/>
    <col min="21" max="22" width="9.25" style="6" bestFit="1" customWidth="1"/>
    <col min="23" max="16384" width="9" style="6"/>
  </cols>
  <sheetData>
    <row r="1" spans="1:30" ht="14.25">
      <c r="A1" s="41" t="s">
        <v>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</row>
    <row r="2" spans="1:30" ht="13.7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</row>
    <row r="3" spans="1:30" ht="16.5" customHeight="1">
      <c r="A3" s="696" t="s">
        <v>368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</row>
    <row r="4" spans="1:30" ht="14.25" thickBot="1">
      <c r="A4" s="110"/>
      <c r="B4" s="110"/>
      <c r="C4" s="110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16" t="s">
        <v>25</v>
      </c>
    </row>
    <row r="5" spans="1:30">
      <c r="A5" s="693" t="s">
        <v>21</v>
      </c>
      <c r="B5" s="693"/>
      <c r="C5" s="699"/>
      <c r="D5" s="820" t="s">
        <v>97</v>
      </c>
      <c r="E5" s="704" t="s">
        <v>357</v>
      </c>
      <c r="F5" s="693"/>
      <c r="G5" s="693"/>
      <c r="H5" s="693"/>
      <c r="I5" s="693"/>
      <c r="J5" s="693"/>
      <c r="K5" s="693"/>
      <c r="L5" s="820" t="s">
        <v>369</v>
      </c>
      <c r="M5" s="822" t="s">
        <v>370</v>
      </c>
      <c r="N5" s="718"/>
      <c r="O5" s="718"/>
      <c r="P5" s="718"/>
      <c r="Q5" s="718"/>
      <c r="R5" s="718"/>
      <c r="S5" s="718"/>
      <c r="T5" s="718"/>
    </row>
    <row r="6" spans="1:30">
      <c r="A6" s="694"/>
      <c r="B6" s="694"/>
      <c r="C6" s="701"/>
      <c r="D6" s="821"/>
      <c r="E6" s="355" t="s">
        <v>371</v>
      </c>
      <c r="F6" s="355" t="s">
        <v>372</v>
      </c>
      <c r="G6" s="355" t="s">
        <v>373</v>
      </c>
      <c r="H6" s="356" t="s">
        <v>374</v>
      </c>
      <c r="I6" s="355" t="s">
        <v>375</v>
      </c>
      <c r="J6" s="355" t="s">
        <v>376</v>
      </c>
      <c r="K6" s="356" t="s">
        <v>377</v>
      </c>
      <c r="L6" s="821"/>
      <c r="M6" s="369" t="s">
        <v>371</v>
      </c>
      <c r="N6" s="355" t="s">
        <v>378</v>
      </c>
      <c r="O6" s="370" t="s">
        <v>379</v>
      </c>
      <c r="P6" s="370" t="s">
        <v>380</v>
      </c>
      <c r="Q6" s="355" t="s">
        <v>381</v>
      </c>
      <c r="R6" s="355" t="s">
        <v>382</v>
      </c>
      <c r="S6" s="356" t="s">
        <v>383</v>
      </c>
      <c r="T6" s="356" t="s">
        <v>384</v>
      </c>
      <c r="U6" s="61"/>
    </row>
    <row r="7" spans="1:30" ht="16.5" customHeight="1">
      <c r="A7" s="749">
        <v>30</v>
      </c>
      <c r="B7" s="749"/>
      <c r="C7" s="43"/>
      <c r="D7" s="371">
        <v>100922</v>
      </c>
      <c r="E7" s="372">
        <v>98566</v>
      </c>
      <c r="F7" s="51">
        <v>15554</v>
      </c>
      <c r="G7" s="51">
        <v>15851</v>
      </c>
      <c r="H7" s="51">
        <v>16281</v>
      </c>
      <c r="I7" s="51">
        <v>16751</v>
      </c>
      <c r="J7" s="51">
        <v>16939</v>
      </c>
      <c r="K7" s="51">
        <v>17190</v>
      </c>
      <c r="L7" s="373">
        <v>223</v>
      </c>
      <c r="M7" s="374">
        <v>2133</v>
      </c>
      <c r="N7" s="45">
        <v>1093</v>
      </c>
      <c r="O7" s="49">
        <v>30</v>
      </c>
      <c r="P7" s="45">
        <v>15</v>
      </c>
      <c r="Q7" s="45">
        <v>2</v>
      </c>
      <c r="R7" s="45">
        <v>6</v>
      </c>
      <c r="S7" s="45" t="s">
        <v>62</v>
      </c>
      <c r="T7" s="45">
        <v>987</v>
      </c>
    </row>
    <row r="8" spans="1:30" ht="14.25" customHeight="1">
      <c r="A8" s="692" t="s">
        <v>171</v>
      </c>
      <c r="B8" s="692"/>
      <c r="C8" s="52"/>
      <c r="D8" s="359">
        <v>98773</v>
      </c>
      <c r="E8" s="88">
        <v>96241</v>
      </c>
      <c r="F8" s="88">
        <v>15110</v>
      </c>
      <c r="G8" s="88">
        <v>15432</v>
      </c>
      <c r="H8" s="88">
        <v>15768</v>
      </c>
      <c r="I8" s="88">
        <v>16274</v>
      </c>
      <c r="J8" s="88">
        <v>16729</v>
      </c>
      <c r="K8" s="88">
        <v>16928</v>
      </c>
      <c r="L8" s="359">
        <v>220</v>
      </c>
      <c r="M8" s="375">
        <v>2312</v>
      </c>
      <c r="N8" s="54">
        <v>1115</v>
      </c>
      <c r="O8" s="54">
        <v>53</v>
      </c>
      <c r="P8" s="54">
        <v>19</v>
      </c>
      <c r="Q8" s="54">
        <v>3</v>
      </c>
      <c r="R8" s="54">
        <v>8</v>
      </c>
      <c r="S8" s="54">
        <v>1</v>
      </c>
      <c r="T8" s="54">
        <v>1113</v>
      </c>
      <c r="U8" s="376"/>
      <c r="V8" s="376"/>
      <c r="W8" s="376"/>
      <c r="X8" s="376"/>
      <c r="Y8" s="376"/>
      <c r="Z8" s="376"/>
      <c r="AA8" s="376"/>
      <c r="AB8" s="376"/>
      <c r="AC8" s="376"/>
      <c r="AD8" s="376"/>
    </row>
    <row r="9" spans="1:30">
      <c r="B9" s="90" t="s">
        <v>385</v>
      </c>
      <c r="C9" s="5"/>
      <c r="D9" s="361">
        <v>599</v>
      </c>
      <c r="E9" s="372">
        <v>599</v>
      </c>
      <c r="F9" s="51">
        <v>102</v>
      </c>
      <c r="G9" s="51">
        <v>100</v>
      </c>
      <c r="H9" s="51">
        <v>102</v>
      </c>
      <c r="I9" s="51">
        <v>100</v>
      </c>
      <c r="J9" s="51">
        <v>100</v>
      </c>
      <c r="K9" s="51">
        <v>95</v>
      </c>
      <c r="L9" s="373">
        <v>0</v>
      </c>
      <c r="M9" s="374" t="s">
        <v>62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</row>
    <row r="10" spans="1:30">
      <c r="B10" s="90" t="s">
        <v>217</v>
      </c>
      <c r="C10" s="5"/>
      <c r="D10" s="361">
        <v>97216</v>
      </c>
      <c r="E10" s="372">
        <v>94684</v>
      </c>
      <c r="F10" s="51">
        <v>14817</v>
      </c>
      <c r="G10" s="51">
        <v>15153</v>
      </c>
      <c r="H10" s="51">
        <v>15488</v>
      </c>
      <c r="I10" s="51">
        <v>16003</v>
      </c>
      <c r="J10" s="51">
        <v>16506</v>
      </c>
      <c r="K10" s="51">
        <v>16717</v>
      </c>
      <c r="L10" s="373">
        <v>220</v>
      </c>
      <c r="M10" s="374">
        <v>2312</v>
      </c>
      <c r="N10" s="49">
        <v>1115</v>
      </c>
      <c r="O10" s="49">
        <v>53</v>
      </c>
      <c r="P10" s="49">
        <v>19</v>
      </c>
      <c r="Q10" s="49">
        <v>3</v>
      </c>
      <c r="R10" s="49">
        <v>8</v>
      </c>
      <c r="S10" s="49">
        <v>1</v>
      </c>
      <c r="T10" s="49">
        <v>1113</v>
      </c>
    </row>
    <row r="11" spans="1:30">
      <c r="B11" s="90" t="s">
        <v>219</v>
      </c>
      <c r="C11" s="5"/>
      <c r="D11" s="361">
        <v>958</v>
      </c>
      <c r="E11" s="372">
        <v>958</v>
      </c>
      <c r="F11" s="51">
        <v>191</v>
      </c>
      <c r="G11" s="51">
        <v>179</v>
      </c>
      <c r="H11" s="51">
        <v>178</v>
      </c>
      <c r="I11" s="51">
        <v>171</v>
      </c>
      <c r="J11" s="51">
        <v>123</v>
      </c>
      <c r="K11" s="51">
        <v>116</v>
      </c>
      <c r="L11" s="373">
        <v>0</v>
      </c>
      <c r="M11" s="374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</row>
    <row r="12" spans="1:30">
      <c r="A12" s="695" t="s">
        <v>23</v>
      </c>
      <c r="B12" s="695"/>
      <c r="C12" s="57"/>
      <c r="D12" s="377">
        <v>85399</v>
      </c>
      <c r="E12" s="86">
        <v>83280</v>
      </c>
      <c r="F12" s="86">
        <v>13105</v>
      </c>
      <c r="G12" s="86">
        <v>13344</v>
      </c>
      <c r="H12" s="86">
        <v>13645</v>
      </c>
      <c r="I12" s="86">
        <v>14017</v>
      </c>
      <c r="J12" s="86">
        <v>14584</v>
      </c>
      <c r="K12" s="86">
        <v>14585</v>
      </c>
      <c r="L12" s="377">
        <v>137</v>
      </c>
      <c r="M12" s="378">
        <v>1982</v>
      </c>
      <c r="N12" s="86">
        <v>928</v>
      </c>
      <c r="O12" s="86">
        <v>48</v>
      </c>
      <c r="P12" s="86">
        <v>15</v>
      </c>
      <c r="Q12" s="86">
        <v>2</v>
      </c>
      <c r="R12" s="86">
        <v>8</v>
      </c>
      <c r="S12" s="86">
        <v>1</v>
      </c>
      <c r="T12" s="86">
        <v>980</v>
      </c>
    </row>
    <row r="13" spans="1:30">
      <c r="A13" s="61"/>
      <c r="B13" s="62" t="s">
        <v>196</v>
      </c>
      <c r="C13" s="43"/>
      <c r="D13" s="361">
        <v>16866</v>
      </c>
      <c r="E13" s="243">
        <v>16440</v>
      </c>
      <c r="F13" s="49">
        <v>2659</v>
      </c>
      <c r="G13" s="49">
        <v>2630</v>
      </c>
      <c r="H13" s="49">
        <v>2720</v>
      </c>
      <c r="I13" s="49">
        <v>2808</v>
      </c>
      <c r="J13" s="49">
        <v>2782</v>
      </c>
      <c r="K13" s="49">
        <v>2841</v>
      </c>
      <c r="L13" s="373">
        <v>20</v>
      </c>
      <c r="M13" s="374">
        <v>406</v>
      </c>
      <c r="N13" s="49">
        <v>198</v>
      </c>
      <c r="O13" s="49">
        <v>6</v>
      </c>
      <c r="P13" s="49">
        <v>6</v>
      </c>
      <c r="Q13" s="49">
        <v>0</v>
      </c>
      <c r="R13" s="49">
        <v>0</v>
      </c>
      <c r="S13" s="49">
        <v>0</v>
      </c>
      <c r="T13" s="49">
        <v>196</v>
      </c>
    </row>
    <row r="14" spans="1:30">
      <c r="A14" s="61"/>
      <c r="B14" s="62" t="s">
        <v>197</v>
      </c>
      <c r="C14" s="43"/>
      <c r="D14" s="361">
        <v>19513</v>
      </c>
      <c r="E14" s="243">
        <v>19105</v>
      </c>
      <c r="F14" s="49">
        <v>3078</v>
      </c>
      <c r="G14" s="49">
        <v>3028</v>
      </c>
      <c r="H14" s="49">
        <v>3079</v>
      </c>
      <c r="I14" s="49">
        <v>3200</v>
      </c>
      <c r="J14" s="49">
        <v>3387</v>
      </c>
      <c r="K14" s="49">
        <v>3333</v>
      </c>
      <c r="L14" s="373">
        <v>39</v>
      </c>
      <c r="M14" s="374">
        <v>369</v>
      </c>
      <c r="N14" s="49">
        <v>169</v>
      </c>
      <c r="O14" s="49">
        <v>8</v>
      </c>
      <c r="P14" s="49">
        <v>2</v>
      </c>
      <c r="Q14" s="49">
        <v>2</v>
      </c>
      <c r="R14" s="49">
        <v>3</v>
      </c>
      <c r="S14" s="49">
        <v>1</v>
      </c>
      <c r="T14" s="49">
        <v>184</v>
      </c>
    </row>
    <row r="15" spans="1:30">
      <c r="A15" s="61"/>
      <c r="B15" s="62" t="s">
        <v>223</v>
      </c>
      <c r="C15" s="43"/>
      <c r="D15" s="361">
        <v>4555</v>
      </c>
      <c r="E15" s="243">
        <v>4460</v>
      </c>
      <c r="F15" s="49">
        <v>615</v>
      </c>
      <c r="G15" s="49">
        <v>732</v>
      </c>
      <c r="H15" s="49">
        <v>694</v>
      </c>
      <c r="I15" s="49">
        <v>765</v>
      </c>
      <c r="J15" s="49">
        <v>828</v>
      </c>
      <c r="K15" s="49">
        <v>826</v>
      </c>
      <c r="L15" s="373">
        <v>6</v>
      </c>
      <c r="M15" s="374">
        <v>89</v>
      </c>
      <c r="N15" s="49">
        <v>52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37</v>
      </c>
    </row>
    <row r="16" spans="1:30">
      <c r="A16" s="61"/>
      <c r="B16" s="62" t="s">
        <v>386</v>
      </c>
      <c r="C16" s="43"/>
      <c r="D16" s="361">
        <v>11450</v>
      </c>
      <c r="E16" s="243">
        <v>11082</v>
      </c>
      <c r="F16" s="49">
        <v>1762</v>
      </c>
      <c r="G16" s="49">
        <v>1777</v>
      </c>
      <c r="H16" s="49">
        <v>1851</v>
      </c>
      <c r="I16" s="49">
        <v>1880</v>
      </c>
      <c r="J16" s="49">
        <v>1909</v>
      </c>
      <c r="K16" s="49">
        <v>1903</v>
      </c>
      <c r="L16" s="373">
        <v>0</v>
      </c>
      <c r="M16" s="374">
        <v>368</v>
      </c>
      <c r="N16" s="49">
        <v>169</v>
      </c>
      <c r="O16" s="49">
        <v>20</v>
      </c>
      <c r="P16" s="49">
        <v>0</v>
      </c>
      <c r="Q16" s="49">
        <v>0</v>
      </c>
      <c r="R16" s="49">
        <v>1</v>
      </c>
      <c r="S16" s="49">
        <v>0</v>
      </c>
      <c r="T16" s="49">
        <v>178</v>
      </c>
    </row>
    <row r="17" spans="1:20">
      <c r="A17" s="61"/>
      <c r="B17" s="62" t="s">
        <v>387</v>
      </c>
      <c r="C17" s="43"/>
      <c r="D17" s="361">
        <v>13168</v>
      </c>
      <c r="E17" s="243">
        <v>12937</v>
      </c>
      <c r="F17" s="49">
        <v>2070</v>
      </c>
      <c r="G17" s="49">
        <v>2070</v>
      </c>
      <c r="H17" s="49">
        <v>2151</v>
      </c>
      <c r="I17" s="49">
        <v>2144</v>
      </c>
      <c r="J17" s="49">
        <v>2266</v>
      </c>
      <c r="K17" s="49">
        <v>2236</v>
      </c>
      <c r="L17" s="373">
        <v>0</v>
      </c>
      <c r="M17" s="374">
        <v>231</v>
      </c>
      <c r="N17" s="49">
        <v>101</v>
      </c>
      <c r="O17" s="49">
        <v>9</v>
      </c>
      <c r="P17" s="49">
        <v>1</v>
      </c>
      <c r="Q17" s="49">
        <v>0</v>
      </c>
      <c r="R17" s="49">
        <v>0</v>
      </c>
      <c r="S17" s="49">
        <v>0</v>
      </c>
      <c r="T17" s="49">
        <v>120</v>
      </c>
    </row>
    <row r="18" spans="1:20">
      <c r="A18" s="64"/>
      <c r="B18" s="65" t="s">
        <v>228</v>
      </c>
      <c r="C18" s="66"/>
      <c r="D18" s="364">
        <v>2121</v>
      </c>
      <c r="E18" s="248">
        <v>2054</v>
      </c>
      <c r="F18" s="68">
        <v>323</v>
      </c>
      <c r="G18" s="68">
        <v>324</v>
      </c>
      <c r="H18" s="68">
        <v>321</v>
      </c>
      <c r="I18" s="68">
        <v>328</v>
      </c>
      <c r="J18" s="68">
        <v>363</v>
      </c>
      <c r="K18" s="68">
        <v>395</v>
      </c>
      <c r="L18" s="379">
        <v>9</v>
      </c>
      <c r="M18" s="380">
        <v>58</v>
      </c>
      <c r="N18" s="68">
        <v>19</v>
      </c>
      <c r="O18" s="68">
        <v>0</v>
      </c>
      <c r="P18" s="68">
        <v>3</v>
      </c>
      <c r="Q18" s="68">
        <v>0</v>
      </c>
      <c r="R18" s="68">
        <v>1</v>
      </c>
      <c r="S18" s="68">
        <v>0</v>
      </c>
      <c r="T18" s="68">
        <v>35</v>
      </c>
    </row>
    <row r="19" spans="1:20">
      <c r="A19" s="61"/>
      <c r="B19" s="62" t="s">
        <v>388</v>
      </c>
      <c r="C19" s="43"/>
      <c r="D19" s="361">
        <v>3782</v>
      </c>
      <c r="E19" s="243">
        <v>3667</v>
      </c>
      <c r="F19" s="49">
        <v>572</v>
      </c>
      <c r="G19" s="49">
        <v>578</v>
      </c>
      <c r="H19" s="49">
        <v>638</v>
      </c>
      <c r="I19" s="49">
        <v>594</v>
      </c>
      <c r="J19" s="49">
        <v>643</v>
      </c>
      <c r="K19" s="49">
        <v>642</v>
      </c>
      <c r="L19" s="373">
        <v>0</v>
      </c>
      <c r="M19" s="374">
        <v>115</v>
      </c>
      <c r="N19" s="49">
        <v>45</v>
      </c>
      <c r="O19" s="49">
        <v>0</v>
      </c>
      <c r="P19" s="49">
        <v>3</v>
      </c>
      <c r="Q19" s="49">
        <v>0</v>
      </c>
      <c r="R19" s="49">
        <v>0</v>
      </c>
      <c r="S19" s="49">
        <v>0</v>
      </c>
      <c r="T19" s="49">
        <v>67</v>
      </c>
    </row>
    <row r="20" spans="1:20">
      <c r="A20" s="61"/>
      <c r="B20" s="62" t="s">
        <v>232</v>
      </c>
      <c r="C20" s="43"/>
      <c r="D20" s="361">
        <v>3388</v>
      </c>
      <c r="E20" s="243">
        <v>3292</v>
      </c>
      <c r="F20" s="49">
        <v>501</v>
      </c>
      <c r="G20" s="49">
        <v>568</v>
      </c>
      <c r="H20" s="49">
        <v>547</v>
      </c>
      <c r="I20" s="49">
        <v>524</v>
      </c>
      <c r="J20" s="49">
        <v>577</v>
      </c>
      <c r="K20" s="49">
        <v>575</v>
      </c>
      <c r="L20" s="373">
        <v>10</v>
      </c>
      <c r="M20" s="374">
        <v>86</v>
      </c>
      <c r="N20" s="49">
        <v>46</v>
      </c>
      <c r="O20" s="49">
        <v>2</v>
      </c>
      <c r="P20" s="49">
        <v>0</v>
      </c>
      <c r="Q20" s="49">
        <v>0</v>
      </c>
      <c r="R20" s="49">
        <v>0</v>
      </c>
      <c r="S20" s="49">
        <v>0</v>
      </c>
      <c r="T20" s="49">
        <v>38</v>
      </c>
    </row>
    <row r="21" spans="1:20">
      <c r="A21" s="61"/>
      <c r="B21" s="62" t="s">
        <v>235</v>
      </c>
      <c r="C21" s="43"/>
      <c r="D21" s="361">
        <v>3101</v>
      </c>
      <c r="E21" s="243">
        <v>3027</v>
      </c>
      <c r="F21" s="49">
        <v>432</v>
      </c>
      <c r="G21" s="49">
        <v>493</v>
      </c>
      <c r="H21" s="49">
        <v>499</v>
      </c>
      <c r="I21" s="49">
        <v>519</v>
      </c>
      <c r="J21" s="49">
        <v>545</v>
      </c>
      <c r="K21" s="49">
        <v>539</v>
      </c>
      <c r="L21" s="373">
        <v>7</v>
      </c>
      <c r="M21" s="374">
        <v>67</v>
      </c>
      <c r="N21" s="49">
        <v>41</v>
      </c>
      <c r="O21" s="49">
        <v>1</v>
      </c>
      <c r="P21" s="49">
        <v>0</v>
      </c>
      <c r="Q21" s="49">
        <v>0</v>
      </c>
      <c r="R21" s="49">
        <v>1</v>
      </c>
      <c r="S21" s="49">
        <v>0</v>
      </c>
      <c r="T21" s="49">
        <v>24</v>
      </c>
    </row>
    <row r="22" spans="1:20">
      <c r="A22" s="71"/>
      <c r="B22" s="72" t="s">
        <v>204</v>
      </c>
      <c r="C22" s="73"/>
      <c r="D22" s="365">
        <v>2327</v>
      </c>
      <c r="E22" s="250">
        <v>2250</v>
      </c>
      <c r="F22" s="76">
        <v>358</v>
      </c>
      <c r="G22" s="76">
        <v>349</v>
      </c>
      <c r="H22" s="76">
        <v>373</v>
      </c>
      <c r="I22" s="76">
        <v>404</v>
      </c>
      <c r="J22" s="76">
        <v>387</v>
      </c>
      <c r="K22" s="76">
        <v>379</v>
      </c>
      <c r="L22" s="381">
        <v>28</v>
      </c>
      <c r="M22" s="382">
        <v>49</v>
      </c>
      <c r="N22" s="76">
        <v>27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22</v>
      </c>
    </row>
    <row r="23" spans="1:20">
      <c r="A23" s="61"/>
      <c r="B23" s="62" t="s">
        <v>205</v>
      </c>
      <c r="C23" s="43"/>
      <c r="D23" s="361">
        <v>2512</v>
      </c>
      <c r="E23" s="243">
        <v>2441</v>
      </c>
      <c r="F23" s="49">
        <v>347</v>
      </c>
      <c r="G23" s="49">
        <v>401</v>
      </c>
      <c r="H23" s="49">
        <v>377</v>
      </c>
      <c r="I23" s="49">
        <v>440</v>
      </c>
      <c r="J23" s="49">
        <v>432</v>
      </c>
      <c r="K23" s="49">
        <v>444</v>
      </c>
      <c r="L23" s="373">
        <v>0</v>
      </c>
      <c r="M23" s="374">
        <v>71</v>
      </c>
      <c r="N23" s="49">
        <v>30</v>
      </c>
      <c r="O23" s="49">
        <v>2</v>
      </c>
      <c r="P23" s="49">
        <v>0</v>
      </c>
      <c r="Q23" s="49">
        <v>0</v>
      </c>
      <c r="R23" s="49">
        <v>2</v>
      </c>
      <c r="S23" s="49">
        <v>0</v>
      </c>
      <c r="T23" s="49">
        <v>37</v>
      </c>
    </row>
    <row r="24" spans="1:20">
      <c r="A24" s="78"/>
      <c r="B24" s="79" t="s">
        <v>103</v>
      </c>
      <c r="C24" s="80"/>
      <c r="D24" s="367">
        <v>2616</v>
      </c>
      <c r="E24" s="252">
        <v>2525</v>
      </c>
      <c r="F24" s="83">
        <v>388</v>
      </c>
      <c r="G24" s="83">
        <v>394</v>
      </c>
      <c r="H24" s="83">
        <v>395</v>
      </c>
      <c r="I24" s="83">
        <v>411</v>
      </c>
      <c r="J24" s="83">
        <v>465</v>
      </c>
      <c r="K24" s="83">
        <v>472</v>
      </c>
      <c r="L24" s="383">
        <v>18</v>
      </c>
      <c r="M24" s="384">
        <v>73</v>
      </c>
      <c r="N24" s="83">
        <v>31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42</v>
      </c>
    </row>
    <row r="25" spans="1:20">
      <c r="A25" s="691" t="s">
        <v>24</v>
      </c>
      <c r="B25" s="691"/>
      <c r="C25" s="5"/>
      <c r="D25" s="359">
        <v>13374</v>
      </c>
      <c r="E25" s="88">
        <v>12961</v>
      </c>
      <c r="F25" s="88">
        <v>2005</v>
      </c>
      <c r="G25" s="88">
        <v>2088</v>
      </c>
      <c r="H25" s="88">
        <v>2123</v>
      </c>
      <c r="I25" s="88">
        <v>2257</v>
      </c>
      <c r="J25" s="88">
        <v>2145</v>
      </c>
      <c r="K25" s="88">
        <v>2343</v>
      </c>
      <c r="L25" s="359">
        <v>83</v>
      </c>
      <c r="M25" s="375">
        <v>330</v>
      </c>
      <c r="N25" s="54">
        <v>187</v>
      </c>
      <c r="O25" s="54">
        <v>5</v>
      </c>
      <c r="P25" s="54">
        <v>4</v>
      </c>
      <c r="Q25" s="54">
        <v>1</v>
      </c>
      <c r="R25" s="54" t="s">
        <v>62</v>
      </c>
      <c r="S25" s="54" t="s">
        <v>62</v>
      </c>
      <c r="T25" s="54">
        <v>133</v>
      </c>
    </row>
    <row r="26" spans="1:20">
      <c r="B26" s="62" t="s">
        <v>70</v>
      </c>
      <c r="C26" s="5"/>
      <c r="D26" s="361">
        <v>766</v>
      </c>
      <c r="E26" s="372">
        <v>735</v>
      </c>
      <c r="F26" s="51">
        <v>107</v>
      </c>
      <c r="G26" s="51">
        <v>122</v>
      </c>
      <c r="H26" s="51">
        <v>130</v>
      </c>
      <c r="I26" s="51">
        <v>114</v>
      </c>
      <c r="J26" s="51">
        <v>115</v>
      </c>
      <c r="K26" s="51">
        <v>147</v>
      </c>
      <c r="L26" s="373">
        <v>0</v>
      </c>
      <c r="M26" s="374">
        <v>31</v>
      </c>
      <c r="N26" s="49">
        <v>12</v>
      </c>
      <c r="O26" s="49">
        <v>1</v>
      </c>
      <c r="P26" s="49">
        <v>0</v>
      </c>
      <c r="Q26" s="49">
        <v>0</v>
      </c>
      <c r="R26" s="49">
        <v>0</v>
      </c>
      <c r="S26" s="49">
        <v>0</v>
      </c>
      <c r="T26" s="49">
        <v>18</v>
      </c>
    </row>
    <row r="27" spans="1:20">
      <c r="B27" s="90" t="s">
        <v>71</v>
      </c>
      <c r="C27" s="5"/>
      <c r="D27" s="361">
        <v>1414</v>
      </c>
      <c r="E27" s="372">
        <v>1383</v>
      </c>
      <c r="F27" s="51">
        <v>219</v>
      </c>
      <c r="G27" s="51">
        <v>231</v>
      </c>
      <c r="H27" s="51">
        <v>212</v>
      </c>
      <c r="I27" s="51">
        <v>265</v>
      </c>
      <c r="J27" s="51">
        <v>205</v>
      </c>
      <c r="K27" s="51">
        <v>251</v>
      </c>
      <c r="L27" s="373">
        <v>0</v>
      </c>
      <c r="M27" s="374">
        <v>31</v>
      </c>
      <c r="N27" s="49">
        <v>20</v>
      </c>
      <c r="O27" s="49">
        <v>1</v>
      </c>
      <c r="P27" s="49">
        <v>0</v>
      </c>
      <c r="Q27" s="49">
        <v>0</v>
      </c>
      <c r="R27" s="49">
        <v>0</v>
      </c>
      <c r="S27" s="49">
        <v>0</v>
      </c>
      <c r="T27" s="49">
        <v>10</v>
      </c>
    </row>
    <row r="28" spans="1:20">
      <c r="A28" s="61"/>
      <c r="B28" s="62" t="s">
        <v>72</v>
      </c>
      <c r="C28" s="43"/>
      <c r="D28" s="361">
        <v>48</v>
      </c>
      <c r="E28" s="372">
        <v>30</v>
      </c>
      <c r="F28" s="51">
        <v>9</v>
      </c>
      <c r="G28" s="51">
        <v>0</v>
      </c>
      <c r="H28" s="51">
        <v>0</v>
      </c>
      <c r="I28" s="51">
        <v>7</v>
      </c>
      <c r="J28" s="51">
        <v>8</v>
      </c>
      <c r="K28" s="51">
        <v>6</v>
      </c>
      <c r="L28" s="373">
        <v>15</v>
      </c>
      <c r="M28" s="374">
        <v>3</v>
      </c>
      <c r="N28" s="49">
        <v>2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1</v>
      </c>
    </row>
    <row r="29" spans="1:20">
      <c r="A29" s="43"/>
      <c r="B29" s="62" t="s">
        <v>208</v>
      </c>
      <c r="C29" s="43"/>
      <c r="D29" s="361">
        <v>28</v>
      </c>
      <c r="E29" s="243">
        <v>28</v>
      </c>
      <c r="F29" s="49">
        <v>3</v>
      </c>
      <c r="G29" s="49">
        <v>6</v>
      </c>
      <c r="H29" s="49">
        <v>5</v>
      </c>
      <c r="I29" s="49">
        <v>4</v>
      </c>
      <c r="J29" s="49">
        <v>7</v>
      </c>
      <c r="K29" s="49">
        <v>3</v>
      </c>
      <c r="L29" s="373">
        <v>0</v>
      </c>
      <c r="M29" s="374" t="s">
        <v>62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</row>
    <row r="30" spans="1:20">
      <c r="A30" s="43"/>
      <c r="B30" s="62" t="s">
        <v>66</v>
      </c>
      <c r="C30" s="43"/>
      <c r="D30" s="361">
        <v>155</v>
      </c>
      <c r="E30" s="243">
        <v>152</v>
      </c>
      <c r="F30" s="49">
        <v>28</v>
      </c>
      <c r="G30" s="49">
        <v>24</v>
      </c>
      <c r="H30" s="49">
        <v>24</v>
      </c>
      <c r="I30" s="49">
        <v>26</v>
      </c>
      <c r="J30" s="49">
        <v>27</v>
      </c>
      <c r="K30" s="49">
        <v>23</v>
      </c>
      <c r="L30" s="373">
        <v>0</v>
      </c>
      <c r="M30" s="374">
        <v>3</v>
      </c>
      <c r="N30" s="49">
        <v>2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1</v>
      </c>
    </row>
    <row r="31" spans="1:20">
      <c r="A31" s="66"/>
      <c r="B31" s="65" t="s">
        <v>73</v>
      </c>
      <c r="C31" s="66"/>
      <c r="D31" s="364">
        <v>27</v>
      </c>
      <c r="E31" s="248">
        <v>12</v>
      </c>
      <c r="F31" s="68">
        <v>0</v>
      </c>
      <c r="G31" s="68">
        <v>0</v>
      </c>
      <c r="H31" s="68">
        <v>7</v>
      </c>
      <c r="I31" s="68">
        <v>5</v>
      </c>
      <c r="J31" s="68">
        <v>0</v>
      </c>
      <c r="K31" s="68">
        <v>0</v>
      </c>
      <c r="L31" s="379">
        <v>15</v>
      </c>
      <c r="M31" s="380" t="s">
        <v>62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</row>
    <row r="32" spans="1:20">
      <c r="A32" s="43"/>
      <c r="B32" s="62" t="s">
        <v>74</v>
      </c>
      <c r="C32" s="43"/>
      <c r="D32" s="361">
        <v>596</v>
      </c>
      <c r="E32" s="243">
        <v>584</v>
      </c>
      <c r="F32" s="49">
        <v>90</v>
      </c>
      <c r="G32" s="49">
        <v>94</v>
      </c>
      <c r="H32" s="49">
        <v>97</v>
      </c>
      <c r="I32" s="49">
        <v>103</v>
      </c>
      <c r="J32" s="49">
        <v>95</v>
      </c>
      <c r="K32" s="49">
        <v>105</v>
      </c>
      <c r="L32" s="373">
        <v>0</v>
      </c>
      <c r="M32" s="374">
        <v>12</v>
      </c>
      <c r="N32" s="49">
        <v>7</v>
      </c>
      <c r="O32" s="49">
        <v>0</v>
      </c>
      <c r="P32" s="49">
        <v>1</v>
      </c>
      <c r="Q32" s="49">
        <v>0</v>
      </c>
      <c r="R32" s="49">
        <v>0</v>
      </c>
      <c r="S32" s="49">
        <v>0</v>
      </c>
      <c r="T32" s="49">
        <v>4</v>
      </c>
    </row>
    <row r="33" spans="1:20">
      <c r="A33" s="43"/>
      <c r="B33" s="62" t="s">
        <v>67</v>
      </c>
      <c r="C33" s="43"/>
      <c r="D33" s="361">
        <v>622</v>
      </c>
      <c r="E33" s="243">
        <v>607</v>
      </c>
      <c r="F33" s="49">
        <v>96</v>
      </c>
      <c r="G33" s="49">
        <v>82</v>
      </c>
      <c r="H33" s="49">
        <v>100</v>
      </c>
      <c r="I33" s="49">
        <v>114</v>
      </c>
      <c r="J33" s="49">
        <v>107</v>
      </c>
      <c r="K33" s="49">
        <v>108</v>
      </c>
      <c r="L33" s="373">
        <v>0</v>
      </c>
      <c r="M33" s="374">
        <v>15</v>
      </c>
      <c r="N33" s="49">
        <v>9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6</v>
      </c>
    </row>
    <row r="34" spans="1:20">
      <c r="A34" s="43"/>
      <c r="B34" s="62" t="s">
        <v>68</v>
      </c>
      <c r="C34" s="43"/>
      <c r="D34" s="361">
        <v>216</v>
      </c>
      <c r="E34" s="243">
        <v>176</v>
      </c>
      <c r="F34" s="49">
        <v>27</v>
      </c>
      <c r="G34" s="49">
        <v>33</v>
      </c>
      <c r="H34" s="49">
        <v>24</v>
      </c>
      <c r="I34" s="49">
        <v>23</v>
      </c>
      <c r="J34" s="49">
        <v>29</v>
      </c>
      <c r="K34" s="49">
        <v>40</v>
      </c>
      <c r="L34" s="373">
        <v>29</v>
      </c>
      <c r="M34" s="374">
        <v>11</v>
      </c>
      <c r="N34" s="49">
        <v>3</v>
      </c>
      <c r="O34" s="49">
        <v>1</v>
      </c>
      <c r="P34" s="49">
        <v>0</v>
      </c>
      <c r="Q34" s="49">
        <v>1</v>
      </c>
      <c r="R34" s="49">
        <v>0</v>
      </c>
      <c r="S34" s="49">
        <v>0</v>
      </c>
      <c r="T34" s="49">
        <v>6</v>
      </c>
    </row>
    <row r="35" spans="1:20">
      <c r="A35" s="73"/>
      <c r="B35" s="72" t="s">
        <v>87</v>
      </c>
      <c r="C35" s="73"/>
      <c r="D35" s="365">
        <v>403</v>
      </c>
      <c r="E35" s="250">
        <v>391</v>
      </c>
      <c r="F35" s="76">
        <v>59</v>
      </c>
      <c r="G35" s="76">
        <v>67</v>
      </c>
      <c r="H35" s="76">
        <v>58</v>
      </c>
      <c r="I35" s="76">
        <v>65</v>
      </c>
      <c r="J35" s="76">
        <v>69</v>
      </c>
      <c r="K35" s="76">
        <v>73</v>
      </c>
      <c r="L35" s="381">
        <v>0</v>
      </c>
      <c r="M35" s="382">
        <v>12</v>
      </c>
      <c r="N35" s="76">
        <v>4</v>
      </c>
      <c r="O35" s="76">
        <v>0</v>
      </c>
      <c r="P35" s="76">
        <v>1</v>
      </c>
      <c r="Q35" s="76">
        <v>0</v>
      </c>
      <c r="R35" s="76">
        <v>0</v>
      </c>
      <c r="S35" s="76">
        <v>0</v>
      </c>
      <c r="T35" s="76">
        <v>7</v>
      </c>
    </row>
    <row r="36" spans="1:20">
      <c r="A36" s="43"/>
      <c r="B36" s="62" t="s">
        <v>88</v>
      </c>
      <c r="C36" s="43"/>
      <c r="D36" s="361">
        <v>206</v>
      </c>
      <c r="E36" s="243">
        <v>199</v>
      </c>
      <c r="F36" s="49">
        <v>27</v>
      </c>
      <c r="G36" s="49">
        <v>34</v>
      </c>
      <c r="H36" s="49">
        <v>35</v>
      </c>
      <c r="I36" s="49">
        <v>30</v>
      </c>
      <c r="J36" s="49">
        <v>34</v>
      </c>
      <c r="K36" s="49">
        <v>39</v>
      </c>
      <c r="L36" s="373">
        <v>0</v>
      </c>
      <c r="M36" s="374">
        <v>7</v>
      </c>
      <c r="N36" s="49">
        <v>4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3</v>
      </c>
    </row>
    <row r="37" spans="1:20">
      <c r="A37" s="43"/>
      <c r="B37" s="62" t="s">
        <v>89</v>
      </c>
      <c r="C37" s="61"/>
      <c r="D37" s="361">
        <v>154</v>
      </c>
      <c r="E37" s="243">
        <v>148</v>
      </c>
      <c r="F37" s="49">
        <v>27</v>
      </c>
      <c r="G37" s="49">
        <v>26</v>
      </c>
      <c r="H37" s="49">
        <v>19</v>
      </c>
      <c r="I37" s="49">
        <v>26</v>
      </c>
      <c r="J37" s="49">
        <v>28</v>
      </c>
      <c r="K37" s="49">
        <v>22</v>
      </c>
      <c r="L37" s="373">
        <v>0</v>
      </c>
      <c r="M37" s="374">
        <v>6</v>
      </c>
      <c r="N37" s="49">
        <v>4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2</v>
      </c>
    </row>
    <row r="38" spans="1:20">
      <c r="A38" s="43"/>
      <c r="B38" s="62" t="s">
        <v>90</v>
      </c>
      <c r="C38" s="61"/>
      <c r="D38" s="361">
        <v>506</v>
      </c>
      <c r="E38" s="243">
        <v>473</v>
      </c>
      <c r="F38" s="49">
        <v>68</v>
      </c>
      <c r="G38" s="49">
        <v>73</v>
      </c>
      <c r="H38" s="49">
        <v>67</v>
      </c>
      <c r="I38" s="49">
        <v>78</v>
      </c>
      <c r="J38" s="49">
        <v>88</v>
      </c>
      <c r="K38" s="49">
        <v>99</v>
      </c>
      <c r="L38" s="373">
        <v>13</v>
      </c>
      <c r="M38" s="98">
        <v>20</v>
      </c>
      <c r="N38" s="100">
        <v>10</v>
      </c>
      <c r="O38" s="100">
        <v>2</v>
      </c>
      <c r="P38" s="100">
        <v>2</v>
      </c>
      <c r="Q38" s="100">
        <v>0</v>
      </c>
      <c r="R38" s="100">
        <v>0</v>
      </c>
      <c r="S38" s="100">
        <v>0</v>
      </c>
      <c r="T38" s="100">
        <v>6</v>
      </c>
    </row>
    <row r="39" spans="1:20">
      <c r="A39" s="43"/>
      <c r="B39" s="62" t="s">
        <v>75</v>
      </c>
      <c r="C39" s="61"/>
      <c r="D39" s="361">
        <v>154</v>
      </c>
      <c r="E39" s="243">
        <v>149</v>
      </c>
      <c r="F39" s="49">
        <v>19</v>
      </c>
      <c r="G39" s="49">
        <v>29</v>
      </c>
      <c r="H39" s="49">
        <v>22</v>
      </c>
      <c r="I39" s="49">
        <v>28</v>
      </c>
      <c r="J39" s="49">
        <v>24</v>
      </c>
      <c r="K39" s="49">
        <v>27</v>
      </c>
      <c r="L39" s="373">
        <v>0</v>
      </c>
      <c r="M39" s="98">
        <v>5</v>
      </c>
      <c r="N39" s="100">
        <v>3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2</v>
      </c>
    </row>
    <row r="40" spans="1:20">
      <c r="A40" s="43"/>
      <c r="B40" s="62" t="s">
        <v>76</v>
      </c>
      <c r="C40" s="61"/>
      <c r="D40" s="361">
        <v>163</v>
      </c>
      <c r="E40" s="243">
        <v>157</v>
      </c>
      <c r="F40" s="49">
        <v>26</v>
      </c>
      <c r="G40" s="49">
        <v>31</v>
      </c>
      <c r="H40" s="49">
        <v>26</v>
      </c>
      <c r="I40" s="49">
        <v>26</v>
      </c>
      <c r="J40" s="49">
        <v>18</v>
      </c>
      <c r="K40" s="49">
        <v>30</v>
      </c>
      <c r="L40" s="373">
        <v>0</v>
      </c>
      <c r="M40" s="98">
        <v>6</v>
      </c>
      <c r="N40" s="100">
        <v>6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</row>
    <row r="41" spans="1:20">
      <c r="A41" s="66"/>
      <c r="B41" s="65" t="s">
        <v>91</v>
      </c>
      <c r="C41" s="64"/>
      <c r="D41" s="364">
        <v>353</v>
      </c>
      <c r="E41" s="248">
        <v>337</v>
      </c>
      <c r="F41" s="68">
        <v>55</v>
      </c>
      <c r="G41" s="68">
        <v>65</v>
      </c>
      <c r="H41" s="68">
        <v>53</v>
      </c>
      <c r="I41" s="68">
        <v>62</v>
      </c>
      <c r="J41" s="68">
        <v>53</v>
      </c>
      <c r="K41" s="68">
        <v>49</v>
      </c>
      <c r="L41" s="379">
        <v>0</v>
      </c>
      <c r="M41" s="385">
        <v>16</v>
      </c>
      <c r="N41" s="386">
        <v>11</v>
      </c>
      <c r="O41" s="386">
        <v>0</v>
      </c>
      <c r="P41" s="386">
        <v>0</v>
      </c>
      <c r="Q41" s="386">
        <v>0</v>
      </c>
      <c r="R41" s="386">
        <v>0</v>
      </c>
      <c r="S41" s="386">
        <v>0</v>
      </c>
      <c r="T41" s="386">
        <v>5</v>
      </c>
    </row>
    <row r="42" spans="1:20">
      <c r="A42" s="43"/>
      <c r="B42" s="62" t="s">
        <v>104</v>
      </c>
      <c r="C42" s="61"/>
      <c r="D42" s="361">
        <v>645</v>
      </c>
      <c r="E42" s="243">
        <v>616</v>
      </c>
      <c r="F42" s="49">
        <v>99</v>
      </c>
      <c r="G42" s="49">
        <v>96</v>
      </c>
      <c r="H42" s="49">
        <v>108</v>
      </c>
      <c r="I42" s="49">
        <v>103</v>
      </c>
      <c r="J42" s="49">
        <v>90</v>
      </c>
      <c r="K42" s="49">
        <v>120</v>
      </c>
      <c r="L42" s="373">
        <v>11</v>
      </c>
      <c r="M42" s="98">
        <v>18</v>
      </c>
      <c r="N42" s="100">
        <v>7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11</v>
      </c>
    </row>
    <row r="43" spans="1:20">
      <c r="A43" s="43"/>
      <c r="B43" s="62" t="s">
        <v>77</v>
      </c>
      <c r="C43" s="61"/>
      <c r="D43" s="361">
        <v>1852</v>
      </c>
      <c r="E43" s="243">
        <v>1802</v>
      </c>
      <c r="F43" s="49">
        <v>299</v>
      </c>
      <c r="G43" s="49">
        <v>284</v>
      </c>
      <c r="H43" s="49">
        <v>292</v>
      </c>
      <c r="I43" s="49">
        <v>316</v>
      </c>
      <c r="J43" s="49">
        <v>302</v>
      </c>
      <c r="K43" s="49">
        <v>309</v>
      </c>
      <c r="L43" s="373">
        <v>0</v>
      </c>
      <c r="M43" s="98">
        <v>50</v>
      </c>
      <c r="N43" s="100">
        <v>28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22</v>
      </c>
    </row>
    <row r="44" spans="1:20">
      <c r="A44" s="43"/>
      <c r="B44" s="62" t="s">
        <v>78</v>
      </c>
      <c r="C44" s="61"/>
      <c r="D44" s="361">
        <v>689</v>
      </c>
      <c r="E44" s="243">
        <v>683</v>
      </c>
      <c r="F44" s="49">
        <v>87</v>
      </c>
      <c r="G44" s="49">
        <v>108</v>
      </c>
      <c r="H44" s="49">
        <v>122</v>
      </c>
      <c r="I44" s="49">
        <v>128</v>
      </c>
      <c r="J44" s="49">
        <v>108</v>
      </c>
      <c r="K44" s="49">
        <v>130</v>
      </c>
      <c r="L44" s="373">
        <v>0</v>
      </c>
      <c r="M44" s="98">
        <v>6</v>
      </c>
      <c r="N44" s="100">
        <v>6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</row>
    <row r="45" spans="1:20">
      <c r="A45" s="73"/>
      <c r="B45" s="72" t="s">
        <v>209</v>
      </c>
      <c r="C45" s="71"/>
      <c r="D45" s="365">
        <v>547</v>
      </c>
      <c r="E45" s="250">
        <v>535</v>
      </c>
      <c r="F45" s="76">
        <v>67</v>
      </c>
      <c r="G45" s="76">
        <v>91</v>
      </c>
      <c r="H45" s="76">
        <v>100</v>
      </c>
      <c r="I45" s="76">
        <v>100</v>
      </c>
      <c r="J45" s="76">
        <v>87</v>
      </c>
      <c r="K45" s="76">
        <v>90</v>
      </c>
      <c r="L45" s="381">
        <v>0</v>
      </c>
      <c r="M45" s="103">
        <v>12</v>
      </c>
      <c r="N45" s="105">
        <v>7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5</v>
      </c>
    </row>
    <row r="46" spans="1:20">
      <c r="A46" s="43"/>
      <c r="B46" s="62" t="s">
        <v>69</v>
      </c>
      <c r="C46" s="61"/>
      <c r="D46" s="361">
        <v>573</v>
      </c>
      <c r="E46" s="243">
        <v>568</v>
      </c>
      <c r="F46" s="49">
        <v>95</v>
      </c>
      <c r="G46" s="49">
        <v>78</v>
      </c>
      <c r="H46" s="49">
        <v>98</v>
      </c>
      <c r="I46" s="49">
        <v>92</v>
      </c>
      <c r="J46" s="49">
        <v>105</v>
      </c>
      <c r="K46" s="49">
        <v>100</v>
      </c>
      <c r="L46" s="373">
        <v>0</v>
      </c>
      <c r="M46" s="98">
        <v>5</v>
      </c>
      <c r="N46" s="100">
        <v>3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2</v>
      </c>
    </row>
    <row r="47" spans="1:20">
      <c r="A47" s="43"/>
      <c r="B47" s="62" t="s">
        <v>79</v>
      </c>
      <c r="C47" s="61"/>
      <c r="D47" s="361">
        <v>2008</v>
      </c>
      <c r="E47" s="243">
        <v>1967</v>
      </c>
      <c r="F47" s="49">
        <v>316</v>
      </c>
      <c r="G47" s="49">
        <v>322</v>
      </c>
      <c r="H47" s="49">
        <v>335</v>
      </c>
      <c r="I47" s="49">
        <v>322</v>
      </c>
      <c r="J47" s="49">
        <v>342</v>
      </c>
      <c r="K47" s="49">
        <v>330</v>
      </c>
      <c r="L47" s="373">
        <v>0</v>
      </c>
      <c r="M47" s="98">
        <v>41</v>
      </c>
      <c r="N47" s="100">
        <v>29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12</v>
      </c>
    </row>
    <row r="48" spans="1:20" ht="14.25" thickBot="1">
      <c r="A48" s="108"/>
      <c r="B48" s="109" t="s">
        <v>111</v>
      </c>
      <c r="C48" s="110"/>
      <c r="D48" s="368">
        <v>1249</v>
      </c>
      <c r="E48" s="254">
        <v>1229</v>
      </c>
      <c r="F48" s="112">
        <v>182</v>
      </c>
      <c r="G48" s="112">
        <v>192</v>
      </c>
      <c r="H48" s="112">
        <v>189</v>
      </c>
      <c r="I48" s="112">
        <v>220</v>
      </c>
      <c r="J48" s="112">
        <v>204</v>
      </c>
      <c r="K48" s="112">
        <v>242</v>
      </c>
      <c r="L48" s="387">
        <v>0</v>
      </c>
      <c r="M48" s="111">
        <v>20</v>
      </c>
      <c r="N48" s="114">
        <v>10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10</v>
      </c>
    </row>
    <row r="49" ht="17.25" customHeight="1"/>
  </sheetData>
  <mergeCells count="10">
    <mergeCell ref="A25:B25"/>
    <mergeCell ref="D5:D6"/>
    <mergeCell ref="M5:T5"/>
    <mergeCell ref="L5:L6"/>
    <mergeCell ref="E5:K5"/>
    <mergeCell ref="A3:T3"/>
    <mergeCell ref="A5:C6"/>
    <mergeCell ref="A7:B7"/>
    <mergeCell ref="A8:B8"/>
    <mergeCell ref="A12:B12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69" firstPageNumber="46" pageOrder="overThenDown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FF"/>
    <pageSetUpPr fitToPage="1"/>
  </sheetPr>
  <dimension ref="A1:AD49"/>
  <sheetViews>
    <sheetView zoomScaleNormal="100" workbookViewId="0">
      <selection activeCell="F23" sqref="F23"/>
    </sheetView>
  </sheetViews>
  <sheetFormatPr defaultRowHeight="13.5"/>
  <cols>
    <col min="1" max="1" width="2.125" style="6" customWidth="1"/>
    <col min="2" max="2" width="13.125" style="6" customWidth="1"/>
    <col min="3" max="3" width="0.625" style="6" customWidth="1"/>
    <col min="4" max="4" width="12.375" style="6" customWidth="1"/>
    <col min="5" max="20" width="10.625" style="6" customWidth="1"/>
    <col min="21" max="22" width="9.25" style="6" bestFit="1" customWidth="1"/>
    <col min="23" max="16384" width="9" style="6"/>
  </cols>
  <sheetData>
    <row r="1" spans="1:30" ht="14.25">
      <c r="A1" s="41" t="s">
        <v>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</row>
    <row r="2" spans="1:30" ht="13.7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</row>
    <row r="3" spans="1:30" ht="16.5" customHeight="1">
      <c r="A3" s="696" t="s">
        <v>389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</row>
    <row r="4" spans="1:30" ht="14.25" thickBot="1">
      <c r="A4" s="110"/>
      <c r="B4" s="110"/>
      <c r="C4" s="110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16" t="s">
        <v>25</v>
      </c>
    </row>
    <row r="5" spans="1:30">
      <c r="A5" s="693" t="s">
        <v>21</v>
      </c>
      <c r="B5" s="693"/>
      <c r="C5" s="699"/>
      <c r="D5" s="704" t="s">
        <v>97</v>
      </c>
      <c r="E5" s="704" t="s">
        <v>357</v>
      </c>
      <c r="F5" s="693"/>
      <c r="G5" s="693"/>
      <c r="H5" s="693"/>
      <c r="I5" s="693"/>
      <c r="J5" s="693"/>
      <c r="K5" s="699"/>
      <c r="L5" s="699" t="s">
        <v>369</v>
      </c>
      <c r="M5" s="822" t="s">
        <v>370</v>
      </c>
      <c r="N5" s="718"/>
      <c r="O5" s="718"/>
      <c r="P5" s="718"/>
      <c r="Q5" s="718"/>
      <c r="R5" s="718"/>
      <c r="S5" s="718"/>
      <c r="T5" s="718"/>
    </row>
    <row r="6" spans="1:30">
      <c r="A6" s="694"/>
      <c r="B6" s="694"/>
      <c r="C6" s="701"/>
      <c r="D6" s="700"/>
      <c r="E6" s="355" t="s">
        <v>371</v>
      </c>
      <c r="F6" s="355" t="s">
        <v>372</v>
      </c>
      <c r="G6" s="355" t="s">
        <v>373</v>
      </c>
      <c r="H6" s="356" t="s">
        <v>374</v>
      </c>
      <c r="I6" s="355" t="s">
        <v>375</v>
      </c>
      <c r="J6" s="355" t="s">
        <v>376</v>
      </c>
      <c r="K6" s="355" t="s">
        <v>377</v>
      </c>
      <c r="L6" s="701"/>
      <c r="M6" s="369" t="s">
        <v>371</v>
      </c>
      <c r="N6" s="355" t="s">
        <v>378</v>
      </c>
      <c r="O6" s="370" t="s">
        <v>379</v>
      </c>
      <c r="P6" s="370" t="s">
        <v>380</v>
      </c>
      <c r="Q6" s="355" t="s">
        <v>381</v>
      </c>
      <c r="R6" s="355" t="s">
        <v>382</v>
      </c>
      <c r="S6" s="356" t="s">
        <v>383</v>
      </c>
      <c r="T6" s="356" t="s">
        <v>384</v>
      </c>
      <c r="U6" s="61"/>
    </row>
    <row r="7" spans="1:30" ht="16.5" customHeight="1">
      <c r="A7" s="760" t="s">
        <v>172</v>
      </c>
      <c r="B7" s="761"/>
      <c r="C7" s="43"/>
      <c r="D7" s="374"/>
      <c r="E7" s="374"/>
      <c r="F7" s="49"/>
      <c r="G7" s="49"/>
      <c r="H7" s="49"/>
      <c r="I7" s="49"/>
      <c r="J7" s="49"/>
      <c r="K7" s="388"/>
      <c r="L7" s="51"/>
      <c r="M7" s="374"/>
      <c r="N7" s="45"/>
      <c r="O7" s="49"/>
      <c r="P7" s="45"/>
      <c r="Q7" s="45"/>
      <c r="R7" s="45"/>
      <c r="S7" s="45"/>
      <c r="T7" s="45"/>
    </row>
    <row r="8" spans="1:30" ht="14.25" customHeight="1">
      <c r="A8" s="692" t="s">
        <v>171</v>
      </c>
      <c r="B8" s="692"/>
      <c r="C8" s="52"/>
      <c r="D8" s="375">
        <v>97216</v>
      </c>
      <c r="E8" s="375">
        <v>94684</v>
      </c>
      <c r="F8" s="54">
        <v>14817</v>
      </c>
      <c r="G8" s="54">
        <v>15153</v>
      </c>
      <c r="H8" s="54">
        <v>15488</v>
      </c>
      <c r="I8" s="54">
        <v>16003</v>
      </c>
      <c r="J8" s="54">
        <v>16506</v>
      </c>
      <c r="K8" s="389">
        <v>16717</v>
      </c>
      <c r="L8" s="88">
        <v>220</v>
      </c>
      <c r="M8" s="375">
        <v>2312</v>
      </c>
      <c r="N8" s="54">
        <v>1115</v>
      </c>
      <c r="O8" s="54">
        <v>53</v>
      </c>
      <c r="P8" s="54">
        <v>19</v>
      </c>
      <c r="Q8" s="54">
        <v>3</v>
      </c>
      <c r="R8" s="54">
        <v>8</v>
      </c>
      <c r="S8" s="54">
        <v>1</v>
      </c>
      <c r="T8" s="54">
        <v>1113</v>
      </c>
      <c r="U8" s="376"/>
      <c r="V8" s="376"/>
      <c r="W8" s="376"/>
      <c r="X8" s="376"/>
      <c r="Y8" s="376"/>
      <c r="Z8" s="376"/>
      <c r="AA8" s="376"/>
      <c r="AB8" s="376"/>
      <c r="AC8" s="376"/>
      <c r="AD8" s="376"/>
    </row>
    <row r="9" spans="1:30" hidden="1">
      <c r="A9" s="390"/>
      <c r="B9" s="391" t="s">
        <v>215</v>
      </c>
      <c r="C9" s="52"/>
      <c r="D9" s="375" t="s">
        <v>62</v>
      </c>
      <c r="E9" s="375" t="s">
        <v>62</v>
      </c>
      <c r="F9" s="392" t="s">
        <v>62</v>
      </c>
      <c r="G9" s="392" t="s">
        <v>62</v>
      </c>
      <c r="H9" s="392" t="s">
        <v>62</v>
      </c>
      <c r="I9" s="392" t="s">
        <v>62</v>
      </c>
      <c r="J9" s="392" t="s">
        <v>62</v>
      </c>
      <c r="K9" s="393" t="s">
        <v>62</v>
      </c>
      <c r="L9" s="394" t="s">
        <v>390</v>
      </c>
      <c r="M9" s="375" t="s">
        <v>62</v>
      </c>
      <c r="N9" s="392" t="s">
        <v>62</v>
      </c>
      <c r="O9" s="392" t="s">
        <v>62</v>
      </c>
      <c r="P9" s="392" t="s">
        <v>62</v>
      </c>
      <c r="Q9" s="392" t="s">
        <v>62</v>
      </c>
      <c r="R9" s="392" t="s">
        <v>62</v>
      </c>
      <c r="S9" s="49">
        <v>0</v>
      </c>
      <c r="T9" s="392" t="s">
        <v>62</v>
      </c>
    </row>
    <row r="10" spans="1:30" hidden="1">
      <c r="A10" s="390"/>
      <c r="B10" s="391" t="s">
        <v>217</v>
      </c>
      <c r="C10" s="52"/>
      <c r="D10" s="375">
        <v>102642</v>
      </c>
      <c r="E10" s="375">
        <v>100596</v>
      </c>
      <c r="F10" s="392">
        <v>16196</v>
      </c>
      <c r="G10" s="392">
        <v>16624</v>
      </c>
      <c r="H10" s="392">
        <v>16693</v>
      </c>
      <c r="I10" s="392">
        <v>16914</v>
      </c>
      <c r="J10" s="392">
        <v>16703</v>
      </c>
      <c r="K10" s="393">
        <v>17466</v>
      </c>
      <c r="L10" s="392">
        <v>282</v>
      </c>
      <c r="M10" s="375">
        <v>1764</v>
      </c>
      <c r="N10" s="392">
        <v>964</v>
      </c>
      <c r="O10" s="392">
        <v>18</v>
      </c>
      <c r="P10" s="392">
        <v>12</v>
      </c>
      <c r="Q10" s="392">
        <v>2</v>
      </c>
      <c r="R10" s="392">
        <v>2</v>
      </c>
      <c r="S10" s="49">
        <v>0</v>
      </c>
      <c r="T10" s="392">
        <v>766</v>
      </c>
    </row>
    <row r="11" spans="1:30" hidden="1">
      <c r="A11" s="390"/>
      <c r="B11" s="391" t="s">
        <v>219</v>
      </c>
      <c r="C11" s="52"/>
      <c r="D11" s="375" t="s">
        <v>62</v>
      </c>
      <c r="E11" s="375" t="s">
        <v>62</v>
      </c>
      <c r="F11" s="392" t="s">
        <v>62</v>
      </c>
      <c r="G11" s="392" t="s">
        <v>62</v>
      </c>
      <c r="H11" s="392" t="s">
        <v>62</v>
      </c>
      <c r="I11" s="392" t="s">
        <v>62</v>
      </c>
      <c r="J11" s="392" t="s">
        <v>62</v>
      </c>
      <c r="K11" s="393" t="s">
        <v>62</v>
      </c>
      <c r="L11" s="394" t="s">
        <v>390</v>
      </c>
      <c r="M11" s="375" t="s">
        <v>62</v>
      </c>
      <c r="N11" s="392" t="s">
        <v>62</v>
      </c>
      <c r="O11" s="392" t="s">
        <v>62</v>
      </c>
      <c r="P11" s="392" t="s">
        <v>62</v>
      </c>
      <c r="Q11" s="392" t="s">
        <v>62</v>
      </c>
      <c r="R11" s="392" t="s">
        <v>62</v>
      </c>
      <c r="S11" s="49">
        <v>0</v>
      </c>
      <c r="T11" s="392" t="s">
        <v>62</v>
      </c>
    </row>
    <row r="12" spans="1:30" ht="14.25" customHeight="1">
      <c r="A12" s="695" t="s">
        <v>23</v>
      </c>
      <c r="B12" s="695"/>
      <c r="C12" s="57"/>
      <c r="D12" s="378">
        <v>83957</v>
      </c>
      <c r="E12" s="378">
        <v>81838</v>
      </c>
      <c r="F12" s="86">
        <v>12840</v>
      </c>
      <c r="G12" s="86">
        <v>13086</v>
      </c>
      <c r="H12" s="86">
        <v>13387</v>
      </c>
      <c r="I12" s="86">
        <v>13762</v>
      </c>
      <c r="J12" s="86">
        <v>14382</v>
      </c>
      <c r="K12" s="395">
        <v>14381</v>
      </c>
      <c r="L12" s="86">
        <v>137</v>
      </c>
      <c r="M12" s="378">
        <v>1982</v>
      </c>
      <c r="N12" s="86">
        <v>928</v>
      </c>
      <c r="O12" s="86">
        <v>48</v>
      </c>
      <c r="P12" s="86">
        <v>15</v>
      </c>
      <c r="Q12" s="86">
        <v>2</v>
      </c>
      <c r="R12" s="86">
        <v>8</v>
      </c>
      <c r="S12" s="86">
        <v>1</v>
      </c>
      <c r="T12" s="86">
        <v>980</v>
      </c>
    </row>
    <row r="13" spans="1:30">
      <c r="A13" s="61"/>
      <c r="B13" s="62" t="s">
        <v>391</v>
      </c>
      <c r="C13" s="43"/>
      <c r="D13" s="374">
        <v>16045</v>
      </c>
      <c r="E13" s="374">
        <v>15619</v>
      </c>
      <c r="F13" s="49">
        <v>2497</v>
      </c>
      <c r="G13" s="49">
        <v>2470</v>
      </c>
      <c r="H13" s="49">
        <v>2568</v>
      </c>
      <c r="I13" s="49">
        <v>2656</v>
      </c>
      <c r="J13" s="49">
        <v>2682</v>
      </c>
      <c r="K13" s="388">
        <v>2746</v>
      </c>
      <c r="L13" s="49">
        <v>20</v>
      </c>
      <c r="M13" s="374">
        <v>406</v>
      </c>
      <c r="N13" s="49">
        <v>198</v>
      </c>
      <c r="O13" s="49">
        <v>6</v>
      </c>
      <c r="P13" s="49">
        <v>6</v>
      </c>
      <c r="Q13" s="49">
        <v>0</v>
      </c>
      <c r="R13" s="49">
        <v>0</v>
      </c>
      <c r="S13" s="49">
        <v>0</v>
      </c>
      <c r="T13" s="49">
        <v>196</v>
      </c>
    </row>
    <row r="14" spans="1:30">
      <c r="A14" s="61"/>
      <c r="B14" s="62" t="s">
        <v>197</v>
      </c>
      <c r="C14" s="43"/>
      <c r="D14" s="374">
        <v>19513</v>
      </c>
      <c r="E14" s="374">
        <v>19105</v>
      </c>
      <c r="F14" s="49">
        <v>3078</v>
      </c>
      <c r="G14" s="49">
        <v>3028</v>
      </c>
      <c r="H14" s="49">
        <v>3079</v>
      </c>
      <c r="I14" s="49">
        <v>3200</v>
      </c>
      <c r="J14" s="49">
        <v>3387</v>
      </c>
      <c r="K14" s="388">
        <v>3333</v>
      </c>
      <c r="L14" s="49">
        <v>39</v>
      </c>
      <c r="M14" s="374">
        <v>369</v>
      </c>
      <c r="N14" s="49">
        <v>169</v>
      </c>
      <c r="O14" s="49">
        <v>8</v>
      </c>
      <c r="P14" s="49">
        <v>2</v>
      </c>
      <c r="Q14" s="49">
        <v>2</v>
      </c>
      <c r="R14" s="49">
        <v>3</v>
      </c>
      <c r="S14" s="49">
        <v>1</v>
      </c>
      <c r="T14" s="49">
        <v>184</v>
      </c>
    </row>
    <row r="15" spans="1:30">
      <c r="A15" s="61"/>
      <c r="B15" s="62" t="s">
        <v>392</v>
      </c>
      <c r="C15" s="43"/>
      <c r="D15" s="374">
        <v>4555</v>
      </c>
      <c r="E15" s="374">
        <v>4460</v>
      </c>
      <c r="F15" s="49">
        <v>615</v>
      </c>
      <c r="G15" s="49">
        <v>732</v>
      </c>
      <c r="H15" s="49">
        <v>694</v>
      </c>
      <c r="I15" s="49">
        <v>765</v>
      </c>
      <c r="J15" s="49">
        <v>828</v>
      </c>
      <c r="K15" s="388">
        <v>826</v>
      </c>
      <c r="L15" s="49">
        <v>6</v>
      </c>
      <c r="M15" s="374">
        <v>89</v>
      </c>
      <c r="N15" s="49">
        <v>52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37</v>
      </c>
    </row>
    <row r="16" spans="1:30">
      <c r="A16" s="61"/>
      <c r="B16" s="62" t="s">
        <v>393</v>
      </c>
      <c r="C16" s="43"/>
      <c r="D16" s="374">
        <v>11450</v>
      </c>
      <c r="E16" s="374">
        <v>11082</v>
      </c>
      <c r="F16" s="49">
        <v>1762</v>
      </c>
      <c r="G16" s="49">
        <v>1777</v>
      </c>
      <c r="H16" s="49">
        <v>1851</v>
      </c>
      <c r="I16" s="49">
        <v>1880</v>
      </c>
      <c r="J16" s="49">
        <v>1909</v>
      </c>
      <c r="K16" s="388">
        <v>1903</v>
      </c>
      <c r="L16" s="49">
        <v>0</v>
      </c>
      <c r="M16" s="374">
        <v>368</v>
      </c>
      <c r="N16" s="49">
        <v>169</v>
      </c>
      <c r="O16" s="49">
        <v>20</v>
      </c>
      <c r="P16" s="49">
        <v>0</v>
      </c>
      <c r="Q16" s="49">
        <v>0</v>
      </c>
      <c r="R16" s="49">
        <v>1</v>
      </c>
      <c r="S16" s="49">
        <v>0</v>
      </c>
      <c r="T16" s="49">
        <v>178</v>
      </c>
    </row>
    <row r="17" spans="1:20">
      <c r="A17" s="61"/>
      <c r="B17" s="62" t="s">
        <v>394</v>
      </c>
      <c r="C17" s="43"/>
      <c r="D17" s="374">
        <v>12547</v>
      </c>
      <c r="E17" s="374">
        <v>12316</v>
      </c>
      <c r="F17" s="49">
        <v>1967</v>
      </c>
      <c r="G17" s="49">
        <v>1972</v>
      </c>
      <c r="H17" s="49">
        <v>2045</v>
      </c>
      <c r="I17" s="49">
        <v>2041</v>
      </c>
      <c r="J17" s="49">
        <v>2164</v>
      </c>
      <c r="K17" s="388">
        <v>2127</v>
      </c>
      <c r="L17" s="49">
        <v>0</v>
      </c>
      <c r="M17" s="374">
        <v>231</v>
      </c>
      <c r="N17" s="49">
        <v>101</v>
      </c>
      <c r="O17" s="49">
        <v>9</v>
      </c>
      <c r="P17" s="49">
        <v>1</v>
      </c>
      <c r="Q17" s="49">
        <v>0</v>
      </c>
      <c r="R17" s="49">
        <v>0</v>
      </c>
      <c r="S17" s="49">
        <v>0</v>
      </c>
      <c r="T17" s="49">
        <v>120</v>
      </c>
    </row>
    <row r="18" spans="1:20">
      <c r="A18" s="64"/>
      <c r="B18" s="65" t="s">
        <v>395</v>
      </c>
      <c r="C18" s="66"/>
      <c r="D18" s="380">
        <v>2121</v>
      </c>
      <c r="E18" s="380">
        <v>2054</v>
      </c>
      <c r="F18" s="68">
        <v>323</v>
      </c>
      <c r="G18" s="68">
        <v>324</v>
      </c>
      <c r="H18" s="68">
        <v>321</v>
      </c>
      <c r="I18" s="68">
        <v>328</v>
      </c>
      <c r="J18" s="68">
        <v>363</v>
      </c>
      <c r="K18" s="396">
        <v>395</v>
      </c>
      <c r="L18" s="68">
        <v>9</v>
      </c>
      <c r="M18" s="380">
        <v>58</v>
      </c>
      <c r="N18" s="68">
        <v>19</v>
      </c>
      <c r="O18" s="68">
        <v>0</v>
      </c>
      <c r="P18" s="68">
        <v>3</v>
      </c>
      <c r="Q18" s="68">
        <v>0</v>
      </c>
      <c r="R18" s="68">
        <v>1</v>
      </c>
      <c r="S18" s="68">
        <v>0</v>
      </c>
      <c r="T18" s="68">
        <v>35</v>
      </c>
    </row>
    <row r="19" spans="1:20">
      <c r="A19" s="61"/>
      <c r="B19" s="62" t="s">
        <v>396</v>
      </c>
      <c r="C19" s="43"/>
      <c r="D19" s="374">
        <v>3782</v>
      </c>
      <c r="E19" s="374">
        <v>3667</v>
      </c>
      <c r="F19" s="49">
        <v>572</v>
      </c>
      <c r="G19" s="49">
        <v>578</v>
      </c>
      <c r="H19" s="49">
        <v>638</v>
      </c>
      <c r="I19" s="49">
        <v>594</v>
      </c>
      <c r="J19" s="49">
        <v>643</v>
      </c>
      <c r="K19" s="388">
        <v>642</v>
      </c>
      <c r="L19" s="49">
        <v>0</v>
      </c>
      <c r="M19" s="374">
        <v>115</v>
      </c>
      <c r="N19" s="49">
        <v>45</v>
      </c>
      <c r="O19" s="49">
        <v>0</v>
      </c>
      <c r="P19" s="49">
        <v>3</v>
      </c>
      <c r="Q19" s="49">
        <v>0</v>
      </c>
      <c r="R19" s="49">
        <v>0</v>
      </c>
      <c r="S19" s="49">
        <v>0</v>
      </c>
      <c r="T19" s="49">
        <v>67</v>
      </c>
    </row>
    <row r="20" spans="1:20">
      <c r="A20" s="61"/>
      <c r="B20" s="62" t="s">
        <v>397</v>
      </c>
      <c r="C20" s="43"/>
      <c r="D20" s="374">
        <v>3388</v>
      </c>
      <c r="E20" s="374">
        <v>3292</v>
      </c>
      <c r="F20" s="49">
        <v>501</v>
      </c>
      <c r="G20" s="49">
        <v>568</v>
      </c>
      <c r="H20" s="49">
        <v>547</v>
      </c>
      <c r="I20" s="49">
        <v>524</v>
      </c>
      <c r="J20" s="49">
        <v>577</v>
      </c>
      <c r="K20" s="388">
        <v>575</v>
      </c>
      <c r="L20" s="49">
        <v>10</v>
      </c>
      <c r="M20" s="374">
        <v>86</v>
      </c>
      <c r="N20" s="49">
        <v>46</v>
      </c>
      <c r="O20" s="49">
        <v>2</v>
      </c>
      <c r="P20" s="49">
        <v>0</v>
      </c>
      <c r="Q20" s="49">
        <v>0</v>
      </c>
      <c r="R20" s="49">
        <v>0</v>
      </c>
      <c r="S20" s="49">
        <v>0</v>
      </c>
      <c r="T20" s="49">
        <v>38</v>
      </c>
    </row>
    <row r="21" spans="1:20">
      <c r="A21" s="61"/>
      <c r="B21" s="62" t="s">
        <v>235</v>
      </c>
      <c r="C21" s="43"/>
      <c r="D21" s="374">
        <v>3101</v>
      </c>
      <c r="E21" s="374">
        <v>3027</v>
      </c>
      <c r="F21" s="49">
        <v>432</v>
      </c>
      <c r="G21" s="49">
        <v>493</v>
      </c>
      <c r="H21" s="49">
        <v>499</v>
      </c>
      <c r="I21" s="49">
        <v>519</v>
      </c>
      <c r="J21" s="49">
        <v>545</v>
      </c>
      <c r="K21" s="388">
        <v>539</v>
      </c>
      <c r="L21" s="49">
        <v>7</v>
      </c>
      <c r="M21" s="374">
        <v>67</v>
      </c>
      <c r="N21" s="49">
        <v>41</v>
      </c>
      <c r="O21" s="49">
        <v>1</v>
      </c>
      <c r="P21" s="49">
        <v>0</v>
      </c>
      <c r="Q21" s="49">
        <v>0</v>
      </c>
      <c r="R21" s="49">
        <v>1</v>
      </c>
      <c r="S21" s="49">
        <v>0</v>
      </c>
      <c r="T21" s="49">
        <v>24</v>
      </c>
    </row>
    <row r="22" spans="1:20">
      <c r="A22" s="71"/>
      <c r="B22" s="72" t="s">
        <v>204</v>
      </c>
      <c r="C22" s="73"/>
      <c r="D22" s="382">
        <v>2327</v>
      </c>
      <c r="E22" s="382">
        <v>2250</v>
      </c>
      <c r="F22" s="76">
        <v>358</v>
      </c>
      <c r="G22" s="76">
        <v>349</v>
      </c>
      <c r="H22" s="76">
        <v>373</v>
      </c>
      <c r="I22" s="76">
        <v>404</v>
      </c>
      <c r="J22" s="76">
        <v>387</v>
      </c>
      <c r="K22" s="397">
        <v>379</v>
      </c>
      <c r="L22" s="76">
        <v>28</v>
      </c>
      <c r="M22" s="382">
        <v>49</v>
      </c>
      <c r="N22" s="76">
        <v>27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22</v>
      </c>
    </row>
    <row r="23" spans="1:20">
      <c r="A23" s="61"/>
      <c r="B23" s="62" t="s">
        <v>398</v>
      </c>
      <c r="C23" s="43"/>
      <c r="D23" s="374">
        <v>2512</v>
      </c>
      <c r="E23" s="374">
        <v>2441</v>
      </c>
      <c r="F23" s="49">
        <v>347</v>
      </c>
      <c r="G23" s="49">
        <v>401</v>
      </c>
      <c r="H23" s="49">
        <v>377</v>
      </c>
      <c r="I23" s="49">
        <v>440</v>
      </c>
      <c r="J23" s="49">
        <v>432</v>
      </c>
      <c r="K23" s="388">
        <v>444</v>
      </c>
      <c r="L23" s="49">
        <v>0</v>
      </c>
      <c r="M23" s="374">
        <v>71</v>
      </c>
      <c r="N23" s="49">
        <v>30</v>
      </c>
      <c r="O23" s="49">
        <v>2</v>
      </c>
      <c r="P23" s="49">
        <v>0</v>
      </c>
      <c r="Q23" s="49">
        <v>0</v>
      </c>
      <c r="R23" s="49">
        <v>2</v>
      </c>
      <c r="S23" s="49">
        <v>0</v>
      </c>
      <c r="T23" s="49">
        <v>37</v>
      </c>
    </row>
    <row r="24" spans="1:20">
      <c r="A24" s="78"/>
      <c r="B24" s="79" t="s">
        <v>103</v>
      </c>
      <c r="C24" s="80"/>
      <c r="D24" s="384">
        <v>2616</v>
      </c>
      <c r="E24" s="384">
        <v>2525</v>
      </c>
      <c r="F24" s="83">
        <v>388</v>
      </c>
      <c r="G24" s="83">
        <v>394</v>
      </c>
      <c r="H24" s="83">
        <v>395</v>
      </c>
      <c r="I24" s="83">
        <v>411</v>
      </c>
      <c r="J24" s="83">
        <v>465</v>
      </c>
      <c r="K24" s="398">
        <v>472</v>
      </c>
      <c r="L24" s="83">
        <v>18</v>
      </c>
      <c r="M24" s="384">
        <v>73</v>
      </c>
      <c r="N24" s="83">
        <v>31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42</v>
      </c>
    </row>
    <row r="25" spans="1:20" ht="16.5" customHeight="1">
      <c r="A25" s="691" t="s">
        <v>24</v>
      </c>
      <c r="B25" s="691"/>
      <c r="C25" s="5"/>
      <c r="D25" s="375">
        <v>13259</v>
      </c>
      <c r="E25" s="375">
        <v>12846</v>
      </c>
      <c r="F25" s="54">
        <v>1977</v>
      </c>
      <c r="G25" s="54">
        <v>2067</v>
      </c>
      <c r="H25" s="54">
        <v>2101</v>
      </c>
      <c r="I25" s="54">
        <v>2241</v>
      </c>
      <c r="J25" s="54">
        <v>2124</v>
      </c>
      <c r="K25" s="389">
        <v>2336</v>
      </c>
      <c r="L25" s="88">
        <v>83</v>
      </c>
      <c r="M25" s="375">
        <v>330</v>
      </c>
      <c r="N25" s="54">
        <v>187</v>
      </c>
      <c r="O25" s="54">
        <v>5</v>
      </c>
      <c r="P25" s="54">
        <v>4</v>
      </c>
      <c r="Q25" s="54">
        <v>1</v>
      </c>
      <c r="R25" s="54" t="s">
        <v>62</v>
      </c>
      <c r="S25" s="54" t="s">
        <v>62</v>
      </c>
      <c r="T25" s="54">
        <v>133</v>
      </c>
    </row>
    <row r="26" spans="1:20">
      <c r="B26" s="62" t="s">
        <v>70</v>
      </c>
      <c r="C26" s="5"/>
      <c r="D26" s="374">
        <v>766</v>
      </c>
      <c r="E26" s="374">
        <v>735</v>
      </c>
      <c r="F26" s="49">
        <v>107</v>
      </c>
      <c r="G26" s="49">
        <v>122</v>
      </c>
      <c r="H26" s="49">
        <v>130</v>
      </c>
      <c r="I26" s="49">
        <v>114</v>
      </c>
      <c r="J26" s="49">
        <v>115</v>
      </c>
      <c r="K26" s="388">
        <v>147</v>
      </c>
      <c r="L26" s="51">
        <v>0</v>
      </c>
      <c r="M26" s="374">
        <v>31</v>
      </c>
      <c r="N26" s="49">
        <v>12</v>
      </c>
      <c r="O26" s="49">
        <v>1</v>
      </c>
      <c r="P26" s="49">
        <v>0</v>
      </c>
      <c r="Q26" s="49">
        <v>0</v>
      </c>
      <c r="R26" s="49">
        <v>0</v>
      </c>
      <c r="S26" s="49">
        <v>0</v>
      </c>
      <c r="T26" s="49">
        <v>18</v>
      </c>
    </row>
    <row r="27" spans="1:20">
      <c r="B27" s="90" t="s">
        <v>71</v>
      </c>
      <c r="C27" s="5"/>
      <c r="D27" s="374">
        <v>1414</v>
      </c>
      <c r="E27" s="374">
        <v>1383</v>
      </c>
      <c r="F27" s="49">
        <v>219</v>
      </c>
      <c r="G27" s="49">
        <v>231</v>
      </c>
      <c r="H27" s="49">
        <v>212</v>
      </c>
      <c r="I27" s="49">
        <v>265</v>
      </c>
      <c r="J27" s="49">
        <v>205</v>
      </c>
      <c r="K27" s="388">
        <v>251</v>
      </c>
      <c r="L27" s="51">
        <v>0</v>
      </c>
      <c r="M27" s="374">
        <v>31</v>
      </c>
      <c r="N27" s="49">
        <v>20</v>
      </c>
      <c r="O27" s="49">
        <v>1</v>
      </c>
      <c r="P27" s="49">
        <v>0</v>
      </c>
      <c r="Q27" s="49">
        <v>0</v>
      </c>
      <c r="R27" s="49">
        <v>0</v>
      </c>
      <c r="S27" s="49">
        <v>0</v>
      </c>
      <c r="T27" s="49">
        <v>10</v>
      </c>
    </row>
    <row r="28" spans="1:20">
      <c r="A28" s="61"/>
      <c r="B28" s="62" t="s">
        <v>72</v>
      </c>
      <c r="C28" s="43"/>
      <c r="D28" s="374">
        <v>48</v>
      </c>
      <c r="E28" s="374">
        <v>30</v>
      </c>
      <c r="F28" s="49">
        <v>9</v>
      </c>
      <c r="G28" s="49">
        <v>0</v>
      </c>
      <c r="H28" s="49">
        <v>0</v>
      </c>
      <c r="I28" s="49">
        <v>7</v>
      </c>
      <c r="J28" s="49">
        <v>8</v>
      </c>
      <c r="K28" s="388">
        <v>6</v>
      </c>
      <c r="L28" s="51">
        <v>15</v>
      </c>
      <c r="M28" s="374">
        <v>3</v>
      </c>
      <c r="N28" s="49">
        <v>2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1</v>
      </c>
    </row>
    <row r="29" spans="1:20">
      <c r="A29" s="43"/>
      <c r="B29" s="62" t="s">
        <v>208</v>
      </c>
      <c r="C29" s="43"/>
      <c r="D29" s="374">
        <v>28</v>
      </c>
      <c r="E29" s="374">
        <v>28</v>
      </c>
      <c r="F29" s="49">
        <v>3</v>
      </c>
      <c r="G29" s="49">
        <v>6</v>
      </c>
      <c r="H29" s="49">
        <v>5</v>
      </c>
      <c r="I29" s="49">
        <v>4</v>
      </c>
      <c r="J29" s="49">
        <v>7</v>
      </c>
      <c r="K29" s="388">
        <v>3</v>
      </c>
      <c r="L29" s="49">
        <v>0</v>
      </c>
      <c r="M29" s="374" t="s">
        <v>62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</row>
    <row r="30" spans="1:20">
      <c r="A30" s="43"/>
      <c r="B30" s="62" t="s">
        <v>66</v>
      </c>
      <c r="C30" s="43"/>
      <c r="D30" s="374">
        <v>155</v>
      </c>
      <c r="E30" s="374">
        <v>152</v>
      </c>
      <c r="F30" s="49">
        <v>28</v>
      </c>
      <c r="G30" s="49">
        <v>24</v>
      </c>
      <c r="H30" s="49">
        <v>24</v>
      </c>
      <c r="I30" s="49">
        <v>26</v>
      </c>
      <c r="J30" s="49">
        <v>27</v>
      </c>
      <c r="K30" s="388">
        <v>23</v>
      </c>
      <c r="L30" s="49">
        <v>0</v>
      </c>
      <c r="M30" s="374">
        <v>3</v>
      </c>
      <c r="N30" s="49">
        <v>2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1</v>
      </c>
    </row>
    <row r="31" spans="1:20">
      <c r="A31" s="66"/>
      <c r="B31" s="65" t="s">
        <v>73</v>
      </c>
      <c r="C31" s="66"/>
      <c r="D31" s="380">
        <v>27</v>
      </c>
      <c r="E31" s="380">
        <v>12</v>
      </c>
      <c r="F31" s="68">
        <v>0</v>
      </c>
      <c r="G31" s="68">
        <v>0</v>
      </c>
      <c r="H31" s="68">
        <v>7</v>
      </c>
      <c r="I31" s="68">
        <v>5</v>
      </c>
      <c r="J31" s="68">
        <v>0</v>
      </c>
      <c r="K31" s="396">
        <v>0</v>
      </c>
      <c r="L31" s="68">
        <v>15</v>
      </c>
      <c r="M31" s="380" t="s">
        <v>62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</row>
    <row r="32" spans="1:20">
      <c r="A32" s="43"/>
      <c r="B32" s="62" t="s">
        <v>74</v>
      </c>
      <c r="C32" s="43"/>
      <c r="D32" s="374">
        <v>596</v>
      </c>
      <c r="E32" s="374">
        <v>584</v>
      </c>
      <c r="F32" s="49">
        <v>90</v>
      </c>
      <c r="G32" s="49">
        <v>94</v>
      </c>
      <c r="H32" s="49">
        <v>97</v>
      </c>
      <c r="I32" s="49">
        <v>103</v>
      </c>
      <c r="J32" s="49">
        <v>95</v>
      </c>
      <c r="K32" s="388">
        <v>105</v>
      </c>
      <c r="L32" s="49">
        <v>0</v>
      </c>
      <c r="M32" s="374">
        <v>12</v>
      </c>
      <c r="N32" s="49">
        <v>7</v>
      </c>
      <c r="O32" s="49">
        <v>0</v>
      </c>
      <c r="P32" s="49">
        <v>1</v>
      </c>
      <c r="Q32" s="49">
        <v>0</v>
      </c>
      <c r="R32" s="49">
        <v>0</v>
      </c>
      <c r="S32" s="49">
        <v>0</v>
      </c>
      <c r="T32" s="49">
        <v>4</v>
      </c>
    </row>
    <row r="33" spans="1:20">
      <c r="A33" s="43"/>
      <c r="B33" s="62" t="s">
        <v>67</v>
      </c>
      <c r="C33" s="43"/>
      <c r="D33" s="374">
        <v>622</v>
      </c>
      <c r="E33" s="374">
        <v>607</v>
      </c>
      <c r="F33" s="49">
        <v>96</v>
      </c>
      <c r="G33" s="49">
        <v>82</v>
      </c>
      <c r="H33" s="49">
        <v>100</v>
      </c>
      <c r="I33" s="49">
        <v>114</v>
      </c>
      <c r="J33" s="49">
        <v>107</v>
      </c>
      <c r="K33" s="388">
        <v>108</v>
      </c>
      <c r="L33" s="49">
        <v>0</v>
      </c>
      <c r="M33" s="374">
        <v>15</v>
      </c>
      <c r="N33" s="49">
        <v>9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6</v>
      </c>
    </row>
    <row r="34" spans="1:20">
      <c r="A34" s="43"/>
      <c r="B34" s="62" t="s">
        <v>68</v>
      </c>
      <c r="C34" s="43"/>
      <c r="D34" s="374">
        <v>216</v>
      </c>
      <c r="E34" s="374">
        <v>176</v>
      </c>
      <c r="F34" s="49">
        <v>27</v>
      </c>
      <c r="G34" s="49">
        <v>33</v>
      </c>
      <c r="H34" s="49">
        <v>24</v>
      </c>
      <c r="I34" s="49">
        <v>23</v>
      </c>
      <c r="J34" s="49">
        <v>29</v>
      </c>
      <c r="K34" s="388">
        <v>40</v>
      </c>
      <c r="L34" s="49">
        <v>29</v>
      </c>
      <c r="M34" s="374">
        <v>11</v>
      </c>
      <c r="N34" s="49">
        <v>3</v>
      </c>
      <c r="O34" s="49">
        <v>1</v>
      </c>
      <c r="P34" s="49">
        <v>0</v>
      </c>
      <c r="Q34" s="49">
        <v>1</v>
      </c>
      <c r="R34" s="49">
        <v>0</v>
      </c>
      <c r="S34" s="49">
        <v>0</v>
      </c>
      <c r="T34" s="49">
        <v>6</v>
      </c>
    </row>
    <row r="35" spans="1:20">
      <c r="A35" s="73"/>
      <c r="B35" s="72" t="s">
        <v>87</v>
      </c>
      <c r="C35" s="73"/>
      <c r="D35" s="382">
        <v>403</v>
      </c>
      <c r="E35" s="382">
        <v>391</v>
      </c>
      <c r="F35" s="76">
        <v>59</v>
      </c>
      <c r="G35" s="76">
        <v>67</v>
      </c>
      <c r="H35" s="76">
        <v>58</v>
      </c>
      <c r="I35" s="76">
        <v>65</v>
      </c>
      <c r="J35" s="76">
        <v>69</v>
      </c>
      <c r="K35" s="397">
        <v>73</v>
      </c>
      <c r="L35" s="76">
        <v>0</v>
      </c>
      <c r="M35" s="382">
        <v>12</v>
      </c>
      <c r="N35" s="76">
        <v>4</v>
      </c>
      <c r="O35" s="76">
        <v>0</v>
      </c>
      <c r="P35" s="76">
        <v>1</v>
      </c>
      <c r="Q35" s="76">
        <v>0</v>
      </c>
      <c r="R35" s="76">
        <v>0</v>
      </c>
      <c r="S35" s="76">
        <v>0</v>
      </c>
      <c r="T35" s="76">
        <v>7</v>
      </c>
    </row>
    <row r="36" spans="1:20">
      <c r="A36" s="43"/>
      <c r="B36" s="62" t="s">
        <v>88</v>
      </c>
      <c r="C36" s="43"/>
      <c r="D36" s="374">
        <v>206</v>
      </c>
      <c r="E36" s="374">
        <v>199</v>
      </c>
      <c r="F36" s="49">
        <v>27</v>
      </c>
      <c r="G36" s="49">
        <v>34</v>
      </c>
      <c r="H36" s="49">
        <v>35</v>
      </c>
      <c r="I36" s="49">
        <v>30</v>
      </c>
      <c r="J36" s="49">
        <v>34</v>
      </c>
      <c r="K36" s="388">
        <v>39</v>
      </c>
      <c r="L36" s="49">
        <v>0</v>
      </c>
      <c r="M36" s="374">
        <v>7</v>
      </c>
      <c r="N36" s="49">
        <v>4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3</v>
      </c>
    </row>
    <row r="37" spans="1:20">
      <c r="A37" s="43"/>
      <c r="B37" s="62" t="s">
        <v>89</v>
      </c>
      <c r="C37" s="61"/>
      <c r="D37" s="374">
        <v>154</v>
      </c>
      <c r="E37" s="374">
        <v>148</v>
      </c>
      <c r="F37" s="49">
        <v>27</v>
      </c>
      <c r="G37" s="49">
        <v>26</v>
      </c>
      <c r="H37" s="49">
        <v>19</v>
      </c>
      <c r="I37" s="49">
        <v>26</v>
      </c>
      <c r="J37" s="49">
        <v>28</v>
      </c>
      <c r="K37" s="388">
        <v>22</v>
      </c>
      <c r="L37" s="49">
        <v>0</v>
      </c>
      <c r="M37" s="374">
        <v>6</v>
      </c>
      <c r="N37" s="49">
        <v>4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2</v>
      </c>
    </row>
    <row r="38" spans="1:20">
      <c r="A38" s="43"/>
      <c r="B38" s="62" t="s">
        <v>90</v>
      </c>
      <c r="C38" s="61"/>
      <c r="D38" s="374">
        <v>506</v>
      </c>
      <c r="E38" s="374">
        <v>473</v>
      </c>
      <c r="F38" s="49">
        <v>68</v>
      </c>
      <c r="G38" s="49">
        <v>73</v>
      </c>
      <c r="H38" s="49">
        <v>67</v>
      </c>
      <c r="I38" s="49">
        <v>78</v>
      </c>
      <c r="J38" s="49">
        <v>88</v>
      </c>
      <c r="K38" s="388">
        <v>99</v>
      </c>
      <c r="L38" s="49">
        <v>13</v>
      </c>
      <c r="M38" s="98">
        <v>20</v>
      </c>
      <c r="N38" s="100">
        <v>10</v>
      </c>
      <c r="O38" s="100">
        <v>2</v>
      </c>
      <c r="P38" s="100">
        <v>2</v>
      </c>
      <c r="Q38" s="100">
        <v>0</v>
      </c>
      <c r="R38" s="100">
        <v>0</v>
      </c>
      <c r="S38" s="100">
        <v>0</v>
      </c>
      <c r="T38" s="100">
        <v>6</v>
      </c>
    </row>
    <row r="39" spans="1:20">
      <c r="A39" s="43"/>
      <c r="B39" s="62" t="s">
        <v>75</v>
      </c>
      <c r="C39" s="61"/>
      <c r="D39" s="374">
        <v>154</v>
      </c>
      <c r="E39" s="374">
        <v>149</v>
      </c>
      <c r="F39" s="49">
        <v>19</v>
      </c>
      <c r="G39" s="49">
        <v>29</v>
      </c>
      <c r="H39" s="49">
        <v>22</v>
      </c>
      <c r="I39" s="49">
        <v>28</v>
      </c>
      <c r="J39" s="49">
        <v>24</v>
      </c>
      <c r="K39" s="388">
        <v>27</v>
      </c>
      <c r="L39" s="49">
        <v>0</v>
      </c>
      <c r="M39" s="98">
        <v>5</v>
      </c>
      <c r="N39" s="100">
        <v>3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2</v>
      </c>
    </row>
    <row r="40" spans="1:20">
      <c r="A40" s="43"/>
      <c r="B40" s="62" t="s">
        <v>76</v>
      </c>
      <c r="C40" s="61"/>
      <c r="D40" s="374">
        <v>163</v>
      </c>
      <c r="E40" s="374">
        <v>157</v>
      </c>
      <c r="F40" s="49">
        <v>26</v>
      </c>
      <c r="G40" s="49">
        <v>31</v>
      </c>
      <c r="H40" s="49">
        <v>26</v>
      </c>
      <c r="I40" s="49">
        <v>26</v>
      </c>
      <c r="J40" s="49">
        <v>18</v>
      </c>
      <c r="K40" s="388">
        <v>30</v>
      </c>
      <c r="L40" s="49">
        <v>0</v>
      </c>
      <c r="M40" s="98">
        <v>6</v>
      </c>
      <c r="N40" s="100">
        <v>6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</row>
    <row r="41" spans="1:20">
      <c r="A41" s="66"/>
      <c r="B41" s="65" t="s">
        <v>91</v>
      </c>
      <c r="C41" s="64"/>
      <c r="D41" s="380">
        <v>353</v>
      </c>
      <c r="E41" s="380">
        <v>337</v>
      </c>
      <c r="F41" s="68">
        <v>55</v>
      </c>
      <c r="G41" s="68">
        <v>65</v>
      </c>
      <c r="H41" s="68">
        <v>53</v>
      </c>
      <c r="I41" s="68">
        <v>62</v>
      </c>
      <c r="J41" s="68">
        <v>53</v>
      </c>
      <c r="K41" s="396">
        <v>49</v>
      </c>
      <c r="L41" s="68">
        <v>0</v>
      </c>
      <c r="M41" s="385">
        <v>16</v>
      </c>
      <c r="N41" s="386">
        <v>11</v>
      </c>
      <c r="O41" s="386">
        <v>0</v>
      </c>
      <c r="P41" s="386">
        <v>0</v>
      </c>
      <c r="Q41" s="386">
        <v>0</v>
      </c>
      <c r="R41" s="386">
        <v>0</v>
      </c>
      <c r="S41" s="386">
        <v>0</v>
      </c>
      <c r="T41" s="386">
        <v>5</v>
      </c>
    </row>
    <row r="42" spans="1:20">
      <c r="A42" s="43"/>
      <c r="B42" s="62" t="s">
        <v>104</v>
      </c>
      <c r="C42" s="61"/>
      <c r="D42" s="374">
        <v>645</v>
      </c>
      <c r="E42" s="374">
        <v>616</v>
      </c>
      <c r="F42" s="49">
        <v>99</v>
      </c>
      <c r="G42" s="49">
        <v>96</v>
      </c>
      <c r="H42" s="49">
        <v>108</v>
      </c>
      <c r="I42" s="49">
        <v>103</v>
      </c>
      <c r="J42" s="49">
        <v>90</v>
      </c>
      <c r="K42" s="388">
        <v>120</v>
      </c>
      <c r="L42" s="49">
        <v>11</v>
      </c>
      <c r="M42" s="98">
        <v>18</v>
      </c>
      <c r="N42" s="100">
        <v>7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11</v>
      </c>
    </row>
    <row r="43" spans="1:20">
      <c r="A43" s="43"/>
      <c r="B43" s="62" t="s">
        <v>77</v>
      </c>
      <c r="C43" s="61"/>
      <c r="D43" s="374">
        <v>1737</v>
      </c>
      <c r="E43" s="374">
        <v>1687</v>
      </c>
      <c r="F43" s="49">
        <v>271</v>
      </c>
      <c r="G43" s="49">
        <v>263</v>
      </c>
      <c r="H43" s="49">
        <v>270</v>
      </c>
      <c r="I43" s="49">
        <v>300</v>
      </c>
      <c r="J43" s="49">
        <v>281</v>
      </c>
      <c r="K43" s="388">
        <v>302</v>
      </c>
      <c r="L43" s="49">
        <v>0</v>
      </c>
      <c r="M43" s="98">
        <v>50</v>
      </c>
      <c r="N43" s="100">
        <v>28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22</v>
      </c>
    </row>
    <row r="44" spans="1:20">
      <c r="A44" s="43"/>
      <c r="B44" s="62" t="s">
        <v>78</v>
      </c>
      <c r="C44" s="61"/>
      <c r="D44" s="374">
        <v>689</v>
      </c>
      <c r="E44" s="374">
        <v>683</v>
      </c>
      <c r="F44" s="49">
        <v>87</v>
      </c>
      <c r="G44" s="49">
        <v>108</v>
      </c>
      <c r="H44" s="49">
        <v>122</v>
      </c>
      <c r="I44" s="49">
        <v>128</v>
      </c>
      <c r="J44" s="49">
        <v>108</v>
      </c>
      <c r="K44" s="388">
        <v>130</v>
      </c>
      <c r="L44" s="49">
        <v>0</v>
      </c>
      <c r="M44" s="98">
        <v>6</v>
      </c>
      <c r="N44" s="100">
        <v>6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</row>
    <row r="45" spans="1:20">
      <c r="A45" s="73"/>
      <c r="B45" s="72" t="s">
        <v>209</v>
      </c>
      <c r="C45" s="71"/>
      <c r="D45" s="382">
        <v>547</v>
      </c>
      <c r="E45" s="382">
        <v>535</v>
      </c>
      <c r="F45" s="76">
        <v>67</v>
      </c>
      <c r="G45" s="76">
        <v>91</v>
      </c>
      <c r="H45" s="76">
        <v>100</v>
      </c>
      <c r="I45" s="76">
        <v>100</v>
      </c>
      <c r="J45" s="76">
        <v>87</v>
      </c>
      <c r="K45" s="397">
        <v>90</v>
      </c>
      <c r="L45" s="76">
        <v>0</v>
      </c>
      <c r="M45" s="103">
        <v>12</v>
      </c>
      <c r="N45" s="105">
        <v>7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5</v>
      </c>
    </row>
    <row r="46" spans="1:20">
      <c r="A46" s="43"/>
      <c r="B46" s="62" t="s">
        <v>69</v>
      </c>
      <c r="C46" s="61"/>
      <c r="D46" s="374">
        <v>573</v>
      </c>
      <c r="E46" s="374">
        <v>568</v>
      </c>
      <c r="F46" s="49">
        <v>95</v>
      </c>
      <c r="G46" s="49">
        <v>78</v>
      </c>
      <c r="H46" s="49">
        <v>98</v>
      </c>
      <c r="I46" s="49">
        <v>92</v>
      </c>
      <c r="J46" s="49">
        <v>105</v>
      </c>
      <c r="K46" s="388">
        <v>100</v>
      </c>
      <c r="L46" s="49">
        <v>0</v>
      </c>
      <c r="M46" s="98">
        <v>5</v>
      </c>
      <c r="N46" s="100">
        <v>3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2</v>
      </c>
    </row>
    <row r="47" spans="1:20">
      <c r="A47" s="43"/>
      <c r="B47" s="62" t="s">
        <v>79</v>
      </c>
      <c r="C47" s="61"/>
      <c r="D47" s="374">
        <v>2008</v>
      </c>
      <c r="E47" s="374">
        <v>1967</v>
      </c>
      <c r="F47" s="49">
        <v>316</v>
      </c>
      <c r="G47" s="49">
        <v>322</v>
      </c>
      <c r="H47" s="49">
        <v>335</v>
      </c>
      <c r="I47" s="49">
        <v>322</v>
      </c>
      <c r="J47" s="49">
        <v>342</v>
      </c>
      <c r="K47" s="388">
        <v>330</v>
      </c>
      <c r="L47" s="49">
        <v>0</v>
      </c>
      <c r="M47" s="98">
        <v>41</v>
      </c>
      <c r="N47" s="100">
        <v>29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12</v>
      </c>
    </row>
    <row r="48" spans="1:20" ht="14.25" thickBot="1">
      <c r="A48" s="108"/>
      <c r="B48" s="109" t="s">
        <v>111</v>
      </c>
      <c r="C48" s="110"/>
      <c r="D48" s="399">
        <v>1249</v>
      </c>
      <c r="E48" s="399">
        <v>1229</v>
      </c>
      <c r="F48" s="112">
        <v>182</v>
      </c>
      <c r="G48" s="112">
        <v>192</v>
      </c>
      <c r="H48" s="112">
        <v>189</v>
      </c>
      <c r="I48" s="112">
        <v>220</v>
      </c>
      <c r="J48" s="112">
        <v>204</v>
      </c>
      <c r="K48" s="400">
        <v>242</v>
      </c>
      <c r="L48" s="112">
        <v>0</v>
      </c>
      <c r="M48" s="111">
        <v>20</v>
      </c>
      <c r="N48" s="114">
        <v>10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10</v>
      </c>
    </row>
    <row r="49" ht="17.25" customHeight="1"/>
  </sheetData>
  <mergeCells count="10">
    <mergeCell ref="A25:B25"/>
    <mergeCell ref="D5:D6"/>
    <mergeCell ref="M5:T5"/>
    <mergeCell ref="L5:L6"/>
    <mergeCell ref="E5:K5"/>
    <mergeCell ref="A3:T3"/>
    <mergeCell ref="A5:C6"/>
    <mergeCell ref="A7:B7"/>
    <mergeCell ref="A8:B8"/>
    <mergeCell ref="A12:B12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69" firstPageNumber="46" pageOrder="overThenDown" orientation="landscape" useFirstPageNumber="1" r:id="rId1"/>
  <headerFooter alignWithMargins="0"/>
  <rowBreaks count="1" manualBreakCount="1">
    <brk id="31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AA94"/>
  <sheetViews>
    <sheetView zoomScaleNormal="100" workbookViewId="0">
      <selection activeCell="E6" sqref="E6"/>
    </sheetView>
  </sheetViews>
  <sheetFormatPr defaultRowHeight="13.5"/>
  <cols>
    <col min="1" max="1" width="2.125" style="6" customWidth="1"/>
    <col min="2" max="2" width="13.125" style="6" customWidth="1"/>
    <col min="3" max="3" width="0.625" style="6" customWidth="1"/>
    <col min="4" max="24" width="9.125" style="6" customWidth="1"/>
    <col min="25" max="27" width="8.5" style="6" customWidth="1"/>
    <col min="28" max="16384" width="9" style="6"/>
  </cols>
  <sheetData>
    <row r="1" spans="1:27" ht="14.25">
      <c r="A1" s="401" t="s">
        <v>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5"/>
      <c r="Z1" s="5"/>
      <c r="AA1" s="7"/>
    </row>
    <row r="2" spans="1:27" ht="13.7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7"/>
      <c r="Y2" s="5"/>
      <c r="Z2" s="5"/>
      <c r="AA2" s="7"/>
    </row>
    <row r="3" spans="1:27" ht="16.5" customHeight="1">
      <c r="A3" s="696" t="s">
        <v>399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402"/>
      <c r="Z3" s="402"/>
      <c r="AA3" s="402"/>
    </row>
    <row r="4" spans="1:27" ht="14.25" thickBot="1">
      <c r="A4" s="110"/>
      <c r="B4" s="110"/>
      <c r="C4" s="110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43"/>
      <c r="W4" s="5"/>
      <c r="X4" s="403" t="s">
        <v>25</v>
      </c>
    </row>
    <row r="5" spans="1:27">
      <c r="A5" s="693" t="s">
        <v>21</v>
      </c>
      <c r="B5" s="693"/>
      <c r="C5" s="699"/>
      <c r="D5" s="822" t="s">
        <v>97</v>
      </c>
      <c r="E5" s="718"/>
      <c r="F5" s="718"/>
      <c r="G5" s="822" t="s">
        <v>400</v>
      </c>
      <c r="H5" s="718"/>
      <c r="I5" s="718"/>
      <c r="J5" s="822" t="s">
        <v>401</v>
      </c>
      <c r="K5" s="718"/>
      <c r="L5" s="719"/>
      <c r="M5" s="822" t="s">
        <v>402</v>
      </c>
      <c r="N5" s="718"/>
      <c r="O5" s="719"/>
      <c r="P5" s="822" t="s">
        <v>403</v>
      </c>
      <c r="Q5" s="718"/>
      <c r="R5" s="719"/>
      <c r="S5" s="822" t="s">
        <v>404</v>
      </c>
      <c r="T5" s="718"/>
      <c r="U5" s="719"/>
      <c r="V5" s="822" t="s">
        <v>405</v>
      </c>
      <c r="W5" s="718"/>
      <c r="X5" s="718"/>
    </row>
    <row r="6" spans="1:27">
      <c r="A6" s="694"/>
      <c r="B6" s="694"/>
      <c r="C6" s="701"/>
      <c r="D6" s="355" t="s">
        <v>97</v>
      </c>
      <c r="E6" s="355" t="s">
        <v>98</v>
      </c>
      <c r="F6" s="356" t="s">
        <v>99</v>
      </c>
      <c r="G6" s="355" t="s">
        <v>406</v>
      </c>
      <c r="H6" s="369" t="s">
        <v>407</v>
      </c>
      <c r="I6" s="356" t="s">
        <v>99</v>
      </c>
      <c r="J6" s="355" t="s">
        <v>406</v>
      </c>
      <c r="K6" s="369" t="s">
        <v>98</v>
      </c>
      <c r="L6" s="355" t="s">
        <v>99</v>
      </c>
      <c r="M6" s="355" t="s">
        <v>97</v>
      </c>
      <c r="N6" s="369" t="s">
        <v>98</v>
      </c>
      <c r="O6" s="355" t="s">
        <v>99</v>
      </c>
      <c r="P6" s="355" t="s">
        <v>406</v>
      </c>
      <c r="Q6" s="369" t="s">
        <v>407</v>
      </c>
      <c r="R6" s="356" t="s">
        <v>408</v>
      </c>
      <c r="S6" s="355" t="s">
        <v>406</v>
      </c>
      <c r="T6" s="369" t="s">
        <v>407</v>
      </c>
      <c r="U6" s="355" t="s">
        <v>409</v>
      </c>
      <c r="V6" s="355" t="s">
        <v>406</v>
      </c>
      <c r="W6" s="369" t="s">
        <v>98</v>
      </c>
      <c r="X6" s="356" t="s">
        <v>408</v>
      </c>
    </row>
    <row r="7" spans="1:27" ht="16.5" customHeight="1">
      <c r="A7" s="749">
        <v>30</v>
      </c>
      <c r="B7" s="749"/>
      <c r="D7" s="374">
        <v>100922</v>
      </c>
      <c r="E7" s="372">
        <v>51672</v>
      </c>
      <c r="F7" s="372">
        <v>49250</v>
      </c>
      <c r="G7" s="374">
        <v>15806</v>
      </c>
      <c r="H7" s="49">
        <v>8028</v>
      </c>
      <c r="I7" s="49">
        <v>7778</v>
      </c>
      <c r="J7" s="63">
        <v>16255</v>
      </c>
      <c r="K7" s="49">
        <v>8337</v>
      </c>
      <c r="L7" s="388">
        <v>7918</v>
      </c>
      <c r="M7" s="63">
        <v>16714</v>
      </c>
      <c r="N7" s="49">
        <v>8667</v>
      </c>
      <c r="O7" s="388">
        <v>8047</v>
      </c>
      <c r="P7" s="49">
        <v>17240</v>
      </c>
      <c r="Q7" s="51">
        <v>8851</v>
      </c>
      <c r="R7" s="51">
        <v>8389</v>
      </c>
      <c r="S7" s="63">
        <v>17324</v>
      </c>
      <c r="T7" s="49">
        <v>8929</v>
      </c>
      <c r="U7" s="388">
        <v>8395</v>
      </c>
      <c r="V7" s="49">
        <v>17583</v>
      </c>
      <c r="W7" s="51">
        <v>8860</v>
      </c>
      <c r="X7" s="51">
        <v>8723</v>
      </c>
    </row>
    <row r="8" spans="1:27" ht="14.25" customHeight="1">
      <c r="A8" s="692" t="s">
        <v>171</v>
      </c>
      <c r="B8" s="692"/>
      <c r="C8" s="390"/>
      <c r="D8" s="375">
        <v>98773</v>
      </c>
      <c r="E8" s="88">
        <v>50570</v>
      </c>
      <c r="F8" s="88">
        <v>48203</v>
      </c>
      <c r="G8" s="375">
        <v>15405</v>
      </c>
      <c r="H8" s="54">
        <v>7764</v>
      </c>
      <c r="I8" s="54">
        <v>7641</v>
      </c>
      <c r="J8" s="375">
        <v>15813</v>
      </c>
      <c r="K8" s="54">
        <v>8025</v>
      </c>
      <c r="L8" s="389">
        <v>7788</v>
      </c>
      <c r="M8" s="375">
        <v>16255</v>
      </c>
      <c r="N8" s="54">
        <v>8331</v>
      </c>
      <c r="O8" s="389">
        <v>7924</v>
      </c>
      <c r="P8" s="54">
        <v>16736</v>
      </c>
      <c r="Q8" s="88">
        <v>8672</v>
      </c>
      <c r="R8" s="88">
        <v>8064</v>
      </c>
      <c r="S8" s="375">
        <v>17237</v>
      </c>
      <c r="T8" s="54">
        <v>8845</v>
      </c>
      <c r="U8" s="389">
        <v>8392</v>
      </c>
      <c r="V8" s="54">
        <v>17327</v>
      </c>
      <c r="W8" s="88">
        <v>8933</v>
      </c>
      <c r="X8" s="88">
        <v>8394</v>
      </c>
    </row>
    <row r="9" spans="1:27">
      <c r="B9" s="90" t="s">
        <v>410</v>
      </c>
      <c r="D9" s="374">
        <v>599</v>
      </c>
      <c r="E9" s="372">
        <v>300</v>
      </c>
      <c r="F9" s="372">
        <v>299</v>
      </c>
      <c r="G9" s="374">
        <v>102</v>
      </c>
      <c r="H9" s="49">
        <v>51</v>
      </c>
      <c r="I9" s="49">
        <v>51</v>
      </c>
      <c r="J9" s="63">
        <v>100</v>
      </c>
      <c r="K9" s="49">
        <v>50</v>
      </c>
      <c r="L9" s="388">
        <v>50</v>
      </c>
      <c r="M9" s="63">
        <v>102</v>
      </c>
      <c r="N9" s="49">
        <v>51</v>
      </c>
      <c r="O9" s="388">
        <v>51</v>
      </c>
      <c r="P9" s="49">
        <v>100</v>
      </c>
      <c r="Q9" s="51">
        <v>50</v>
      </c>
      <c r="R9" s="51">
        <v>50</v>
      </c>
      <c r="S9" s="63">
        <v>100</v>
      </c>
      <c r="T9" s="49">
        <v>50</v>
      </c>
      <c r="U9" s="388">
        <v>50</v>
      </c>
      <c r="V9" s="49">
        <v>95</v>
      </c>
      <c r="W9" s="51">
        <v>48</v>
      </c>
      <c r="X9" s="51">
        <v>47</v>
      </c>
    </row>
    <row r="10" spans="1:27">
      <c r="B10" s="90" t="s">
        <v>217</v>
      </c>
      <c r="D10" s="374">
        <v>97216</v>
      </c>
      <c r="E10" s="372">
        <v>49830</v>
      </c>
      <c r="F10" s="372">
        <v>47386</v>
      </c>
      <c r="G10" s="374">
        <v>15112</v>
      </c>
      <c r="H10" s="49">
        <v>7623</v>
      </c>
      <c r="I10" s="49">
        <v>7489</v>
      </c>
      <c r="J10" s="63">
        <v>15534</v>
      </c>
      <c r="K10" s="49">
        <v>7893</v>
      </c>
      <c r="L10" s="388">
        <v>7641</v>
      </c>
      <c r="M10" s="63">
        <v>15975</v>
      </c>
      <c r="N10" s="49">
        <v>8192</v>
      </c>
      <c r="O10" s="388">
        <v>7783</v>
      </c>
      <c r="P10" s="49">
        <v>16465</v>
      </c>
      <c r="Q10" s="51">
        <v>8544</v>
      </c>
      <c r="R10" s="51">
        <v>7921</v>
      </c>
      <c r="S10" s="63">
        <v>17014</v>
      </c>
      <c r="T10" s="49">
        <v>8736</v>
      </c>
      <c r="U10" s="388">
        <v>8278</v>
      </c>
      <c r="V10" s="49">
        <v>17116</v>
      </c>
      <c r="W10" s="51">
        <v>8842</v>
      </c>
      <c r="X10" s="51">
        <v>8274</v>
      </c>
    </row>
    <row r="11" spans="1:27">
      <c r="B11" s="90" t="s">
        <v>411</v>
      </c>
      <c r="D11" s="374">
        <v>958</v>
      </c>
      <c r="E11" s="372">
        <v>440</v>
      </c>
      <c r="F11" s="372">
        <v>518</v>
      </c>
      <c r="G11" s="374">
        <v>191</v>
      </c>
      <c r="H11" s="49">
        <v>90</v>
      </c>
      <c r="I11" s="49">
        <v>101</v>
      </c>
      <c r="J11" s="63">
        <v>179</v>
      </c>
      <c r="K11" s="49">
        <v>82</v>
      </c>
      <c r="L11" s="388">
        <v>97</v>
      </c>
      <c r="M11" s="63">
        <v>178</v>
      </c>
      <c r="N11" s="49">
        <v>88</v>
      </c>
      <c r="O11" s="388">
        <v>90</v>
      </c>
      <c r="P11" s="49">
        <v>171</v>
      </c>
      <c r="Q11" s="51">
        <v>78</v>
      </c>
      <c r="R11" s="51">
        <v>93</v>
      </c>
      <c r="S11" s="81">
        <v>123</v>
      </c>
      <c r="T11" s="49">
        <v>59</v>
      </c>
      <c r="U11" s="388">
        <v>64</v>
      </c>
      <c r="V11" s="49">
        <v>116</v>
      </c>
      <c r="W11" s="51">
        <v>43</v>
      </c>
      <c r="X11" s="51">
        <v>73</v>
      </c>
    </row>
    <row r="12" spans="1:27">
      <c r="A12" s="695" t="s">
        <v>23</v>
      </c>
      <c r="B12" s="695"/>
      <c r="C12" s="404"/>
      <c r="D12" s="378">
        <v>85399</v>
      </c>
      <c r="E12" s="86">
        <v>43709</v>
      </c>
      <c r="F12" s="86">
        <v>41690</v>
      </c>
      <c r="G12" s="378">
        <v>13356</v>
      </c>
      <c r="H12" s="86">
        <v>6720</v>
      </c>
      <c r="I12" s="86">
        <v>6636</v>
      </c>
      <c r="J12" s="378">
        <v>13658</v>
      </c>
      <c r="K12" s="86">
        <v>6946</v>
      </c>
      <c r="L12" s="395">
        <v>6712</v>
      </c>
      <c r="M12" s="378">
        <v>14046</v>
      </c>
      <c r="N12" s="86">
        <v>7223</v>
      </c>
      <c r="O12" s="395">
        <v>6823</v>
      </c>
      <c r="P12" s="86">
        <v>14402</v>
      </c>
      <c r="Q12" s="86">
        <v>7457</v>
      </c>
      <c r="R12" s="86">
        <v>6945</v>
      </c>
      <c r="S12" s="378">
        <v>15010</v>
      </c>
      <c r="T12" s="86">
        <v>7673</v>
      </c>
      <c r="U12" s="395">
        <v>7337</v>
      </c>
      <c r="V12" s="86">
        <v>14927</v>
      </c>
      <c r="W12" s="86">
        <v>7690</v>
      </c>
      <c r="X12" s="86">
        <v>7237</v>
      </c>
    </row>
    <row r="13" spans="1:27">
      <c r="A13" s="61"/>
      <c r="B13" s="62" t="s">
        <v>196</v>
      </c>
      <c r="C13" s="61"/>
      <c r="D13" s="374">
        <v>16866</v>
      </c>
      <c r="E13" s="243">
        <v>8628</v>
      </c>
      <c r="F13" s="243">
        <v>8238</v>
      </c>
      <c r="G13" s="374">
        <v>2716</v>
      </c>
      <c r="H13" s="49">
        <v>1368</v>
      </c>
      <c r="I13" s="49">
        <v>1348</v>
      </c>
      <c r="J13" s="63">
        <v>2692</v>
      </c>
      <c r="K13" s="49">
        <v>1384</v>
      </c>
      <c r="L13" s="388">
        <v>1308</v>
      </c>
      <c r="M13" s="63">
        <v>2784</v>
      </c>
      <c r="N13" s="49">
        <v>1407</v>
      </c>
      <c r="O13" s="388">
        <v>1377</v>
      </c>
      <c r="P13" s="49">
        <v>2891</v>
      </c>
      <c r="Q13" s="49">
        <v>1501</v>
      </c>
      <c r="R13" s="49">
        <v>1390</v>
      </c>
      <c r="S13" s="63">
        <v>2880</v>
      </c>
      <c r="T13" s="49">
        <v>1496</v>
      </c>
      <c r="U13" s="388">
        <v>1384</v>
      </c>
      <c r="V13" s="49">
        <v>2903</v>
      </c>
      <c r="W13" s="49">
        <v>1472</v>
      </c>
      <c r="X13" s="49">
        <v>1431</v>
      </c>
    </row>
    <row r="14" spans="1:27">
      <c r="A14" s="61"/>
      <c r="B14" s="62" t="s">
        <v>412</v>
      </c>
      <c r="C14" s="61"/>
      <c r="D14" s="374">
        <v>19513</v>
      </c>
      <c r="E14" s="243">
        <v>10055</v>
      </c>
      <c r="F14" s="243">
        <v>9458</v>
      </c>
      <c r="G14" s="374">
        <v>3124</v>
      </c>
      <c r="H14" s="49">
        <v>1591</v>
      </c>
      <c r="I14" s="49">
        <v>1533</v>
      </c>
      <c r="J14" s="63">
        <v>3093</v>
      </c>
      <c r="K14" s="49">
        <v>1585</v>
      </c>
      <c r="L14" s="388">
        <v>1508</v>
      </c>
      <c r="M14" s="63">
        <v>3167</v>
      </c>
      <c r="N14" s="49">
        <v>1672</v>
      </c>
      <c r="O14" s="388">
        <v>1495</v>
      </c>
      <c r="P14" s="49">
        <v>3269</v>
      </c>
      <c r="Q14" s="49">
        <v>1635</v>
      </c>
      <c r="R14" s="49">
        <v>1634</v>
      </c>
      <c r="S14" s="63">
        <v>3466</v>
      </c>
      <c r="T14" s="49">
        <v>1760</v>
      </c>
      <c r="U14" s="388">
        <v>1706</v>
      </c>
      <c r="V14" s="49">
        <v>3394</v>
      </c>
      <c r="W14" s="49">
        <v>1812</v>
      </c>
      <c r="X14" s="49">
        <v>1582</v>
      </c>
    </row>
    <row r="15" spans="1:27">
      <c r="A15" s="61"/>
      <c r="B15" s="62" t="s">
        <v>413</v>
      </c>
      <c r="C15" s="61"/>
      <c r="D15" s="374">
        <v>4555</v>
      </c>
      <c r="E15" s="243">
        <v>2384</v>
      </c>
      <c r="F15" s="243">
        <v>2171</v>
      </c>
      <c r="G15" s="374">
        <v>627</v>
      </c>
      <c r="H15" s="49">
        <v>325</v>
      </c>
      <c r="I15" s="49">
        <v>302</v>
      </c>
      <c r="J15" s="63">
        <v>748</v>
      </c>
      <c r="K15" s="49">
        <v>380</v>
      </c>
      <c r="L15" s="388">
        <v>368</v>
      </c>
      <c r="M15" s="63">
        <v>712</v>
      </c>
      <c r="N15" s="49">
        <v>380</v>
      </c>
      <c r="O15" s="388">
        <v>332</v>
      </c>
      <c r="P15" s="49">
        <v>777</v>
      </c>
      <c r="Q15" s="49">
        <v>386</v>
      </c>
      <c r="R15" s="49">
        <v>391</v>
      </c>
      <c r="S15" s="63">
        <v>847</v>
      </c>
      <c r="T15" s="49">
        <v>464</v>
      </c>
      <c r="U15" s="388">
        <v>383</v>
      </c>
      <c r="V15" s="49">
        <v>844</v>
      </c>
      <c r="W15" s="49">
        <v>449</v>
      </c>
      <c r="X15" s="49">
        <v>395</v>
      </c>
    </row>
    <row r="16" spans="1:27">
      <c r="A16" s="61"/>
      <c r="B16" s="62" t="s">
        <v>414</v>
      </c>
      <c r="C16" s="61"/>
      <c r="D16" s="374">
        <v>11450</v>
      </c>
      <c r="E16" s="243">
        <v>5852</v>
      </c>
      <c r="F16" s="243">
        <v>5598</v>
      </c>
      <c r="G16" s="374">
        <v>1808</v>
      </c>
      <c r="H16" s="49">
        <v>912</v>
      </c>
      <c r="I16" s="49">
        <v>896</v>
      </c>
      <c r="J16" s="63">
        <v>1834</v>
      </c>
      <c r="K16" s="49">
        <v>907</v>
      </c>
      <c r="L16" s="388">
        <v>927</v>
      </c>
      <c r="M16" s="63">
        <v>1916</v>
      </c>
      <c r="N16" s="49">
        <v>1028</v>
      </c>
      <c r="O16" s="388">
        <v>888</v>
      </c>
      <c r="P16" s="49">
        <v>1938</v>
      </c>
      <c r="Q16" s="49">
        <v>1012</v>
      </c>
      <c r="R16" s="49">
        <v>926</v>
      </c>
      <c r="S16" s="63">
        <v>1984</v>
      </c>
      <c r="T16" s="49">
        <v>1002</v>
      </c>
      <c r="U16" s="388">
        <v>982</v>
      </c>
      <c r="V16" s="49">
        <v>1970</v>
      </c>
      <c r="W16" s="49">
        <v>991</v>
      </c>
      <c r="X16" s="49">
        <v>979</v>
      </c>
    </row>
    <row r="17" spans="1:24">
      <c r="A17" s="61"/>
      <c r="B17" s="62" t="s">
        <v>199</v>
      </c>
      <c r="C17" s="61"/>
      <c r="D17" s="374">
        <v>13168</v>
      </c>
      <c r="E17" s="243">
        <v>6741</v>
      </c>
      <c r="F17" s="243">
        <v>6427</v>
      </c>
      <c r="G17" s="374">
        <v>2094</v>
      </c>
      <c r="H17" s="49">
        <v>1076</v>
      </c>
      <c r="I17" s="49">
        <v>1018</v>
      </c>
      <c r="J17" s="63">
        <v>2101</v>
      </c>
      <c r="K17" s="49">
        <v>1052</v>
      </c>
      <c r="L17" s="388">
        <v>1049</v>
      </c>
      <c r="M17" s="63">
        <v>2206</v>
      </c>
      <c r="N17" s="49">
        <v>1142</v>
      </c>
      <c r="O17" s="388">
        <v>1064</v>
      </c>
      <c r="P17" s="49">
        <v>2180</v>
      </c>
      <c r="Q17" s="49">
        <v>1163</v>
      </c>
      <c r="R17" s="49">
        <v>1017</v>
      </c>
      <c r="S17" s="63">
        <v>2309</v>
      </c>
      <c r="T17" s="49">
        <v>1158</v>
      </c>
      <c r="U17" s="388">
        <v>1151</v>
      </c>
      <c r="V17" s="49">
        <v>2278</v>
      </c>
      <c r="W17" s="49">
        <v>1150</v>
      </c>
      <c r="X17" s="49">
        <v>1128</v>
      </c>
    </row>
    <row r="18" spans="1:24">
      <c r="A18" s="64"/>
      <c r="B18" s="65" t="s">
        <v>228</v>
      </c>
      <c r="C18" s="64"/>
      <c r="D18" s="380">
        <v>2121</v>
      </c>
      <c r="E18" s="248">
        <v>1064</v>
      </c>
      <c r="F18" s="248">
        <v>1057</v>
      </c>
      <c r="G18" s="380">
        <v>329</v>
      </c>
      <c r="H18" s="68">
        <v>151</v>
      </c>
      <c r="I18" s="68">
        <v>178</v>
      </c>
      <c r="J18" s="67">
        <v>333</v>
      </c>
      <c r="K18" s="68">
        <v>188</v>
      </c>
      <c r="L18" s="396">
        <v>145</v>
      </c>
      <c r="M18" s="67">
        <v>332</v>
      </c>
      <c r="N18" s="68">
        <v>163</v>
      </c>
      <c r="O18" s="396">
        <v>169</v>
      </c>
      <c r="P18" s="68">
        <v>350</v>
      </c>
      <c r="Q18" s="68">
        <v>184</v>
      </c>
      <c r="R18" s="68">
        <v>166</v>
      </c>
      <c r="S18" s="67">
        <v>376</v>
      </c>
      <c r="T18" s="68">
        <v>179</v>
      </c>
      <c r="U18" s="396">
        <v>197</v>
      </c>
      <c r="V18" s="68">
        <v>401</v>
      </c>
      <c r="W18" s="68">
        <v>199</v>
      </c>
      <c r="X18" s="68">
        <v>202</v>
      </c>
    </row>
    <row r="19" spans="1:24">
      <c r="A19" s="61"/>
      <c r="B19" s="62" t="s">
        <v>230</v>
      </c>
      <c r="C19" s="61"/>
      <c r="D19" s="374">
        <v>3782</v>
      </c>
      <c r="E19" s="243">
        <v>1948</v>
      </c>
      <c r="F19" s="243">
        <v>1834</v>
      </c>
      <c r="G19" s="374">
        <v>602</v>
      </c>
      <c r="H19" s="49">
        <v>297</v>
      </c>
      <c r="I19" s="49">
        <v>305</v>
      </c>
      <c r="J19" s="63">
        <v>594</v>
      </c>
      <c r="K19" s="49">
        <v>319</v>
      </c>
      <c r="L19" s="388">
        <v>275</v>
      </c>
      <c r="M19" s="63">
        <v>655</v>
      </c>
      <c r="N19" s="49">
        <v>301</v>
      </c>
      <c r="O19" s="388">
        <v>354</v>
      </c>
      <c r="P19" s="49">
        <v>611</v>
      </c>
      <c r="Q19" s="49">
        <v>349</v>
      </c>
      <c r="R19" s="49">
        <v>262</v>
      </c>
      <c r="S19" s="63">
        <v>669</v>
      </c>
      <c r="T19" s="49">
        <v>345</v>
      </c>
      <c r="U19" s="388">
        <v>324</v>
      </c>
      <c r="V19" s="49">
        <v>651</v>
      </c>
      <c r="W19" s="49">
        <v>337</v>
      </c>
      <c r="X19" s="49">
        <v>314</v>
      </c>
    </row>
    <row r="20" spans="1:24">
      <c r="A20" s="61"/>
      <c r="B20" s="62" t="s">
        <v>272</v>
      </c>
      <c r="C20" s="61"/>
      <c r="D20" s="374">
        <v>3388</v>
      </c>
      <c r="E20" s="243">
        <v>1699</v>
      </c>
      <c r="F20" s="243">
        <v>1689</v>
      </c>
      <c r="G20" s="374">
        <v>506</v>
      </c>
      <c r="H20" s="49">
        <v>241</v>
      </c>
      <c r="I20" s="49">
        <v>265</v>
      </c>
      <c r="J20" s="63">
        <v>586</v>
      </c>
      <c r="K20" s="49">
        <v>287</v>
      </c>
      <c r="L20" s="388">
        <v>299</v>
      </c>
      <c r="M20" s="63">
        <v>570</v>
      </c>
      <c r="N20" s="49">
        <v>286</v>
      </c>
      <c r="O20" s="388">
        <v>284</v>
      </c>
      <c r="P20" s="49">
        <v>546</v>
      </c>
      <c r="Q20" s="49">
        <v>284</v>
      </c>
      <c r="R20" s="49">
        <v>262</v>
      </c>
      <c r="S20" s="63">
        <v>592</v>
      </c>
      <c r="T20" s="49">
        <v>304</v>
      </c>
      <c r="U20" s="388">
        <v>288</v>
      </c>
      <c r="V20" s="49">
        <v>588</v>
      </c>
      <c r="W20" s="49">
        <v>297</v>
      </c>
      <c r="X20" s="49">
        <v>291</v>
      </c>
    </row>
    <row r="21" spans="1:24">
      <c r="A21" s="61"/>
      <c r="B21" s="62" t="s">
        <v>415</v>
      </c>
      <c r="C21" s="61"/>
      <c r="D21" s="374">
        <v>3101</v>
      </c>
      <c r="E21" s="243">
        <v>1514</v>
      </c>
      <c r="F21" s="243">
        <v>1587</v>
      </c>
      <c r="G21" s="374">
        <v>438</v>
      </c>
      <c r="H21" s="49">
        <v>205</v>
      </c>
      <c r="I21" s="49">
        <v>233</v>
      </c>
      <c r="J21" s="63">
        <v>503</v>
      </c>
      <c r="K21" s="49">
        <v>245</v>
      </c>
      <c r="L21" s="388">
        <v>258</v>
      </c>
      <c r="M21" s="63">
        <v>513</v>
      </c>
      <c r="N21" s="49">
        <v>246</v>
      </c>
      <c r="O21" s="388">
        <v>267</v>
      </c>
      <c r="P21" s="49">
        <v>536</v>
      </c>
      <c r="Q21" s="49">
        <v>261</v>
      </c>
      <c r="R21" s="49">
        <v>275</v>
      </c>
      <c r="S21" s="63">
        <v>557</v>
      </c>
      <c r="T21" s="49">
        <v>281</v>
      </c>
      <c r="U21" s="388">
        <v>276</v>
      </c>
      <c r="V21" s="49">
        <v>554</v>
      </c>
      <c r="W21" s="49">
        <v>276</v>
      </c>
      <c r="X21" s="49">
        <v>278</v>
      </c>
    </row>
    <row r="22" spans="1:24">
      <c r="A22" s="71"/>
      <c r="B22" s="72" t="s">
        <v>204</v>
      </c>
      <c r="C22" s="71"/>
      <c r="D22" s="382">
        <v>2327</v>
      </c>
      <c r="E22" s="250">
        <v>1169</v>
      </c>
      <c r="F22" s="250">
        <v>1158</v>
      </c>
      <c r="G22" s="382">
        <v>360</v>
      </c>
      <c r="H22" s="76">
        <v>183</v>
      </c>
      <c r="I22" s="76">
        <v>177</v>
      </c>
      <c r="J22" s="74">
        <v>359</v>
      </c>
      <c r="K22" s="76">
        <v>171</v>
      </c>
      <c r="L22" s="397">
        <v>188</v>
      </c>
      <c r="M22" s="74">
        <v>393</v>
      </c>
      <c r="N22" s="76">
        <v>193</v>
      </c>
      <c r="O22" s="397">
        <v>200</v>
      </c>
      <c r="P22" s="76">
        <v>416</v>
      </c>
      <c r="Q22" s="76">
        <v>216</v>
      </c>
      <c r="R22" s="76">
        <v>200</v>
      </c>
      <c r="S22" s="74">
        <v>401</v>
      </c>
      <c r="T22" s="76">
        <v>216</v>
      </c>
      <c r="U22" s="397">
        <v>185</v>
      </c>
      <c r="V22" s="76">
        <v>398</v>
      </c>
      <c r="W22" s="76">
        <v>190</v>
      </c>
      <c r="X22" s="76">
        <v>208</v>
      </c>
    </row>
    <row r="23" spans="1:24">
      <c r="A23" s="61"/>
      <c r="B23" s="62" t="s">
        <v>416</v>
      </c>
      <c r="C23" s="61"/>
      <c r="D23" s="374">
        <v>2512</v>
      </c>
      <c r="E23" s="243">
        <v>1289</v>
      </c>
      <c r="F23" s="243">
        <v>1223</v>
      </c>
      <c r="G23" s="374">
        <v>353</v>
      </c>
      <c r="H23" s="49">
        <v>172</v>
      </c>
      <c r="I23" s="49">
        <v>181</v>
      </c>
      <c r="J23" s="63">
        <v>407</v>
      </c>
      <c r="K23" s="49">
        <v>210</v>
      </c>
      <c r="L23" s="388">
        <v>197</v>
      </c>
      <c r="M23" s="63">
        <v>388</v>
      </c>
      <c r="N23" s="49">
        <v>200</v>
      </c>
      <c r="O23" s="388">
        <v>188</v>
      </c>
      <c r="P23" s="49">
        <v>455</v>
      </c>
      <c r="Q23" s="49">
        <v>233</v>
      </c>
      <c r="R23" s="49">
        <v>222</v>
      </c>
      <c r="S23" s="63">
        <v>451</v>
      </c>
      <c r="T23" s="49">
        <v>241</v>
      </c>
      <c r="U23" s="388">
        <v>210</v>
      </c>
      <c r="V23" s="49">
        <v>458</v>
      </c>
      <c r="W23" s="49">
        <v>233</v>
      </c>
      <c r="X23" s="49">
        <v>225</v>
      </c>
    </row>
    <row r="24" spans="1:24">
      <c r="A24" s="78"/>
      <c r="B24" s="79" t="s">
        <v>103</v>
      </c>
      <c r="C24" s="78"/>
      <c r="D24" s="384">
        <v>2616</v>
      </c>
      <c r="E24" s="252">
        <v>1366</v>
      </c>
      <c r="F24" s="252">
        <v>1250</v>
      </c>
      <c r="G24" s="384">
        <v>399</v>
      </c>
      <c r="H24" s="83">
        <v>199</v>
      </c>
      <c r="I24" s="83">
        <v>200</v>
      </c>
      <c r="J24" s="81">
        <v>408</v>
      </c>
      <c r="K24" s="83">
        <v>218</v>
      </c>
      <c r="L24" s="398">
        <v>190</v>
      </c>
      <c r="M24" s="81">
        <v>410</v>
      </c>
      <c r="N24" s="83">
        <v>205</v>
      </c>
      <c r="O24" s="398">
        <v>205</v>
      </c>
      <c r="P24" s="83">
        <v>433</v>
      </c>
      <c r="Q24" s="83">
        <v>233</v>
      </c>
      <c r="R24" s="83">
        <v>200</v>
      </c>
      <c r="S24" s="81">
        <v>478</v>
      </c>
      <c r="T24" s="83">
        <v>227</v>
      </c>
      <c r="U24" s="398">
        <v>251</v>
      </c>
      <c r="V24" s="83">
        <v>488</v>
      </c>
      <c r="W24" s="83">
        <v>284</v>
      </c>
      <c r="X24" s="83">
        <v>204</v>
      </c>
    </row>
    <row r="25" spans="1:24">
      <c r="A25" s="691" t="s">
        <v>24</v>
      </c>
      <c r="B25" s="691"/>
      <c r="C25" s="390"/>
      <c r="D25" s="375">
        <v>13374</v>
      </c>
      <c r="E25" s="88">
        <v>6861</v>
      </c>
      <c r="F25" s="88">
        <v>6513</v>
      </c>
      <c r="G25" s="375">
        <v>2049</v>
      </c>
      <c r="H25" s="88">
        <v>1044</v>
      </c>
      <c r="I25" s="88">
        <v>1005</v>
      </c>
      <c r="J25" s="375">
        <v>2155</v>
      </c>
      <c r="K25" s="54">
        <v>1079</v>
      </c>
      <c r="L25" s="389">
        <v>1076</v>
      </c>
      <c r="M25" s="375">
        <v>2209</v>
      </c>
      <c r="N25" s="54">
        <v>1108</v>
      </c>
      <c r="O25" s="88">
        <v>1101</v>
      </c>
      <c r="P25" s="375">
        <v>2334</v>
      </c>
      <c r="Q25" s="88">
        <v>1215</v>
      </c>
      <c r="R25" s="88">
        <v>1119</v>
      </c>
      <c r="S25" s="375">
        <v>2227</v>
      </c>
      <c r="T25" s="88">
        <v>1172</v>
      </c>
      <c r="U25" s="389">
        <v>1055</v>
      </c>
      <c r="V25" s="54">
        <v>2400</v>
      </c>
      <c r="W25" s="88">
        <v>1243</v>
      </c>
      <c r="X25" s="88">
        <v>1157</v>
      </c>
    </row>
    <row r="26" spans="1:24">
      <c r="B26" s="62" t="s">
        <v>70</v>
      </c>
      <c r="D26" s="374">
        <v>766</v>
      </c>
      <c r="E26" s="372">
        <v>404</v>
      </c>
      <c r="F26" s="372">
        <v>362</v>
      </c>
      <c r="G26" s="374">
        <v>111</v>
      </c>
      <c r="H26" s="51">
        <v>61</v>
      </c>
      <c r="I26" s="51">
        <v>50</v>
      </c>
      <c r="J26" s="63">
        <v>128</v>
      </c>
      <c r="K26" s="49">
        <v>63</v>
      </c>
      <c r="L26" s="388">
        <v>65</v>
      </c>
      <c r="M26" s="63">
        <v>139</v>
      </c>
      <c r="N26" s="49">
        <v>77</v>
      </c>
      <c r="O26" s="388">
        <v>62</v>
      </c>
      <c r="P26" s="49">
        <v>118</v>
      </c>
      <c r="Q26" s="51">
        <v>67</v>
      </c>
      <c r="R26" s="51">
        <v>51</v>
      </c>
      <c r="S26" s="63">
        <v>118</v>
      </c>
      <c r="T26" s="49">
        <v>64</v>
      </c>
      <c r="U26" s="388">
        <v>54</v>
      </c>
      <c r="V26" s="49">
        <v>152</v>
      </c>
      <c r="W26" s="51">
        <v>72</v>
      </c>
      <c r="X26" s="51">
        <v>80</v>
      </c>
    </row>
    <row r="27" spans="1:24">
      <c r="B27" s="90" t="s">
        <v>71</v>
      </c>
      <c r="D27" s="374">
        <v>1414</v>
      </c>
      <c r="E27" s="372">
        <v>705</v>
      </c>
      <c r="F27" s="372">
        <v>709</v>
      </c>
      <c r="G27" s="374">
        <v>222</v>
      </c>
      <c r="H27" s="51">
        <v>106</v>
      </c>
      <c r="I27" s="51">
        <v>116</v>
      </c>
      <c r="J27" s="63">
        <v>234</v>
      </c>
      <c r="K27" s="49">
        <v>111</v>
      </c>
      <c r="L27" s="388">
        <v>123</v>
      </c>
      <c r="M27" s="63">
        <v>217</v>
      </c>
      <c r="N27" s="49">
        <v>97</v>
      </c>
      <c r="O27" s="388">
        <v>120</v>
      </c>
      <c r="P27" s="49">
        <v>271</v>
      </c>
      <c r="Q27" s="51">
        <v>144</v>
      </c>
      <c r="R27" s="51">
        <v>127</v>
      </c>
      <c r="S27" s="63">
        <v>212</v>
      </c>
      <c r="T27" s="49">
        <v>102</v>
      </c>
      <c r="U27" s="388">
        <v>110</v>
      </c>
      <c r="V27" s="49">
        <v>258</v>
      </c>
      <c r="W27" s="51">
        <v>145</v>
      </c>
      <c r="X27" s="51">
        <v>113</v>
      </c>
    </row>
    <row r="28" spans="1:24">
      <c r="A28" s="61"/>
      <c r="B28" s="62" t="s">
        <v>72</v>
      </c>
      <c r="C28" s="61"/>
      <c r="D28" s="374">
        <v>48</v>
      </c>
      <c r="E28" s="243">
        <v>33</v>
      </c>
      <c r="F28" s="243">
        <v>15</v>
      </c>
      <c r="G28" s="374">
        <v>9</v>
      </c>
      <c r="H28" s="49">
        <v>4</v>
      </c>
      <c r="I28" s="49">
        <v>5</v>
      </c>
      <c r="J28" s="63">
        <v>10</v>
      </c>
      <c r="K28" s="49">
        <v>8</v>
      </c>
      <c r="L28" s="388">
        <v>2</v>
      </c>
      <c r="M28" s="63">
        <v>6</v>
      </c>
      <c r="N28" s="49">
        <v>5</v>
      </c>
      <c r="O28" s="388">
        <v>1</v>
      </c>
      <c r="P28" s="49">
        <v>7</v>
      </c>
      <c r="Q28" s="49">
        <v>5</v>
      </c>
      <c r="R28" s="49">
        <v>2</v>
      </c>
      <c r="S28" s="63">
        <v>9</v>
      </c>
      <c r="T28" s="49">
        <v>5</v>
      </c>
      <c r="U28" s="388">
        <v>4</v>
      </c>
      <c r="V28" s="49">
        <v>7</v>
      </c>
      <c r="W28" s="49">
        <v>6</v>
      </c>
      <c r="X28" s="49">
        <v>1</v>
      </c>
    </row>
    <row r="29" spans="1:24">
      <c r="A29" s="43"/>
      <c r="B29" s="62" t="s">
        <v>208</v>
      </c>
      <c r="C29" s="61"/>
      <c r="D29" s="374">
        <v>28</v>
      </c>
      <c r="E29" s="243">
        <v>10</v>
      </c>
      <c r="F29" s="243">
        <v>18</v>
      </c>
      <c r="G29" s="374">
        <v>3</v>
      </c>
      <c r="H29" s="49">
        <v>1</v>
      </c>
      <c r="I29" s="49">
        <v>2</v>
      </c>
      <c r="J29" s="63">
        <v>6</v>
      </c>
      <c r="K29" s="49">
        <v>4</v>
      </c>
      <c r="L29" s="388">
        <v>2</v>
      </c>
      <c r="M29" s="63">
        <v>5</v>
      </c>
      <c r="N29" s="49">
        <v>2</v>
      </c>
      <c r="O29" s="388">
        <v>3</v>
      </c>
      <c r="P29" s="49">
        <v>4</v>
      </c>
      <c r="Q29" s="49">
        <v>1</v>
      </c>
      <c r="R29" s="49">
        <v>3</v>
      </c>
      <c r="S29" s="63">
        <v>7</v>
      </c>
      <c r="T29" s="49">
        <v>1</v>
      </c>
      <c r="U29" s="388">
        <v>6</v>
      </c>
      <c r="V29" s="49">
        <v>3</v>
      </c>
      <c r="W29" s="49">
        <v>1</v>
      </c>
      <c r="X29" s="49">
        <v>2</v>
      </c>
    </row>
    <row r="30" spans="1:24">
      <c r="A30" s="43"/>
      <c r="B30" s="62" t="s">
        <v>66</v>
      </c>
      <c r="C30" s="61"/>
      <c r="D30" s="374">
        <v>155</v>
      </c>
      <c r="E30" s="243">
        <v>73</v>
      </c>
      <c r="F30" s="243">
        <v>82</v>
      </c>
      <c r="G30" s="374">
        <v>28</v>
      </c>
      <c r="H30" s="49">
        <v>12</v>
      </c>
      <c r="I30" s="49">
        <v>16</v>
      </c>
      <c r="J30" s="63">
        <v>25</v>
      </c>
      <c r="K30" s="49">
        <v>11</v>
      </c>
      <c r="L30" s="388">
        <v>14</v>
      </c>
      <c r="M30" s="63">
        <v>24</v>
      </c>
      <c r="N30" s="49">
        <v>7</v>
      </c>
      <c r="O30" s="388">
        <v>17</v>
      </c>
      <c r="P30" s="49">
        <v>27</v>
      </c>
      <c r="Q30" s="49">
        <v>13</v>
      </c>
      <c r="R30" s="49">
        <v>14</v>
      </c>
      <c r="S30" s="63">
        <v>28</v>
      </c>
      <c r="T30" s="49">
        <v>14</v>
      </c>
      <c r="U30" s="388">
        <v>14</v>
      </c>
      <c r="V30" s="49">
        <v>23</v>
      </c>
      <c r="W30" s="49">
        <v>16</v>
      </c>
      <c r="X30" s="49">
        <v>7</v>
      </c>
    </row>
    <row r="31" spans="1:24">
      <c r="A31" s="66"/>
      <c r="B31" s="65" t="s">
        <v>73</v>
      </c>
      <c r="C31" s="64"/>
      <c r="D31" s="380">
        <v>27</v>
      </c>
      <c r="E31" s="248">
        <v>17</v>
      </c>
      <c r="F31" s="248">
        <v>10</v>
      </c>
      <c r="G31" s="380">
        <v>4</v>
      </c>
      <c r="H31" s="68">
        <v>2</v>
      </c>
      <c r="I31" s="68">
        <v>2</v>
      </c>
      <c r="J31" s="67">
        <v>3</v>
      </c>
      <c r="K31" s="68">
        <v>1</v>
      </c>
      <c r="L31" s="396">
        <v>2</v>
      </c>
      <c r="M31" s="67">
        <v>7</v>
      </c>
      <c r="N31" s="68">
        <v>5</v>
      </c>
      <c r="O31" s="396">
        <v>2</v>
      </c>
      <c r="P31" s="68">
        <v>5</v>
      </c>
      <c r="Q31" s="68">
        <v>5</v>
      </c>
      <c r="R31" s="68">
        <v>0</v>
      </c>
      <c r="S31" s="67">
        <v>6</v>
      </c>
      <c r="T31" s="68">
        <v>4</v>
      </c>
      <c r="U31" s="396">
        <v>2</v>
      </c>
      <c r="V31" s="68">
        <v>2</v>
      </c>
      <c r="W31" s="68">
        <v>0</v>
      </c>
      <c r="X31" s="68">
        <v>2</v>
      </c>
    </row>
    <row r="32" spans="1:24">
      <c r="A32" s="43"/>
      <c r="B32" s="62" t="s">
        <v>74</v>
      </c>
      <c r="C32" s="61"/>
      <c r="D32" s="374">
        <v>596</v>
      </c>
      <c r="E32" s="243">
        <v>298</v>
      </c>
      <c r="F32" s="243">
        <v>298</v>
      </c>
      <c r="G32" s="374">
        <v>93</v>
      </c>
      <c r="H32" s="49">
        <v>44</v>
      </c>
      <c r="I32" s="49">
        <v>49</v>
      </c>
      <c r="J32" s="63">
        <v>95</v>
      </c>
      <c r="K32" s="49">
        <v>47</v>
      </c>
      <c r="L32" s="388">
        <v>48</v>
      </c>
      <c r="M32" s="63">
        <v>99</v>
      </c>
      <c r="N32" s="49">
        <v>50</v>
      </c>
      <c r="O32" s="388">
        <v>49</v>
      </c>
      <c r="P32" s="49">
        <v>104</v>
      </c>
      <c r="Q32" s="49">
        <v>56</v>
      </c>
      <c r="R32" s="49">
        <v>48</v>
      </c>
      <c r="S32" s="63">
        <v>96</v>
      </c>
      <c r="T32" s="49">
        <v>48</v>
      </c>
      <c r="U32" s="388">
        <v>48</v>
      </c>
      <c r="V32" s="49">
        <v>109</v>
      </c>
      <c r="W32" s="49">
        <v>53</v>
      </c>
      <c r="X32" s="49">
        <v>56</v>
      </c>
    </row>
    <row r="33" spans="1:24">
      <c r="A33" s="43"/>
      <c r="B33" s="62" t="s">
        <v>67</v>
      </c>
      <c r="C33" s="61"/>
      <c r="D33" s="374">
        <v>622</v>
      </c>
      <c r="E33" s="243">
        <v>334</v>
      </c>
      <c r="F33" s="243">
        <v>288</v>
      </c>
      <c r="G33" s="374">
        <v>96</v>
      </c>
      <c r="H33" s="49">
        <v>53</v>
      </c>
      <c r="I33" s="49">
        <v>43</v>
      </c>
      <c r="J33" s="63">
        <v>84</v>
      </c>
      <c r="K33" s="49">
        <v>47</v>
      </c>
      <c r="L33" s="388">
        <v>37</v>
      </c>
      <c r="M33" s="63">
        <v>103</v>
      </c>
      <c r="N33" s="49">
        <v>57</v>
      </c>
      <c r="O33" s="388">
        <v>46</v>
      </c>
      <c r="P33" s="49">
        <v>118</v>
      </c>
      <c r="Q33" s="49">
        <v>65</v>
      </c>
      <c r="R33" s="49">
        <v>53</v>
      </c>
      <c r="S33" s="63">
        <v>110</v>
      </c>
      <c r="T33" s="49">
        <v>51</v>
      </c>
      <c r="U33" s="388">
        <v>59</v>
      </c>
      <c r="V33" s="49">
        <v>111</v>
      </c>
      <c r="W33" s="49">
        <v>61</v>
      </c>
      <c r="X33" s="49">
        <v>50</v>
      </c>
    </row>
    <row r="34" spans="1:24">
      <c r="A34" s="43"/>
      <c r="B34" s="62" t="s">
        <v>68</v>
      </c>
      <c r="C34" s="61"/>
      <c r="D34" s="374">
        <v>216</v>
      </c>
      <c r="E34" s="243">
        <v>117</v>
      </c>
      <c r="F34" s="243">
        <v>99</v>
      </c>
      <c r="G34" s="374">
        <v>27</v>
      </c>
      <c r="H34" s="49">
        <v>17</v>
      </c>
      <c r="I34" s="49">
        <v>10</v>
      </c>
      <c r="J34" s="63">
        <v>34</v>
      </c>
      <c r="K34" s="49">
        <v>19</v>
      </c>
      <c r="L34" s="388">
        <v>15</v>
      </c>
      <c r="M34" s="63">
        <v>37</v>
      </c>
      <c r="N34" s="49">
        <v>17</v>
      </c>
      <c r="O34" s="388">
        <v>20</v>
      </c>
      <c r="P34" s="49">
        <v>34</v>
      </c>
      <c r="Q34" s="49">
        <v>13</v>
      </c>
      <c r="R34" s="49">
        <v>21</v>
      </c>
      <c r="S34" s="63">
        <v>39</v>
      </c>
      <c r="T34" s="49">
        <v>24</v>
      </c>
      <c r="U34" s="388">
        <v>15</v>
      </c>
      <c r="V34" s="49">
        <v>45</v>
      </c>
      <c r="W34" s="49">
        <v>27</v>
      </c>
      <c r="X34" s="49">
        <v>18</v>
      </c>
    </row>
    <row r="35" spans="1:24">
      <c r="A35" s="73"/>
      <c r="B35" s="72" t="s">
        <v>87</v>
      </c>
      <c r="C35" s="71"/>
      <c r="D35" s="382">
        <v>403</v>
      </c>
      <c r="E35" s="250">
        <v>218</v>
      </c>
      <c r="F35" s="250">
        <v>185</v>
      </c>
      <c r="G35" s="382">
        <v>61</v>
      </c>
      <c r="H35" s="76">
        <v>30</v>
      </c>
      <c r="I35" s="76">
        <v>31</v>
      </c>
      <c r="J35" s="74">
        <v>68</v>
      </c>
      <c r="K35" s="76">
        <v>32</v>
      </c>
      <c r="L35" s="397">
        <v>36</v>
      </c>
      <c r="M35" s="74">
        <v>61</v>
      </c>
      <c r="N35" s="76">
        <v>33</v>
      </c>
      <c r="O35" s="397">
        <v>28</v>
      </c>
      <c r="P35" s="76">
        <v>67</v>
      </c>
      <c r="Q35" s="76">
        <v>40</v>
      </c>
      <c r="R35" s="76">
        <v>27</v>
      </c>
      <c r="S35" s="74">
        <v>71</v>
      </c>
      <c r="T35" s="76">
        <v>44</v>
      </c>
      <c r="U35" s="397">
        <v>27</v>
      </c>
      <c r="V35" s="76">
        <v>75</v>
      </c>
      <c r="W35" s="76">
        <v>39</v>
      </c>
      <c r="X35" s="76">
        <v>36</v>
      </c>
    </row>
    <row r="36" spans="1:24">
      <c r="A36" s="43"/>
      <c r="B36" s="62" t="s">
        <v>88</v>
      </c>
      <c r="C36" s="61"/>
      <c r="D36" s="374">
        <v>206</v>
      </c>
      <c r="E36" s="243">
        <v>111</v>
      </c>
      <c r="F36" s="243">
        <v>95</v>
      </c>
      <c r="G36" s="374">
        <v>28</v>
      </c>
      <c r="H36" s="49">
        <v>16</v>
      </c>
      <c r="I36" s="49">
        <v>12</v>
      </c>
      <c r="J36" s="63">
        <v>35</v>
      </c>
      <c r="K36" s="49">
        <v>17</v>
      </c>
      <c r="L36" s="388">
        <v>18</v>
      </c>
      <c r="M36" s="63">
        <v>35</v>
      </c>
      <c r="N36" s="49">
        <v>17</v>
      </c>
      <c r="O36" s="388">
        <v>18</v>
      </c>
      <c r="P36" s="49">
        <v>32</v>
      </c>
      <c r="Q36" s="49">
        <v>21</v>
      </c>
      <c r="R36" s="49">
        <v>11</v>
      </c>
      <c r="S36" s="63">
        <v>36</v>
      </c>
      <c r="T36" s="49">
        <v>20</v>
      </c>
      <c r="U36" s="388">
        <v>16</v>
      </c>
      <c r="V36" s="49">
        <v>40</v>
      </c>
      <c r="W36" s="49">
        <v>20</v>
      </c>
      <c r="X36" s="49">
        <v>20</v>
      </c>
    </row>
    <row r="37" spans="1:24">
      <c r="A37" s="43"/>
      <c r="B37" s="62" t="s">
        <v>89</v>
      </c>
      <c r="C37" s="61"/>
      <c r="D37" s="374">
        <v>154</v>
      </c>
      <c r="E37" s="243">
        <v>83</v>
      </c>
      <c r="F37" s="243">
        <v>71</v>
      </c>
      <c r="G37" s="374">
        <v>28</v>
      </c>
      <c r="H37" s="49">
        <v>12</v>
      </c>
      <c r="I37" s="49">
        <v>16</v>
      </c>
      <c r="J37" s="63">
        <v>26</v>
      </c>
      <c r="K37" s="49">
        <v>13</v>
      </c>
      <c r="L37" s="388">
        <v>13</v>
      </c>
      <c r="M37" s="63">
        <v>19</v>
      </c>
      <c r="N37" s="49">
        <v>9</v>
      </c>
      <c r="O37" s="388">
        <v>10</v>
      </c>
      <c r="P37" s="49">
        <v>28</v>
      </c>
      <c r="Q37" s="49">
        <v>18</v>
      </c>
      <c r="R37" s="49">
        <v>10</v>
      </c>
      <c r="S37" s="63">
        <v>29</v>
      </c>
      <c r="T37" s="49">
        <v>14</v>
      </c>
      <c r="U37" s="388">
        <v>15</v>
      </c>
      <c r="V37" s="49">
        <v>24</v>
      </c>
      <c r="W37" s="49">
        <v>17</v>
      </c>
      <c r="X37" s="49">
        <v>7</v>
      </c>
    </row>
    <row r="38" spans="1:24">
      <c r="A38" s="43"/>
      <c r="B38" s="62" t="s">
        <v>90</v>
      </c>
      <c r="C38" s="61"/>
      <c r="D38" s="374">
        <v>506</v>
      </c>
      <c r="E38" s="243">
        <v>251</v>
      </c>
      <c r="F38" s="243">
        <v>255</v>
      </c>
      <c r="G38" s="374">
        <v>69</v>
      </c>
      <c r="H38" s="49">
        <v>31</v>
      </c>
      <c r="I38" s="49">
        <v>38</v>
      </c>
      <c r="J38" s="63">
        <v>81</v>
      </c>
      <c r="K38" s="49">
        <v>38</v>
      </c>
      <c r="L38" s="388">
        <v>43</v>
      </c>
      <c r="M38" s="63">
        <v>77</v>
      </c>
      <c r="N38" s="49">
        <v>40</v>
      </c>
      <c r="O38" s="388">
        <v>37</v>
      </c>
      <c r="P38" s="49">
        <v>84</v>
      </c>
      <c r="Q38" s="49">
        <v>38</v>
      </c>
      <c r="R38" s="49">
        <v>46</v>
      </c>
      <c r="S38" s="63">
        <v>92</v>
      </c>
      <c r="T38" s="49">
        <v>49</v>
      </c>
      <c r="U38" s="388">
        <v>43</v>
      </c>
      <c r="V38" s="49">
        <v>103</v>
      </c>
      <c r="W38" s="49">
        <v>55</v>
      </c>
      <c r="X38" s="49">
        <v>48</v>
      </c>
    </row>
    <row r="39" spans="1:24">
      <c r="A39" s="43"/>
      <c r="B39" s="62" t="s">
        <v>75</v>
      </c>
      <c r="C39" s="61"/>
      <c r="D39" s="374">
        <v>154</v>
      </c>
      <c r="E39" s="243">
        <v>72</v>
      </c>
      <c r="F39" s="243">
        <v>82</v>
      </c>
      <c r="G39" s="374">
        <v>19</v>
      </c>
      <c r="H39" s="49">
        <v>11</v>
      </c>
      <c r="I39" s="49">
        <v>8</v>
      </c>
      <c r="J39" s="63">
        <v>30</v>
      </c>
      <c r="K39" s="49">
        <v>13</v>
      </c>
      <c r="L39" s="388">
        <v>17</v>
      </c>
      <c r="M39" s="63">
        <v>22</v>
      </c>
      <c r="N39" s="49">
        <v>5</v>
      </c>
      <c r="O39" s="388">
        <v>17</v>
      </c>
      <c r="P39" s="49">
        <v>29</v>
      </c>
      <c r="Q39" s="49">
        <v>17</v>
      </c>
      <c r="R39" s="49">
        <v>12</v>
      </c>
      <c r="S39" s="63">
        <v>25</v>
      </c>
      <c r="T39" s="49">
        <v>12</v>
      </c>
      <c r="U39" s="388">
        <v>13</v>
      </c>
      <c r="V39" s="49">
        <v>29</v>
      </c>
      <c r="W39" s="49">
        <v>14</v>
      </c>
      <c r="X39" s="49">
        <v>15</v>
      </c>
    </row>
    <row r="40" spans="1:24">
      <c r="A40" s="43"/>
      <c r="B40" s="62" t="s">
        <v>76</v>
      </c>
      <c r="C40" s="61"/>
      <c r="D40" s="374">
        <v>163</v>
      </c>
      <c r="E40" s="243">
        <v>93</v>
      </c>
      <c r="F40" s="243">
        <v>70</v>
      </c>
      <c r="G40" s="374">
        <v>27</v>
      </c>
      <c r="H40" s="49">
        <v>17</v>
      </c>
      <c r="I40" s="49">
        <v>10</v>
      </c>
      <c r="J40" s="63">
        <v>32</v>
      </c>
      <c r="K40" s="49">
        <v>20</v>
      </c>
      <c r="L40" s="388">
        <v>12</v>
      </c>
      <c r="M40" s="63">
        <v>29</v>
      </c>
      <c r="N40" s="49">
        <v>17</v>
      </c>
      <c r="O40" s="388">
        <v>12</v>
      </c>
      <c r="P40" s="49">
        <v>26</v>
      </c>
      <c r="Q40" s="49">
        <v>12</v>
      </c>
      <c r="R40" s="49">
        <v>14</v>
      </c>
      <c r="S40" s="63">
        <v>18</v>
      </c>
      <c r="T40" s="49">
        <v>14</v>
      </c>
      <c r="U40" s="388">
        <v>4</v>
      </c>
      <c r="V40" s="49">
        <v>31</v>
      </c>
      <c r="W40" s="49">
        <v>13</v>
      </c>
      <c r="X40" s="49">
        <v>18</v>
      </c>
    </row>
    <row r="41" spans="1:24">
      <c r="A41" s="66"/>
      <c r="B41" s="65" t="s">
        <v>91</v>
      </c>
      <c r="C41" s="64"/>
      <c r="D41" s="380">
        <v>353</v>
      </c>
      <c r="E41" s="248">
        <v>195</v>
      </c>
      <c r="F41" s="248">
        <v>158</v>
      </c>
      <c r="G41" s="380">
        <v>56</v>
      </c>
      <c r="H41" s="68">
        <v>32</v>
      </c>
      <c r="I41" s="68">
        <v>24</v>
      </c>
      <c r="J41" s="67">
        <v>68</v>
      </c>
      <c r="K41" s="68">
        <v>37</v>
      </c>
      <c r="L41" s="396">
        <v>31</v>
      </c>
      <c r="M41" s="67">
        <v>56</v>
      </c>
      <c r="N41" s="68">
        <v>27</v>
      </c>
      <c r="O41" s="396">
        <v>29</v>
      </c>
      <c r="P41" s="68">
        <v>64</v>
      </c>
      <c r="Q41" s="68">
        <v>37</v>
      </c>
      <c r="R41" s="68">
        <v>27</v>
      </c>
      <c r="S41" s="67">
        <v>59</v>
      </c>
      <c r="T41" s="68">
        <v>36</v>
      </c>
      <c r="U41" s="396">
        <v>23</v>
      </c>
      <c r="V41" s="68">
        <v>50</v>
      </c>
      <c r="W41" s="68">
        <v>26</v>
      </c>
      <c r="X41" s="68">
        <v>24</v>
      </c>
    </row>
    <row r="42" spans="1:24">
      <c r="A42" s="43"/>
      <c r="B42" s="62" t="s">
        <v>104</v>
      </c>
      <c r="C42" s="61"/>
      <c r="D42" s="374">
        <v>645</v>
      </c>
      <c r="E42" s="243">
        <v>321</v>
      </c>
      <c r="F42" s="243">
        <v>324</v>
      </c>
      <c r="G42" s="374">
        <v>103</v>
      </c>
      <c r="H42" s="49">
        <v>53</v>
      </c>
      <c r="I42" s="49">
        <v>50</v>
      </c>
      <c r="J42" s="63">
        <v>100</v>
      </c>
      <c r="K42" s="49">
        <v>49</v>
      </c>
      <c r="L42" s="388">
        <v>51</v>
      </c>
      <c r="M42" s="63">
        <v>115</v>
      </c>
      <c r="N42" s="49">
        <v>58</v>
      </c>
      <c r="O42" s="388">
        <v>57</v>
      </c>
      <c r="P42" s="49">
        <v>112</v>
      </c>
      <c r="Q42" s="49">
        <v>58</v>
      </c>
      <c r="R42" s="49">
        <v>54</v>
      </c>
      <c r="S42" s="63">
        <v>93</v>
      </c>
      <c r="T42" s="49">
        <v>44</v>
      </c>
      <c r="U42" s="388">
        <v>49</v>
      </c>
      <c r="V42" s="49">
        <v>122</v>
      </c>
      <c r="W42" s="49">
        <v>59</v>
      </c>
      <c r="X42" s="49">
        <v>63</v>
      </c>
    </row>
    <row r="43" spans="1:24">
      <c r="A43" s="43"/>
      <c r="B43" s="62" t="s">
        <v>77</v>
      </c>
      <c r="C43" s="61"/>
      <c r="D43" s="374">
        <v>1852</v>
      </c>
      <c r="E43" s="243">
        <v>951</v>
      </c>
      <c r="F43" s="243">
        <v>901</v>
      </c>
      <c r="G43" s="374">
        <v>307</v>
      </c>
      <c r="H43" s="49">
        <v>157</v>
      </c>
      <c r="I43" s="49">
        <v>150</v>
      </c>
      <c r="J43" s="63">
        <v>292</v>
      </c>
      <c r="K43" s="49">
        <v>148</v>
      </c>
      <c r="L43" s="388">
        <v>144</v>
      </c>
      <c r="M43" s="63">
        <v>297</v>
      </c>
      <c r="N43" s="49">
        <v>139</v>
      </c>
      <c r="O43" s="388">
        <v>158</v>
      </c>
      <c r="P43" s="49">
        <v>327</v>
      </c>
      <c r="Q43" s="49">
        <v>165</v>
      </c>
      <c r="R43" s="49">
        <v>162</v>
      </c>
      <c r="S43" s="63">
        <v>312</v>
      </c>
      <c r="T43" s="49">
        <v>163</v>
      </c>
      <c r="U43" s="388">
        <v>149</v>
      </c>
      <c r="V43" s="49">
        <v>317</v>
      </c>
      <c r="W43" s="49">
        <v>179</v>
      </c>
      <c r="X43" s="49">
        <v>138</v>
      </c>
    </row>
    <row r="44" spans="1:24">
      <c r="A44" s="43"/>
      <c r="B44" s="62" t="s">
        <v>78</v>
      </c>
      <c r="C44" s="61"/>
      <c r="D44" s="374">
        <v>689</v>
      </c>
      <c r="E44" s="243">
        <v>364</v>
      </c>
      <c r="F44" s="243">
        <v>325</v>
      </c>
      <c r="G44" s="374">
        <v>88</v>
      </c>
      <c r="H44" s="49">
        <v>49</v>
      </c>
      <c r="I44" s="49">
        <v>39</v>
      </c>
      <c r="J44" s="63">
        <v>109</v>
      </c>
      <c r="K44" s="49">
        <v>53</v>
      </c>
      <c r="L44" s="388">
        <v>56</v>
      </c>
      <c r="M44" s="63">
        <v>124</v>
      </c>
      <c r="N44" s="49">
        <v>66</v>
      </c>
      <c r="O44" s="388">
        <v>58</v>
      </c>
      <c r="P44" s="49">
        <v>128</v>
      </c>
      <c r="Q44" s="49">
        <v>67</v>
      </c>
      <c r="R44" s="49">
        <v>61</v>
      </c>
      <c r="S44" s="63">
        <v>110</v>
      </c>
      <c r="T44" s="49">
        <v>59</v>
      </c>
      <c r="U44" s="388">
        <v>51</v>
      </c>
      <c r="V44" s="49">
        <v>130</v>
      </c>
      <c r="W44" s="49">
        <v>70</v>
      </c>
      <c r="X44" s="49">
        <v>60</v>
      </c>
    </row>
    <row r="45" spans="1:24">
      <c r="A45" s="73"/>
      <c r="B45" s="72" t="s">
        <v>209</v>
      </c>
      <c r="C45" s="71"/>
      <c r="D45" s="382">
        <v>547</v>
      </c>
      <c r="E45" s="250">
        <v>285</v>
      </c>
      <c r="F45" s="250">
        <v>262</v>
      </c>
      <c r="G45" s="382">
        <v>69</v>
      </c>
      <c r="H45" s="76">
        <v>35</v>
      </c>
      <c r="I45" s="76">
        <v>34</v>
      </c>
      <c r="J45" s="74">
        <v>93</v>
      </c>
      <c r="K45" s="76">
        <v>51</v>
      </c>
      <c r="L45" s="397">
        <v>42</v>
      </c>
      <c r="M45" s="74">
        <v>101</v>
      </c>
      <c r="N45" s="76">
        <v>59</v>
      </c>
      <c r="O45" s="397">
        <v>42</v>
      </c>
      <c r="P45" s="76">
        <v>102</v>
      </c>
      <c r="Q45" s="76">
        <v>51</v>
      </c>
      <c r="R45" s="76">
        <v>51</v>
      </c>
      <c r="S45" s="74">
        <v>91</v>
      </c>
      <c r="T45" s="76">
        <v>43</v>
      </c>
      <c r="U45" s="397">
        <v>48</v>
      </c>
      <c r="V45" s="76">
        <v>91</v>
      </c>
      <c r="W45" s="76">
        <v>46</v>
      </c>
      <c r="X45" s="76">
        <v>45</v>
      </c>
    </row>
    <row r="46" spans="1:24">
      <c r="A46" s="43"/>
      <c r="B46" s="62" t="s">
        <v>69</v>
      </c>
      <c r="C46" s="61"/>
      <c r="D46" s="374">
        <v>573</v>
      </c>
      <c r="E46" s="243">
        <v>307</v>
      </c>
      <c r="F46" s="243">
        <v>266</v>
      </c>
      <c r="G46" s="374">
        <v>95</v>
      </c>
      <c r="H46" s="49">
        <v>45</v>
      </c>
      <c r="I46" s="49">
        <v>50</v>
      </c>
      <c r="J46" s="63">
        <v>80</v>
      </c>
      <c r="K46" s="49">
        <v>48</v>
      </c>
      <c r="L46" s="388">
        <v>32</v>
      </c>
      <c r="M46" s="63">
        <v>99</v>
      </c>
      <c r="N46" s="49">
        <v>43</v>
      </c>
      <c r="O46" s="388">
        <v>56</v>
      </c>
      <c r="P46" s="49">
        <v>93</v>
      </c>
      <c r="Q46" s="49">
        <v>52</v>
      </c>
      <c r="R46" s="49">
        <v>41</v>
      </c>
      <c r="S46" s="63">
        <v>106</v>
      </c>
      <c r="T46" s="49">
        <v>65</v>
      </c>
      <c r="U46" s="388">
        <v>41</v>
      </c>
      <c r="V46" s="49">
        <v>100</v>
      </c>
      <c r="W46" s="49">
        <v>54</v>
      </c>
      <c r="X46" s="49">
        <v>46</v>
      </c>
    </row>
    <row r="47" spans="1:24">
      <c r="A47" s="43"/>
      <c r="B47" s="62" t="s">
        <v>79</v>
      </c>
      <c r="C47" s="61"/>
      <c r="D47" s="374">
        <v>2008</v>
      </c>
      <c r="E47" s="243">
        <v>1004</v>
      </c>
      <c r="F47" s="243">
        <v>1004</v>
      </c>
      <c r="G47" s="374">
        <v>323</v>
      </c>
      <c r="H47" s="49">
        <v>175</v>
      </c>
      <c r="I47" s="49">
        <v>148</v>
      </c>
      <c r="J47" s="63">
        <v>326</v>
      </c>
      <c r="K47" s="49">
        <v>159</v>
      </c>
      <c r="L47" s="388">
        <v>167</v>
      </c>
      <c r="M47" s="63">
        <v>343</v>
      </c>
      <c r="N47" s="49">
        <v>182</v>
      </c>
      <c r="O47" s="388">
        <v>161</v>
      </c>
      <c r="P47" s="49">
        <v>330</v>
      </c>
      <c r="Q47" s="49">
        <v>154</v>
      </c>
      <c r="R47" s="49">
        <v>176</v>
      </c>
      <c r="S47" s="63">
        <v>351</v>
      </c>
      <c r="T47" s="49">
        <v>180</v>
      </c>
      <c r="U47" s="388">
        <v>171</v>
      </c>
      <c r="V47" s="49">
        <v>335</v>
      </c>
      <c r="W47" s="49">
        <v>154</v>
      </c>
      <c r="X47" s="49">
        <v>181</v>
      </c>
    </row>
    <row r="48" spans="1:24" ht="14.25" thickBot="1">
      <c r="A48" s="108"/>
      <c r="B48" s="109" t="s">
        <v>111</v>
      </c>
      <c r="C48" s="110"/>
      <c r="D48" s="399">
        <v>1249</v>
      </c>
      <c r="E48" s="254">
        <v>615</v>
      </c>
      <c r="F48" s="254">
        <v>634</v>
      </c>
      <c r="G48" s="399">
        <v>183</v>
      </c>
      <c r="H48" s="112">
        <v>81</v>
      </c>
      <c r="I48" s="112">
        <v>102</v>
      </c>
      <c r="J48" s="405">
        <v>196</v>
      </c>
      <c r="K48" s="112">
        <v>90</v>
      </c>
      <c r="L48" s="400">
        <v>106</v>
      </c>
      <c r="M48" s="405">
        <v>194</v>
      </c>
      <c r="N48" s="112">
        <v>96</v>
      </c>
      <c r="O48" s="400">
        <v>98</v>
      </c>
      <c r="P48" s="112">
        <v>224</v>
      </c>
      <c r="Q48" s="112">
        <v>116</v>
      </c>
      <c r="R48" s="112">
        <v>108</v>
      </c>
      <c r="S48" s="405">
        <v>209</v>
      </c>
      <c r="T48" s="112">
        <v>116</v>
      </c>
      <c r="U48" s="400">
        <v>93</v>
      </c>
      <c r="V48" s="112">
        <v>243</v>
      </c>
      <c r="W48" s="112">
        <v>116</v>
      </c>
      <c r="X48" s="112">
        <v>127</v>
      </c>
    </row>
    <row r="49" spans="1:27" ht="11.25" customHeight="1">
      <c r="A49" s="61"/>
      <c r="B49" s="61"/>
      <c r="C49" s="61"/>
      <c r="D49" s="360"/>
      <c r="E49" s="360"/>
      <c r="F49" s="360"/>
      <c r="G49" s="406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</row>
    <row r="50" spans="1:27" ht="14.25">
      <c r="A50" s="401" t="s">
        <v>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7"/>
      <c r="Y50" s="5"/>
      <c r="Z50" s="5"/>
      <c r="AA50" s="7"/>
    </row>
    <row r="51" spans="1:27" ht="13.7" customHeight="1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7"/>
      <c r="Y51" s="5"/>
      <c r="Z51" s="5"/>
      <c r="AA51" s="7"/>
    </row>
    <row r="52" spans="1:27" ht="14.25">
      <c r="A52" s="696" t="s">
        <v>417</v>
      </c>
      <c r="B52" s="697"/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697"/>
      <c r="P52" s="697"/>
      <c r="Q52" s="697"/>
      <c r="R52" s="697"/>
      <c r="S52" s="697"/>
      <c r="T52" s="697"/>
      <c r="U52" s="697"/>
      <c r="V52" s="697"/>
      <c r="W52" s="697"/>
      <c r="X52" s="697"/>
      <c r="Y52" s="402"/>
      <c r="Z52" s="402"/>
      <c r="AA52" s="402"/>
    </row>
    <row r="53" spans="1:27" ht="14.25" thickBot="1">
      <c r="A53" s="110"/>
      <c r="B53" s="110"/>
      <c r="C53" s="110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43"/>
      <c r="W53" s="5"/>
      <c r="X53" s="403" t="s">
        <v>25</v>
      </c>
    </row>
    <row r="54" spans="1:27" ht="16.5" customHeight="1">
      <c r="A54" s="693" t="s">
        <v>21</v>
      </c>
      <c r="B54" s="693"/>
      <c r="C54" s="699"/>
      <c r="D54" s="822" t="s">
        <v>406</v>
      </c>
      <c r="E54" s="718"/>
      <c r="F54" s="718"/>
      <c r="G54" s="822" t="s">
        <v>418</v>
      </c>
      <c r="H54" s="718"/>
      <c r="I54" s="719"/>
      <c r="J54" s="822" t="s">
        <v>419</v>
      </c>
      <c r="K54" s="718"/>
      <c r="L54" s="719"/>
      <c r="M54" s="822" t="s">
        <v>420</v>
      </c>
      <c r="N54" s="718"/>
      <c r="O54" s="719"/>
      <c r="P54" s="822" t="s">
        <v>421</v>
      </c>
      <c r="Q54" s="718"/>
      <c r="R54" s="719"/>
      <c r="S54" s="822" t="s">
        <v>422</v>
      </c>
      <c r="T54" s="718"/>
      <c r="U54" s="719"/>
      <c r="V54" s="822" t="s">
        <v>423</v>
      </c>
      <c r="W54" s="718"/>
      <c r="X54" s="718"/>
    </row>
    <row r="55" spans="1:27">
      <c r="A55" s="694"/>
      <c r="B55" s="694"/>
      <c r="C55" s="701"/>
      <c r="D55" s="355" t="s">
        <v>424</v>
      </c>
      <c r="E55" s="355" t="s">
        <v>425</v>
      </c>
      <c r="F55" s="356" t="s">
        <v>260</v>
      </c>
      <c r="G55" s="355" t="s">
        <v>294</v>
      </c>
      <c r="H55" s="369" t="s">
        <v>348</v>
      </c>
      <c r="I55" s="355" t="s">
        <v>282</v>
      </c>
      <c r="J55" s="355" t="s">
        <v>426</v>
      </c>
      <c r="K55" s="369" t="s">
        <v>407</v>
      </c>
      <c r="L55" s="356" t="s">
        <v>408</v>
      </c>
      <c r="M55" s="355" t="s">
        <v>424</v>
      </c>
      <c r="N55" s="369" t="s">
        <v>425</v>
      </c>
      <c r="O55" s="355" t="s">
        <v>260</v>
      </c>
      <c r="P55" s="355" t="s">
        <v>247</v>
      </c>
      <c r="Q55" s="369" t="s">
        <v>348</v>
      </c>
      <c r="R55" s="356" t="s">
        <v>260</v>
      </c>
      <c r="S55" s="355" t="s">
        <v>427</v>
      </c>
      <c r="T55" s="369" t="s">
        <v>407</v>
      </c>
      <c r="U55" s="355" t="s">
        <v>409</v>
      </c>
      <c r="V55" s="355" t="s">
        <v>428</v>
      </c>
      <c r="W55" s="369" t="s">
        <v>348</v>
      </c>
      <c r="X55" s="356" t="s">
        <v>429</v>
      </c>
    </row>
    <row r="56" spans="1:27" ht="16.5" customHeight="1">
      <c r="A56" s="749">
        <v>30</v>
      </c>
      <c r="B56" s="749"/>
      <c r="D56" s="374"/>
      <c r="E56" s="372"/>
      <c r="F56" s="372"/>
      <c r="G56" s="374"/>
      <c r="H56" s="49"/>
      <c r="I56" s="388"/>
      <c r="J56" s="374"/>
      <c r="K56" s="51"/>
      <c r="L56" s="51"/>
      <c r="M56" s="374"/>
      <c r="N56" s="49"/>
      <c r="O56" s="388"/>
      <c r="P56" s="374"/>
      <c r="Q56" s="51"/>
      <c r="R56" s="51"/>
      <c r="S56" s="374"/>
      <c r="T56" s="49"/>
      <c r="U56" s="388"/>
      <c r="V56" s="374"/>
      <c r="W56" s="51"/>
      <c r="X56" s="51"/>
    </row>
    <row r="57" spans="1:27" ht="16.5" customHeight="1">
      <c r="A57" s="692" t="s">
        <v>171</v>
      </c>
      <c r="B57" s="692"/>
      <c r="C57" s="390"/>
      <c r="D57" s="375">
        <v>97216</v>
      </c>
      <c r="E57" s="88">
        <v>49830</v>
      </c>
      <c r="F57" s="88">
        <v>47386</v>
      </c>
      <c r="G57" s="375">
        <v>15112</v>
      </c>
      <c r="H57" s="54">
        <v>7623</v>
      </c>
      <c r="I57" s="389">
        <v>7489</v>
      </c>
      <c r="J57" s="375">
        <v>15534</v>
      </c>
      <c r="K57" s="88">
        <v>7893</v>
      </c>
      <c r="L57" s="88">
        <v>7641</v>
      </c>
      <c r="M57" s="375">
        <v>15975</v>
      </c>
      <c r="N57" s="54">
        <v>8192</v>
      </c>
      <c r="O57" s="389">
        <v>7783</v>
      </c>
      <c r="P57" s="375">
        <v>16465</v>
      </c>
      <c r="Q57" s="88">
        <v>8544</v>
      </c>
      <c r="R57" s="88">
        <v>7921</v>
      </c>
      <c r="S57" s="375">
        <v>17014</v>
      </c>
      <c r="T57" s="54">
        <v>8736</v>
      </c>
      <c r="U57" s="389">
        <v>8278</v>
      </c>
      <c r="V57" s="375">
        <v>17116</v>
      </c>
      <c r="W57" s="88">
        <v>8842</v>
      </c>
      <c r="X57" s="88">
        <v>8274</v>
      </c>
    </row>
    <row r="58" spans="1:27">
      <c r="A58" s="695" t="s">
        <v>23</v>
      </c>
      <c r="B58" s="695"/>
      <c r="C58" s="404"/>
      <c r="D58" s="378">
        <v>83957</v>
      </c>
      <c r="E58" s="86">
        <v>43024</v>
      </c>
      <c r="F58" s="86">
        <v>40933</v>
      </c>
      <c r="G58" s="378">
        <v>13091</v>
      </c>
      <c r="H58" s="86">
        <v>6592</v>
      </c>
      <c r="I58" s="395">
        <v>6499</v>
      </c>
      <c r="J58" s="86">
        <v>13400</v>
      </c>
      <c r="K58" s="86">
        <v>6824</v>
      </c>
      <c r="L58" s="86">
        <v>6576</v>
      </c>
      <c r="M58" s="378">
        <v>13788</v>
      </c>
      <c r="N58" s="86">
        <v>7093</v>
      </c>
      <c r="O58" s="395">
        <v>6695</v>
      </c>
      <c r="P58" s="86">
        <v>14147</v>
      </c>
      <c r="Q58" s="86">
        <v>7335</v>
      </c>
      <c r="R58" s="86">
        <v>6812</v>
      </c>
      <c r="S58" s="378">
        <v>14808</v>
      </c>
      <c r="T58" s="86">
        <v>7577</v>
      </c>
      <c r="U58" s="395">
        <v>7231</v>
      </c>
      <c r="V58" s="86">
        <v>14723</v>
      </c>
      <c r="W58" s="86">
        <v>7603</v>
      </c>
      <c r="X58" s="86">
        <v>7120</v>
      </c>
    </row>
    <row r="59" spans="1:27">
      <c r="A59" s="61"/>
      <c r="B59" s="62" t="s">
        <v>430</v>
      </c>
      <c r="C59" s="61"/>
      <c r="D59" s="374">
        <v>16045</v>
      </c>
      <c r="E59" s="243">
        <v>8241</v>
      </c>
      <c r="F59" s="243">
        <v>7804</v>
      </c>
      <c r="G59" s="374">
        <v>2554</v>
      </c>
      <c r="H59" s="49">
        <v>1296</v>
      </c>
      <c r="I59" s="388">
        <v>1258</v>
      </c>
      <c r="J59" s="49">
        <v>2532</v>
      </c>
      <c r="K59" s="49">
        <v>1312</v>
      </c>
      <c r="L59" s="49">
        <v>1220</v>
      </c>
      <c r="M59" s="63">
        <v>2632</v>
      </c>
      <c r="N59" s="49">
        <v>1334</v>
      </c>
      <c r="O59" s="388">
        <v>1298</v>
      </c>
      <c r="P59" s="49">
        <v>2739</v>
      </c>
      <c r="Q59" s="49">
        <v>1429</v>
      </c>
      <c r="R59" s="49">
        <v>1310</v>
      </c>
      <c r="S59" s="63">
        <v>2780</v>
      </c>
      <c r="T59" s="49">
        <v>1446</v>
      </c>
      <c r="U59" s="388">
        <v>1334</v>
      </c>
      <c r="V59" s="49">
        <v>2808</v>
      </c>
      <c r="W59" s="49">
        <v>1424</v>
      </c>
      <c r="X59" s="49">
        <v>1384</v>
      </c>
    </row>
    <row r="60" spans="1:27">
      <c r="A60" s="61"/>
      <c r="B60" s="62" t="s">
        <v>431</v>
      </c>
      <c r="C60" s="61"/>
      <c r="D60" s="374">
        <v>19513</v>
      </c>
      <c r="E60" s="243">
        <v>10055</v>
      </c>
      <c r="F60" s="243">
        <v>9458</v>
      </c>
      <c r="G60" s="374">
        <v>3124</v>
      </c>
      <c r="H60" s="49">
        <v>1591</v>
      </c>
      <c r="I60" s="388">
        <v>1533</v>
      </c>
      <c r="J60" s="49">
        <v>3093</v>
      </c>
      <c r="K60" s="49">
        <v>1585</v>
      </c>
      <c r="L60" s="49">
        <v>1508</v>
      </c>
      <c r="M60" s="63">
        <v>3167</v>
      </c>
      <c r="N60" s="49">
        <v>1672</v>
      </c>
      <c r="O60" s="388">
        <v>1495</v>
      </c>
      <c r="P60" s="49">
        <v>3269</v>
      </c>
      <c r="Q60" s="49">
        <v>1635</v>
      </c>
      <c r="R60" s="49">
        <v>1634</v>
      </c>
      <c r="S60" s="63">
        <v>3466</v>
      </c>
      <c r="T60" s="49">
        <v>1760</v>
      </c>
      <c r="U60" s="388">
        <v>1706</v>
      </c>
      <c r="V60" s="49">
        <v>3394</v>
      </c>
      <c r="W60" s="49">
        <v>1812</v>
      </c>
      <c r="X60" s="49">
        <v>1582</v>
      </c>
    </row>
    <row r="61" spans="1:27">
      <c r="A61" s="61"/>
      <c r="B61" s="62" t="s">
        <v>432</v>
      </c>
      <c r="C61" s="61"/>
      <c r="D61" s="374">
        <v>4555</v>
      </c>
      <c r="E61" s="243">
        <v>2384</v>
      </c>
      <c r="F61" s="243">
        <v>2171</v>
      </c>
      <c r="G61" s="374">
        <v>627</v>
      </c>
      <c r="H61" s="49">
        <v>325</v>
      </c>
      <c r="I61" s="388">
        <v>302</v>
      </c>
      <c r="J61" s="49">
        <v>748</v>
      </c>
      <c r="K61" s="49">
        <v>380</v>
      </c>
      <c r="L61" s="49">
        <v>368</v>
      </c>
      <c r="M61" s="63">
        <v>712</v>
      </c>
      <c r="N61" s="49">
        <v>380</v>
      </c>
      <c r="O61" s="388">
        <v>332</v>
      </c>
      <c r="P61" s="49">
        <v>777</v>
      </c>
      <c r="Q61" s="49">
        <v>386</v>
      </c>
      <c r="R61" s="49">
        <v>391</v>
      </c>
      <c r="S61" s="63">
        <v>847</v>
      </c>
      <c r="T61" s="49">
        <v>464</v>
      </c>
      <c r="U61" s="388">
        <v>383</v>
      </c>
      <c r="V61" s="49">
        <v>844</v>
      </c>
      <c r="W61" s="49">
        <v>449</v>
      </c>
      <c r="X61" s="49">
        <v>395</v>
      </c>
    </row>
    <row r="62" spans="1:27">
      <c r="A62" s="61"/>
      <c r="B62" s="62" t="s">
        <v>414</v>
      </c>
      <c r="C62" s="61"/>
      <c r="D62" s="374">
        <v>11450</v>
      </c>
      <c r="E62" s="243">
        <v>5852</v>
      </c>
      <c r="F62" s="243">
        <v>5598</v>
      </c>
      <c r="G62" s="374">
        <v>1808</v>
      </c>
      <c r="H62" s="49">
        <v>912</v>
      </c>
      <c r="I62" s="388">
        <v>896</v>
      </c>
      <c r="J62" s="49">
        <v>1834</v>
      </c>
      <c r="K62" s="49">
        <v>907</v>
      </c>
      <c r="L62" s="49">
        <v>927</v>
      </c>
      <c r="M62" s="63">
        <v>1916</v>
      </c>
      <c r="N62" s="49">
        <v>1028</v>
      </c>
      <c r="O62" s="388">
        <v>888</v>
      </c>
      <c r="P62" s="49">
        <v>1938</v>
      </c>
      <c r="Q62" s="49">
        <v>1012</v>
      </c>
      <c r="R62" s="49">
        <v>926</v>
      </c>
      <c r="S62" s="63">
        <v>1984</v>
      </c>
      <c r="T62" s="49">
        <v>1002</v>
      </c>
      <c r="U62" s="388">
        <v>982</v>
      </c>
      <c r="V62" s="49">
        <v>1970</v>
      </c>
      <c r="W62" s="49">
        <v>991</v>
      </c>
      <c r="X62" s="49">
        <v>979</v>
      </c>
    </row>
    <row r="63" spans="1:27">
      <c r="A63" s="61"/>
      <c r="B63" s="62" t="s">
        <v>433</v>
      </c>
      <c r="C63" s="61"/>
      <c r="D63" s="374">
        <v>12547</v>
      </c>
      <c r="E63" s="243">
        <v>6443</v>
      </c>
      <c r="F63" s="243">
        <v>6104</v>
      </c>
      <c r="G63" s="374">
        <v>1991</v>
      </c>
      <c r="H63" s="49">
        <v>1020</v>
      </c>
      <c r="I63" s="388">
        <v>971</v>
      </c>
      <c r="J63" s="49">
        <v>2003</v>
      </c>
      <c r="K63" s="49">
        <v>1002</v>
      </c>
      <c r="L63" s="49">
        <v>1001</v>
      </c>
      <c r="M63" s="63">
        <v>2100</v>
      </c>
      <c r="N63" s="49">
        <v>1085</v>
      </c>
      <c r="O63" s="388">
        <v>1015</v>
      </c>
      <c r="P63" s="49">
        <v>2077</v>
      </c>
      <c r="Q63" s="49">
        <v>1113</v>
      </c>
      <c r="R63" s="49">
        <v>964</v>
      </c>
      <c r="S63" s="63">
        <v>2207</v>
      </c>
      <c r="T63" s="49">
        <v>1112</v>
      </c>
      <c r="U63" s="388">
        <v>1095</v>
      </c>
      <c r="V63" s="49">
        <v>2169</v>
      </c>
      <c r="W63" s="49">
        <v>1111</v>
      </c>
      <c r="X63" s="49">
        <v>1058</v>
      </c>
    </row>
    <row r="64" spans="1:27">
      <c r="A64" s="64"/>
      <c r="B64" s="65" t="s">
        <v>434</v>
      </c>
      <c r="C64" s="64"/>
      <c r="D64" s="380">
        <v>2121</v>
      </c>
      <c r="E64" s="248">
        <v>1064</v>
      </c>
      <c r="F64" s="248">
        <v>1057</v>
      </c>
      <c r="G64" s="380">
        <v>329</v>
      </c>
      <c r="H64" s="68">
        <v>151</v>
      </c>
      <c r="I64" s="396">
        <v>178</v>
      </c>
      <c r="J64" s="68">
        <v>333</v>
      </c>
      <c r="K64" s="68">
        <v>188</v>
      </c>
      <c r="L64" s="68">
        <v>145</v>
      </c>
      <c r="M64" s="67">
        <v>332</v>
      </c>
      <c r="N64" s="68">
        <v>163</v>
      </c>
      <c r="O64" s="396">
        <v>169</v>
      </c>
      <c r="P64" s="68">
        <v>350</v>
      </c>
      <c r="Q64" s="68">
        <v>184</v>
      </c>
      <c r="R64" s="68">
        <v>166</v>
      </c>
      <c r="S64" s="67">
        <v>376</v>
      </c>
      <c r="T64" s="68">
        <v>179</v>
      </c>
      <c r="U64" s="396">
        <v>197</v>
      </c>
      <c r="V64" s="68">
        <v>401</v>
      </c>
      <c r="W64" s="68">
        <v>199</v>
      </c>
      <c r="X64" s="68">
        <v>202</v>
      </c>
    </row>
    <row r="65" spans="1:24">
      <c r="A65" s="61"/>
      <c r="B65" s="62" t="s">
        <v>435</v>
      </c>
      <c r="C65" s="61"/>
      <c r="D65" s="374">
        <v>3782</v>
      </c>
      <c r="E65" s="243">
        <v>1948</v>
      </c>
      <c r="F65" s="243">
        <v>1834</v>
      </c>
      <c r="G65" s="374">
        <v>602</v>
      </c>
      <c r="H65" s="49">
        <v>297</v>
      </c>
      <c r="I65" s="388">
        <v>305</v>
      </c>
      <c r="J65" s="49">
        <v>594</v>
      </c>
      <c r="K65" s="49">
        <v>319</v>
      </c>
      <c r="L65" s="49">
        <v>275</v>
      </c>
      <c r="M65" s="63">
        <v>655</v>
      </c>
      <c r="N65" s="49">
        <v>301</v>
      </c>
      <c r="O65" s="388">
        <v>354</v>
      </c>
      <c r="P65" s="49">
        <v>611</v>
      </c>
      <c r="Q65" s="49">
        <v>349</v>
      </c>
      <c r="R65" s="49">
        <v>262</v>
      </c>
      <c r="S65" s="63">
        <v>669</v>
      </c>
      <c r="T65" s="49">
        <v>345</v>
      </c>
      <c r="U65" s="388">
        <v>324</v>
      </c>
      <c r="V65" s="49">
        <v>651</v>
      </c>
      <c r="W65" s="49">
        <v>337</v>
      </c>
      <c r="X65" s="49">
        <v>314</v>
      </c>
    </row>
    <row r="66" spans="1:24">
      <c r="A66" s="61"/>
      <c r="B66" s="62" t="s">
        <v>436</v>
      </c>
      <c r="C66" s="61"/>
      <c r="D66" s="374">
        <v>3388</v>
      </c>
      <c r="E66" s="243">
        <v>1699</v>
      </c>
      <c r="F66" s="243">
        <v>1689</v>
      </c>
      <c r="G66" s="374">
        <v>506</v>
      </c>
      <c r="H66" s="49">
        <v>241</v>
      </c>
      <c r="I66" s="388">
        <v>265</v>
      </c>
      <c r="J66" s="49">
        <v>586</v>
      </c>
      <c r="K66" s="49">
        <v>287</v>
      </c>
      <c r="L66" s="49">
        <v>299</v>
      </c>
      <c r="M66" s="63">
        <v>570</v>
      </c>
      <c r="N66" s="49">
        <v>286</v>
      </c>
      <c r="O66" s="388">
        <v>284</v>
      </c>
      <c r="P66" s="49">
        <v>546</v>
      </c>
      <c r="Q66" s="49">
        <v>284</v>
      </c>
      <c r="R66" s="49">
        <v>262</v>
      </c>
      <c r="S66" s="63">
        <v>592</v>
      </c>
      <c r="T66" s="49">
        <v>304</v>
      </c>
      <c r="U66" s="388">
        <v>288</v>
      </c>
      <c r="V66" s="49">
        <v>588</v>
      </c>
      <c r="W66" s="49">
        <v>297</v>
      </c>
      <c r="X66" s="49">
        <v>291</v>
      </c>
    </row>
    <row r="67" spans="1:24">
      <c r="A67" s="61"/>
      <c r="B67" s="62" t="s">
        <v>437</v>
      </c>
      <c r="C67" s="61"/>
      <c r="D67" s="374">
        <v>3101</v>
      </c>
      <c r="E67" s="243">
        <v>1514</v>
      </c>
      <c r="F67" s="243">
        <v>1587</v>
      </c>
      <c r="G67" s="374">
        <v>438</v>
      </c>
      <c r="H67" s="49">
        <v>205</v>
      </c>
      <c r="I67" s="388">
        <v>233</v>
      </c>
      <c r="J67" s="49">
        <v>503</v>
      </c>
      <c r="K67" s="49">
        <v>245</v>
      </c>
      <c r="L67" s="49">
        <v>258</v>
      </c>
      <c r="M67" s="63">
        <v>513</v>
      </c>
      <c r="N67" s="49">
        <v>246</v>
      </c>
      <c r="O67" s="388">
        <v>267</v>
      </c>
      <c r="P67" s="49">
        <v>536</v>
      </c>
      <c r="Q67" s="49">
        <v>261</v>
      </c>
      <c r="R67" s="49">
        <v>275</v>
      </c>
      <c r="S67" s="63">
        <v>557</v>
      </c>
      <c r="T67" s="49">
        <v>281</v>
      </c>
      <c r="U67" s="388">
        <v>276</v>
      </c>
      <c r="V67" s="49">
        <v>554</v>
      </c>
      <c r="W67" s="49">
        <v>276</v>
      </c>
      <c r="X67" s="49">
        <v>278</v>
      </c>
    </row>
    <row r="68" spans="1:24">
      <c r="A68" s="71"/>
      <c r="B68" s="72" t="s">
        <v>438</v>
      </c>
      <c r="C68" s="71"/>
      <c r="D68" s="382">
        <v>2327</v>
      </c>
      <c r="E68" s="250">
        <v>1169</v>
      </c>
      <c r="F68" s="250">
        <v>1158</v>
      </c>
      <c r="G68" s="382">
        <v>360</v>
      </c>
      <c r="H68" s="76">
        <v>183</v>
      </c>
      <c r="I68" s="397">
        <v>177</v>
      </c>
      <c r="J68" s="76">
        <v>359</v>
      </c>
      <c r="K68" s="76">
        <v>171</v>
      </c>
      <c r="L68" s="76">
        <v>188</v>
      </c>
      <c r="M68" s="74">
        <v>393</v>
      </c>
      <c r="N68" s="76">
        <v>193</v>
      </c>
      <c r="O68" s="397">
        <v>200</v>
      </c>
      <c r="P68" s="76">
        <v>416</v>
      </c>
      <c r="Q68" s="76">
        <v>216</v>
      </c>
      <c r="R68" s="76">
        <v>200</v>
      </c>
      <c r="S68" s="74">
        <v>401</v>
      </c>
      <c r="T68" s="76">
        <v>216</v>
      </c>
      <c r="U68" s="397">
        <v>185</v>
      </c>
      <c r="V68" s="76">
        <v>398</v>
      </c>
      <c r="W68" s="76">
        <v>190</v>
      </c>
      <c r="X68" s="76">
        <v>208</v>
      </c>
    </row>
    <row r="69" spans="1:24">
      <c r="A69" s="61"/>
      <c r="B69" s="62" t="s">
        <v>439</v>
      </c>
      <c r="C69" s="61"/>
      <c r="D69" s="374">
        <v>2512</v>
      </c>
      <c r="E69" s="243">
        <v>1289</v>
      </c>
      <c r="F69" s="243">
        <v>1223</v>
      </c>
      <c r="G69" s="374">
        <v>353</v>
      </c>
      <c r="H69" s="49">
        <v>172</v>
      </c>
      <c r="I69" s="388">
        <v>181</v>
      </c>
      <c r="J69" s="49">
        <v>407</v>
      </c>
      <c r="K69" s="49">
        <v>210</v>
      </c>
      <c r="L69" s="49">
        <v>197</v>
      </c>
      <c r="M69" s="63">
        <v>388</v>
      </c>
      <c r="N69" s="49">
        <v>200</v>
      </c>
      <c r="O69" s="388">
        <v>188</v>
      </c>
      <c r="P69" s="49">
        <v>455</v>
      </c>
      <c r="Q69" s="49">
        <v>233</v>
      </c>
      <c r="R69" s="49">
        <v>222</v>
      </c>
      <c r="S69" s="63">
        <v>451</v>
      </c>
      <c r="T69" s="49">
        <v>241</v>
      </c>
      <c r="U69" s="388">
        <v>210</v>
      </c>
      <c r="V69" s="49">
        <v>458</v>
      </c>
      <c r="W69" s="49">
        <v>233</v>
      </c>
      <c r="X69" s="49">
        <v>225</v>
      </c>
    </row>
    <row r="70" spans="1:24">
      <c r="A70" s="78"/>
      <c r="B70" s="79" t="s">
        <v>103</v>
      </c>
      <c r="C70" s="78"/>
      <c r="D70" s="384">
        <v>2616</v>
      </c>
      <c r="E70" s="252">
        <v>1366</v>
      </c>
      <c r="F70" s="252">
        <v>1250</v>
      </c>
      <c r="G70" s="384">
        <v>399</v>
      </c>
      <c r="H70" s="83">
        <v>199</v>
      </c>
      <c r="I70" s="398">
        <v>200</v>
      </c>
      <c r="J70" s="83">
        <v>408</v>
      </c>
      <c r="K70" s="83">
        <v>218</v>
      </c>
      <c r="L70" s="83">
        <v>190</v>
      </c>
      <c r="M70" s="81">
        <v>410</v>
      </c>
      <c r="N70" s="83">
        <v>205</v>
      </c>
      <c r="O70" s="398">
        <v>205</v>
      </c>
      <c r="P70" s="83">
        <v>433</v>
      </c>
      <c r="Q70" s="83">
        <v>233</v>
      </c>
      <c r="R70" s="83">
        <v>200</v>
      </c>
      <c r="S70" s="81">
        <v>478</v>
      </c>
      <c r="T70" s="83">
        <v>227</v>
      </c>
      <c r="U70" s="398">
        <v>251</v>
      </c>
      <c r="V70" s="83">
        <v>488</v>
      </c>
      <c r="W70" s="83">
        <v>284</v>
      </c>
      <c r="X70" s="83">
        <v>204</v>
      </c>
    </row>
    <row r="71" spans="1:24" ht="16.5" customHeight="1">
      <c r="A71" s="691" t="s">
        <v>24</v>
      </c>
      <c r="B71" s="691"/>
      <c r="C71" s="390"/>
      <c r="D71" s="375">
        <v>13259</v>
      </c>
      <c r="E71" s="88">
        <v>6806</v>
      </c>
      <c r="F71" s="88">
        <v>6453</v>
      </c>
      <c r="G71" s="375">
        <v>2021</v>
      </c>
      <c r="H71" s="54">
        <v>1031</v>
      </c>
      <c r="I71" s="389">
        <v>990</v>
      </c>
      <c r="J71" s="54">
        <v>2134</v>
      </c>
      <c r="K71" s="88">
        <v>1069</v>
      </c>
      <c r="L71" s="88">
        <v>1065</v>
      </c>
      <c r="M71" s="375">
        <v>2187</v>
      </c>
      <c r="N71" s="54">
        <v>1099</v>
      </c>
      <c r="O71" s="389">
        <v>1088</v>
      </c>
      <c r="P71" s="54">
        <v>2318</v>
      </c>
      <c r="Q71" s="88">
        <v>1209</v>
      </c>
      <c r="R71" s="88">
        <v>1109</v>
      </c>
      <c r="S71" s="375">
        <v>2206</v>
      </c>
      <c r="T71" s="54">
        <v>1159</v>
      </c>
      <c r="U71" s="389">
        <v>1047</v>
      </c>
      <c r="V71" s="54">
        <v>2393</v>
      </c>
      <c r="W71" s="88">
        <v>1239</v>
      </c>
      <c r="X71" s="88">
        <v>1154</v>
      </c>
    </row>
    <row r="72" spans="1:24">
      <c r="B72" s="62" t="s">
        <v>70</v>
      </c>
      <c r="D72" s="374">
        <v>766</v>
      </c>
      <c r="E72" s="372">
        <v>404</v>
      </c>
      <c r="F72" s="372">
        <v>362</v>
      </c>
      <c r="G72" s="374">
        <v>111</v>
      </c>
      <c r="H72" s="49">
        <v>61</v>
      </c>
      <c r="I72" s="388">
        <v>50</v>
      </c>
      <c r="J72" s="49">
        <v>128</v>
      </c>
      <c r="K72" s="51">
        <v>63</v>
      </c>
      <c r="L72" s="51">
        <v>65</v>
      </c>
      <c r="M72" s="63">
        <v>139</v>
      </c>
      <c r="N72" s="49">
        <v>77</v>
      </c>
      <c r="O72" s="388">
        <v>62</v>
      </c>
      <c r="P72" s="49">
        <v>118</v>
      </c>
      <c r="Q72" s="51">
        <v>67</v>
      </c>
      <c r="R72" s="51">
        <v>51</v>
      </c>
      <c r="S72" s="63">
        <v>118</v>
      </c>
      <c r="T72" s="49">
        <v>64</v>
      </c>
      <c r="U72" s="388">
        <v>54</v>
      </c>
      <c r="V72" s="49">
        <v>152</v>
      </c>
      <c r="W72" s="51">
        <v>72</v>
      </c>
      <c r="X72" s="51">
        <v>80</v>
      </c>
    </row>
    <row r="73" spans="1:24">
      <c r="B73" s="90" t="s">
        <v>71</v>
      </c>
      <c r="D73" s="374">
        <v>1414</v>
      </c>
      <c r="E73" s="372">
        <v>705</v>
      </c>
      <c r="F73" s="372">
        <v>709</v>
      </c>
      <c r="G73" s="374">
        <v>222</v>
      </c>
      <c r="H73" s="49">
        <v>106</v>
      </c>
      <c r="I73" s="388">
        <v>116</v>
      </c>
      <c r="J73" s="49">
        <v>234</v>
      </c>
      <c r="K73" s="51">
        <v>111</v>
      </c>
      <c r="L73" s="51">
        <v>123</v>
      </c>
      <c r="M73" s="63">
        <v>217</v>
      </c>
      <c r="N73" s="49">
        <v>97</v>
      </c>
      <c r="O73" s="388">
        <v>120</v>
      </c>
      <c r="P73" s="49">
        <v>271</v>
      </c>
      <c r="Q73" s="51">
        <v>144</v>
      </c>
      <c r="R73" s="51">
        <v>127</v>
      </c>
      <c r="S73" s="63">
        <v>212</v>
      </c>
      <c r="T73" s="49">
        <v>102</v>
      </c>
      <c r="U73" s="388">
        <v>110</v>
      </c>
      <c r="V73" s="49">
        <v>258</v>
      </c>
      <c r="W73" s="51">
        <v>145</v>
      </c>
      <c r="X73" s="51">
        <v>113</v>
      </c>
    </row>
    <row r="74" spans="1:24">
      <c r="A74" s="61"/>
      <c r="B74" s="62" t="s">
        <v>72</v>
      </c>
      <c r="C74" s="61"/>
      <c r="D74" s="374">
        <v>48</v>
      </c>
      <c r="E74" s="243">
        <v>33</v>
      </c>
      <c r="F74" s="243">
        <v>15</v>
      </c>
      <c r="G74" s="374">
        <v>9</v>
      </c>
      <c r="H74" s="49">
        <v>4</v>
      </c>
      <c r="I74" s="388">
        <v>5</v>
      </c>
      <c r="J74" s="49">
        <v>10</v>
      </c>
      <c r="K74" s="49">
        <v>8</v>
      </c>
      <c r="L74" s="49">
        <v>2</v>
      </c>
      <c r="M74" s="63">
        <v>6</v>
      </c>
      <c r="N74" s="49">
        <v>5</v>
      </c>
      <c r="O74" s="388">
        <v>1</v>
      </c>
      <c r="P74" s="49">
        <v>7</v>
      </c>
      <c r="Q74" s="49">
        <v>5</v>
      </c>
      <c r="R74" s="49">
        <v>2</v>
      </c>
      <c r="S74" s="63">
        <v>9</v>
      </c>
      <c r="T74" s="49">
        <v>5</v>
      </c>
      <c r="U74" s="388">
        <v>4</v>
      </c>
      <c r="V74" s="49">
        <v>7</v>
      </c>
      <c r="W74" s="49">
        <v>6</v>
      </c>
      <c r="X74" s="49">
        <v>1</v>
      </c>
    </row>
    <row r="75" spans="1:24">
      <c r="A75" s="43"/>
      <c r="B75" s="62" t="s">
        <v>208</v>
      </c>
      <c r="C75" s="61"/>
      <c r="D75" s="374">
        <v>28</v>
      </c>
      <c r="E75" s="243">
        <v>10</v>
      </c>
      <c r="F75" s="243">
        <v>18</v>
      </c>
      <c r="G75" s="374">
        <v>3</v>
      </c>
      <c r="H75" s="49">
        <v>1</v>
      </c>
      <c r="I75" s="388">
        <v>2</v>
      </c>
      <c r="J75" s="49">
        <v>6</v>
      </c>
      <c r="K75" s="49">
        <v>4</v>
      </c>
      <c r="L75" s="49">
        <v>2</v>
      </c>
      <c r="M75" s="63">
        <v>5</v>
      </c>
      <c r="N75" s="49">
        <v>2</v>
      </c>
      <c r="O75" s="388">
        <v>3</v>
      </c>
      <c r="P75" s="49">
        <v>4</v>
      </c>
      <c r="Q75" s="49">
        <v>1</v>
      </c>
      <c r="R75" s="49">
        <v>3</v>
      </c>
      <c r="S75" s="63">
        <v>7</v>
      </c>
      <c r="T75" s="49">
        <v>1</v>
      </c>
      <c r="U75" s="388">
        <v>6</v>
      </c>
      <c r="V75" s="49">
        <v>3</v>
      </c>
      <c r="W75" s="49">
        <v>1</v>
      </c>
      <c r="X75" s="49">
        <v>2</v>
      </c>
    </row>
    <row r="76" spans="1:24">
      <c r="A76" s="43"/>
      <c r="B76" s="62" t="s">
        <v>66</v>
      </c>
      <c r="C76" s="61"/>
      <c r="D76" s="374">
        <v>155</v>
      </c>
      <c r="E76" s="243">
        <v>73</v>
      </c>
      <c r="F76" s="243">
        <v>82</v>
      </c>
      <c r="G76" s="374">
        <v>28</v>
      </c>
      <c r="H76" s="49">
        <v>12</v>
      </c>
      <c r="I76" s="388">
        <v>16</v>
      </c>
      <c r="J76" s="49">
        <v>25</v>
      </c>
      <c r="K76" s="49">
        <v>11</v>
      </c>
      <c r="L76" s="49">
        <v>14</v>
      </c>
      <c r="M76" s="63">
        <v>24</v>
      </c>
      <c r="N76" s="49">
        <v>7</v>
      </c>
      <c r="O76" s="388">
        <v>17</v>
      </c>
      <c r="P76" s="49">
        <v>27</v>
      </c>
      <c r="Q76" s="49">
        <v>13</v>
      </c>
      <c r="R76" s="49">
        <v>14</v>
      </c>
      <c r="S76" s="63">
        <v>28</v>
      </c>
      <c r="T76" s="49">
        <v>14</v>
      </c>
      <c r="U76" s="388">
        <v>14</v>
      </c>
      <c r="V76" s="49">
        <v>23</v>
      </c>
      <c r="W76" s="49">
        <v>16</v>
      </c>
      <c r="X76" s="49">
        <v>7</v>
      </c>
    </row>
    <row r="77" spans="1:24">
      <c r="A77" s="66"/>
      <c r="B77" s="65" t="s">
        <v>73</v>
      </c>
      <c r="C77" s="64"/>
      <c r="D77" s="380">
        <v>27</v>
      </c>
      <c r="E77" s="248">
        <v>17</v>
      </c>
      <c r="F77" s="248">
        <v>10</v>
      </c>
      <c r="G77" s="380">
        <v>4</v>
      </c>
      <c r="H77" s="68">
        <v>2</v>
      </c>
      <c r="I77" s="396">
        <v>2</v>
      </c>
      <c r="J77" s="68">
        <v>3</v>
      </c>
      <c r="K77" s="68">
        <v>1</v>
      </c>
      <c r="L77" s="68">
        <v>2</v>
      </c>
      <c r="M77" s="67">
        <v>7</v>
      </c>
      <c r="N77" s="68">
        <v>5</v>
      </c>
      <c r="O77" s="396">
        <v>2</v>
      </c>
      <c r="P77" s="68">
        <v>5</v>
      </c>
      <c r="Q77" s="68">
        <v>5</v>
      </c>
      <c r="R77" s="68">
        <v>0</v>
      </c>
      <c r="S77" s="67">
        <v>6</v>
      </c>
      <c r="T77" s="68">
        <v>4</v>
      </c>
      <c r="U77" s="396">
        <v>2</v>
      </c>
      <c r="V77" s="68">
        <v>2</v>
      </c>
      <c r="W77" s="68">
        <v>0</v>
      </c>
      <c r="X77" s="68">
        <v>2</v>
      </c>
    </row>
    <row r="78" spans="1:24">
      <c r="A78" s="43"/>
      <c r="B78" s="62" t="s">
        <v>74</v>
      </c>
      <c r="C78" s="61"/>
      <c r="D78" s="374">
        <v>596</v>
      </c>
      <c r="E78" s="243">
        <v>298</v>
      </c>
      <c r="F78" s="243">
        <v>298</v>
      </c>
      <c r="G78" s="374">
        <v>93</v>
      </c>
      <c r="H78" s="49">
        <v>44</v>
      </c>
      <c r="I78" s="388">
        <v>49</v>
      </c>
      <c r="J78" s="49">
        <v>95</v>
      </c>
      <c r="K78" s="49">
        <v>47</v>
      </c>
      <c r="L78" s="49">
        <v>48</v>
      </c>
      <c r="M78" s="63">
        <v>99</v>
      </c>
      <c r="N78" s="49">
        <v>50</v>
      </c>
      <c r="O78" s="388">
        <v>49</v>
      </c>
      <c r="P78" s="49">
        <v>104</v>
      </c>
      <c r="Q78" s="49">
        <v>56</v>
      </c>
      <c r="R78" s="49">
        <v>48</v>
      </c>
      <c r="S78" s="63">
        <v>96</v>
      </c>
      <c r="T78" s="49">
        <v>48</v>
      </c>
      <c r="U78" s="388">
        <v>48</v>
      </c>
      <c r="V78" s="49">
        <v>109</v>
      </c>
      <c r="W78" s="49">
        <v>53</v>
      </c>
      <c r="X78" s="49">
        <v>56</v>
      </c>
    </row>
    <row r="79" spans="1:24">
      <c r="A79" s="43"/>
      <c r="B79" s="62" t="s">
        <v>67</v>
      </c>
      <c r="C79" s="61"/>
      <c r="D79" s="374">
        <v>622</v>
      </c>
      <c r="E79" s="243">
        <v>334</v>
      </c>
      <c r="F79" s="243">
        <v>288</v>
      </c>
      <c r="G79" s="374">
        <v>96</v>
      </c>
      <c r="H79" s="49">
        <v>53</v>
      </c>
      <c r="I79" s="388">
        <v>43</v>
      </c>
      <c r="J79" s="49">
        <v>84</v>
      </c>
      <c r="K79" s="49">
        <v>47</v>
      </c>
      <c r="L79" s="49">
        <v>37</v>
      </c>
      <c r="M79" s="63">
        <v>103</v>
      </c>
      <c r="N79" s="49">
        <v>57</v>
      </c>
      <c r="O79" s="388">
        <v>46</v>
      </c>
      <c r="P79" s="49">
        <v>118</v>
      </c>
      <c r="Q79" s="49">
        <v>65</v>
      </c>
      <c r="R79" s="49">
        <v>53</v>
      </c>
      <c r="S79" s="63">
        <v>110</v>
      </c>
      <c r="T79" s="49">
        <v>51</v>
      </c>
      <c r="U79" s="388">
        <v>59</v>
      </c>
      <c r="V79" s="49">
        <v>111</v>
      </c>
      <c r="W79" s="49">
        <v>61</v>
      </c>
      <c r="X79" s="49">
        <v>50</v>
      </c>
    </row>
    <row r="80" spans="1:24">
      <c r="A80" s="43"/>
      <c r="B80" s="62" t="s">
        <v>68</v>
      </c>
      <c r="C80" s="61"/>
      <c r="D80" s="374">
        <v>216</v>
      </c>
      <c r="E80" s="243">
        <v>117</v>
      </c>
      <c r="F80" s="243">
        <v>99</v>
      </c>
      <c r="G80" s="374">
        <v>27</v>
      </c>
      <c r="H80" s="49">
        <v>17</v>
      </c>
      <c r="I80" s="388">
        <v>10</v>
      </c>
      <c r="J80" s="49">
        <v>34</v>
      </c>
      <c r="K80" s="49">
        <v>19</v>
      </c>
      <c r="L80" s="49">
        <v>15</v>
      </c>
      <c r="M80" s="63">
        <v>37</v>
      </c>
      <c r="N80" s="49">
        <v>17</v>
      </c>
      <c r="O80" s="388">
        <v>20</v>
      </c>
      <c r="P80" s="49">
        <v>34</v>
      </c>
      <c r="Q80" s="49">
        <v>13</v>
      </c>
      <c r="R80" s="49">
        <v>21</v>
      </c>
      <c r="S80" s="63">
        <v>39</v>
      </c>
      <c r="T80" s="49">
        <v>24</v>
      </c>
      <c r="U80" s="388">
        <v>15</v>
      </c>
      <c r="V80" s="49">
        <v>45</v>
      </c>
      <c r="W80" s="49">
        <v>27</v>
      </c>
      <c r="X80" s="49">
        <v>18</v>
      </c>
    </row>
    <row r="81" spans="1:24">
      <c r="A81" s="73"/>
      <c r="B81" s="72" t="s">
        <v>87</v>
      </c>
      <c r="C81" s="71"/>
      <c r="D81" s="382">
        <v>403</v>
      </c>
      <c r="E81" s="250">
        <v>218</v>
      </c>
      <c r="F81" s="250">
        <v>185</v>
      </c>
      <c r="G81" s="382">
        <v>61</v>
      </c>
      <c r="H81" s="76">
        <v>30</v>
      </c>
      <c r="I81" s="397">
        <v>31</v>
      </c>
      <c r="J81" s="76">
        <v>68</v>
      </c>
      <c r="K81" s="76">
        <v>32</v>
      </c>
      <c r="L81" s="76">
        <v>36</v>
      </c>
      <c r="M81" s="74">
        <v>61</v>
      </c>
      <c r="N81" s="76">
        <v>33</v>
      </c>
      <c r="O81" s="397">
        <v>28</v>
      </c>
      <c r="P81" s="76">
        <v>67</v>
      </c>
      <c r="Q81" s="76">
        <v>40</v>
      </c>
      <c r="R81" s="76">
        <v>27</v>
      </c>
      <c r="S81" s="74">
        <v>71</v>
      </c>
      <c r="T81" s="76">
        <v>44</v>
      </c>
      <c r="U81" s="397">
        <v>27</v>
      </c>
      <c r="V81" s="76">
        <v>75</v>
      </c>
      <c r="W81" s="76">
        <v>39</v>
      </c>
      <c r="X81" s="76">
        <v>36</v>
      </c>
    </row>
    <row r="82" spans="1:24">
      <c r="A82" s="43"/>
      <c r="B82" s="62" t="s">
        <v>88</v>
      </c>
      <c r="C82" s="61"/>
      <c r="D82" s="374">
        <v>206</v>
      </c>
      <c r="E82" s="243">
        <v>111</v>
      </c>
      <c r="F82" s="243">
        <v>95</v>
      </c>
      <c r="G82" s="374">
        <v>28</v>
      </c>
      <c r="H82" s="49">
        <v>16</v>
      </c>
      <c r="I82" s="388">
        <v>12</v>
      </c>
      <c r="J82" s="49">
        <v>35</v>
      </c>
      <c r="K82" s="49">
        <v>17</v>
      </c>
      <c r="L82" s="49">
        <v>18</v>
      </c>
      <c r="M82" s="63">
        <v>35</v>
      </c>
      <c r="N82" s="49">
        <v>17</v>
      </c>
      <c r="O82" s="388">
        <v>18</v>
      </c>
      <c r="P82" s="49">
        <v>32</v>
      </c>
      <c r="Q82" s="49">
        <v>21</v>
      </c>
      <c r="R82" s="49">
        <v>11</v>
      </c>
      <c r="S82" s="63">
        <v>36</v>
      </c>
      <c r="T82" s="49">
        <v>20</v>
      </c>
      <c r="U82" s="388">
        <v>16</v>
      </c>
      <c r="V82" s="49">
        <v>40</v>
      </c>
      <c r="W82" s="49">
        <v>20</v>
      </c>
      <c r="X82" s="49">
        <v>20</v>
      </c>
    </row>
    <row r="83" spans="1:24">
      <c r="A83" s="43"/>
      <c r="B83" s="62" t="s">
        <v>89</v>
      </c>
      <c r="C83" s="61"/>
      <c r="D83" s="374">
        <v>154</v>
      </c>
      <c r="E83" s="243">
        <v>83</v>
      </c>
      <c r="F83" s="243">
        <v>71</v>
      </c>
      <c r="G83" s="374">
        <v>28</v>
      </c>
      <c r="H83" s="49">
        <v>12</v>
      </c>
      <c r="I83" s="388">
        <v>16</v>
      </c>
      <c r="J83" s="49">
        <v>26</v>
      </c>
      <c r="K83" s="49">
        <v>13</v>
      </c>
      <c r="L83" s="49">
        <v>13</v>
      </c>
      <c r="M83" s="63">
        <v>19</v>
      </c>
      <c r="N83" s="49">
        <v>9</v>
      </c>
      <c r="O83" s="388">
        <v>10</v>
      </c>
      <c r="P83" s="49">
        <v>28</v>
      </c>
      <c r="Q83" s="49">
        <v>18</v>
      </c>
      <c r="R83" s="49">
        <v>10</v>
      </c>
      <c r="S83" s="63">
        <v>29</v>
      </c>
      <c r="T83" s="49">
        <v>14</v>
      </c>
      <c r="U83" s="388">
        <v>15</v>
      </c>
      <c r="V83" s="49">
        <v>24</v>
      </c>
      <c r="W83" s="49">
        <v>17</v>
      </c>
      <c r="X83" s="49">
        <v>7</v>
      </c>
    </row>
    <row r="84" spans="1:24">
      <c r="A84" s="43"/>
      <c r="B84" s="62" t="s">
        <v>90</v>
      </c>
      <c r="C84" s="61"/>
      <c r="D84" s="374">
        <v>506</v>
      </c>
      <c r="E84" s="243">
        <v>251</v>
      </c>
      <c r="F84" s="243">
        <v>255</v>
      </c>
      <c r="G84" s="374">
        <v>69</v>
      </c>
      <c r="H84" s="49">
        <v>31</v>
      </c>
      <c r="I84" s="388">
        <v>38</v>
      </c>
      <c r="J84" s="49">
        <v>81</v>
      </c>
      <c r="K84" s="49">
        <v>38</v>
      </c>
      <c r="L84" s="49">
        <v>43</v>
      </c>
      <c r="M84" s="63">
        <v>77</v>
      </c>
      <c r="N84" s="49">
        <v>40</v>
      </c>
      <c r="O84" s="388">
        <v>37</v>
      </c>
      <c r="P84" s="49">
        <v>84</v>
      </c>
      <c r="Q84" s="49">
        <v>38</v>
      </c>
      <c r="R84" s="49">
        <v>46</v>
      </c>
      <c r="S84" s="63">
        <v>92</v>
      </c>
      <c r="T84" s="49">
        <v>49</v>
      </c>
      <c r="U84" s="388">
        <v>43</v>
      </c>
      <c r="V84" s="49">
        <v>103</v>
      </c>
      <c r="W84" s="49">
        <v>55</v>
      </c>
      <c r="X84" s="49">
        <v>48</v>
      </c>
    </row>
    <row r="85" spans="1:24">
      <c r="A85" s="43"/>
      <c r="B85" s="62" t="s">
        <v>75</v>
      </c>
      <c r="C85" s="61"/>
      <c r="D85" s="374">
        <v>154</v>
      </c>
      <c r="E85" s="243">
        <v>72</v>
      </c>
      <c r="F85" s="243">
        <v>82</v>
      </c>
      <c r="G85" s="374">
        <v>19</v>
      </c>
      <c r="H85" s="49">
        <v>11</v>
      </c>
      <c r="I85" s="388">
        <v>8</v>
      </c>
      <c r="J85" s="49">
        <v>30</v>
      </c>
      <c r="K85" s="49">
        <v>13</v>
      </c>
      <c r="L85" s="49">
        <v>17</v>
      </c>
      <c r="M85" s="63">
        <v>22</v>
      </c>
      <c r="N85" s="49">
        <v>5</v>
      </c>
      <c r="O85" s="388">
        <v>17</v>
      </c>
      <c r="P85" s="49">
        <v>29</v>
      </c>
      <c r="Q85" s="49">
        <v>17</v>
      </c>
      <c r="R85" s="49">
        <v>12</v>
      </c>
      <c r="S85" s="63">
        <v>25</v>
      </c>
      <c r="T85" s="49">
        <v>12</v>
      </c>
      <c r="U85" s="388">
        <v>13</v>
      </c>
      <c r="V85" s="49">
        <v>29</v>
      </c>
      <c r="W85" s="49">
        <v>14</v>
      </c>
      <c r="X85" s="49">
        <v>15</v>
      </c>
    </row>
    <row r="86" spans="1:24">
      <c r="A86" s="43"/>
      <c r="B86" s="62" t="s">
        <v>76</v>
      </c>
      <c r="C86" s="61"/>
      <c r="D86" s="374">
        <v>163</v>
      </c>
      <c r="E86" s="243">
        <v>93</v>
      </c>
      <c r="F86" s="243">
        <v>70</v>
      </c>
      <c r="G86" s="374">
        <v>27</v>
      </c>
      <c r="H86" s="49">
        <v>17</v>
      </c>
      <c r="I86" s="388">
        <v>10</v>
      </c>
      <c r="J86" s="49">
        <v>32</v>
      </c>
      <c r="K86" s="49">
        <v>20</v>
      </c>
      <c r="L86" s="49">
        <v>12</v>
      </c>
      <c r="M86" s="63">
        <v>29</v>
      </c>
      <c r="N86" s="49">
        <v>17</v>
      </c>
      <c r="O86" s="388">
        <v>12</v>
      </c>
      <c r="P86" s="49">
        <v>26</v>
      </c>
      <c r="Q86" s="49">
        <v>12</v>
      </c>
      <c r="R86" s="49">
        <v>14</v>
      </c>
      <c r="S86" s="63">
        <v>18</v>
      </c>
      <c r="T86" s="49">
        <v>14</v>
      </c>
      <c r="U86" s="388">
        <v>4</v>
      </c>
      <c r="V86" s="49">
        <v>31</v>
      </c>
      <c r="W86" s="49">
        <v>13</v>
      </c>
      <c r="X86" s="49">
        <v>18</v>
      </c>
    </row>
    <row r="87" spans="1:24">
      <c r="A87" s="66"/>
      <c r="B87" s="65" t="s">
        <v>91</v>
      </c>
      <c r="C87" s="64"/>
      <c r="D87" s="380">
        <v>353</v>
      </c>
      <c r="E87" s="248">
        <v>195</v>
      </c>
      <c r="F87" s="248">
        <v>158</v>
      </c>
      <c r="G87" s="380">
        <v>56</v>
      </c>
      <c r="H87" s="68">
        <v>32</v>
      </c>
      <c r="I87" s="396">
        <v>24</v>
      </c>
      <c r="J87" s="68">
        <v>68</v>
      </c>
      <c r="K87" s="68">
        <v>37</v>
      </c>
      <c r="L87" s="68">
        <v>31</v>
      </c>
      <c r="M87" s="67">
        <v>56</v>
      </c>
      <c r="N87" s="68">
        <v>27</v>
      </c>
      <c r="O87" s="396">
        <v>29</v>
      </c>
      <c r="P87" s="68">
        <v>64</v>
      </c>
      <c r="Q87" s="68">
        <v>37</v>
      </c>
      <c r="R87" s="68">
        <v>27</v>
      </c>
      <c r="S87" s="67">
        <v>59</v>
      </c>
      <c r="T87" s="68">
        <v>36</v>
      </c>
      <c r="U87" s="396">
        <v>23</v>
      </c>
      <c r="V87" s="68">
        <v>50</v>
      </c>
      <c r="W87" s="68">
        <v>26</v>
      </c>
      <c r="X87" s="68">
        <v>24</v>
      </c>
    </row>
    <row r="88" spans="1:24">
      <c r="A88" s="43"/>
      <c r="B88" s="62" t="s">
        <v>104</v>
      </c>
      <c r="C88" s="61"/>
      <c r="D88" s="374">
        <v>645</v>
      </c>
      <c r="E88" s="243">
        <v>321</v>
      </c>
      <c r="F88" s="243">
        <v>324</v>
      </c>
      <c r="G88" s="374">
        <v>103</v>
      </c>
      <c r="H88" s="49">
        <v>53</v>
      </c>
      <c r="I88" s="388">
        <v>50</v>
      </c>
      <c r="J88" s="49">
        <v>100</v>
      </c>
      <c r="K88" s="49">
        <v>49</v>
      </c>
      <c r="L88" s="49">
        <v>51</v>
      </c>
      <c r="M88" s="63">
        <v>115</v>
      </c>
      <c r="N88" s="49">
        <v>58</v>
      </c>
      <c r="O88" s="388">
        <v>57</v>
      </c>
      <c r="P88" s="49">
        <v>112</v>
      </c>
      <c r="Q88" s="49">
        <v>58</v>
      </c>
      <c r="R88" s="49">
        <v>54</v>
      </c>
      <c r="S88" s="63">
        <v>93</v>
      </c>
      <c r="T88" s="49">
        <v>44</v>
      </c>
      <c r="U88" s="388">
        <v>49</v>
      </c>
      <c r="V88" s="49">
        <v>122</v>
      </c>
      <c r="W88" s="49">
        <v>59</v>
      </c>
      <c r="X88" s="49">
        <v>63</v>
      </c>
    </row>
    <row r="89" spans="1:24">
      <c r="A89" s="43"/>
      <c r="B89" s="62" t="s">
        <v>77</v>
      </c>
      <c r="C89" s="61"/>
      <c r="D89" s="374">
        <v>1737</v>
      </c>
      <c r="E89" s="243">
        <v>896</v>
      </c>
      <c r="F89" s="243">
        <v>841</v>
      </c>
      <c r="G89" s="374">
        <v>279</v>
      </c>
      <c r="H89" s="49">
        <v>144</v>
      </c>
      <c r="I89" s="388">
        <v>135</v>
      </c>
      <c r="J89" s="49">
        <v>271</v>
      </c>
      <c r="K89" s="49">
        <v>138</v>
      </c>
      <c r="L89" s="49">
        <v>133</v>
      </c>
      <c r="M89" s="63">
        <v>275</v>
      </c>
      <c r="N89" s="49">
        <v>130</v>
      </c>
      <c r="O89" s="388">
        <v>145</v>
      </c>
      <c r="P89" s="49">
        <v>311</v>
      </c>
      <c r="Q89" s="49">
        <v>159</v>
      </c>
      <c r="R89" s="49">
        <v>152</v>
      </c>
      <c r="S89" s="63">
        <v>291</v>
      </c>
      <c r="T89" s="49">
        <v>150</v>
      </c>
      <c r="U89" s="388">
        <v>141</v>
      </c>
      <c r="V89" s="49">
        <v>310</v>
      </c>
      <c r="W89" s="49">
        <v>175</v>
      </c>
      <c r="X89" s="49">
        <v>135</v>
      </c>
    </row>
    <row r="90" spans="1:24">
      <c r="A90" s="43"/>
      <c r="B90" s="62" t="s">
        <v>78</v>
      </c>
      <c r="C90" s="61"/>
      <c r="D90" s="374">
        <v>689</v>
      </c>
      <c r="E90" s="243">
        <v>364</v>
      </c>
      <c r="F90" s="243">
        <v>325</v>
      </c>
      <c r="G90" s="374">
        <v>88</v>
      </c>
      <c r="H90" s="49">
        <v>49</v>
      </c>
      <c r="I90" s="388">
        <v>39</v>
      </c>
      <c r="J90" s="49">
        <v>109</v>
      </c>
      <c r="K90" s="49">
        <v>53</v>
      </c>
      <c r="L90" s="49">
        <v>56</v>
      </c>
      <c r="M90" s="63">
        <v>124</v>
      </c>
      <c r="N90" s="49">
        <v>66</v>
      </c>
      <c r="O90" s="388">
        <v>58</v>
      </c>
      <c r="P90" s="49">
        <v>128</v>
      </c>
      <c r="Q90" s="49">
        <v>67</v>
      </c>
      <c r="R90" s="49">
        <v>61</v>
      </c>
      <c r="S90" s="63">
        <v>110</v>
      </c>
      <c r="T90" s="49">
        <v>59</v>
      </c>
      <c r="U90" s="388">
        <v>51</v>
      </c>
      <c r="V90" s="49">
        <v>130</v>
      </c>
      <c r="W90" s="49">
        <v>70</v>
      </c>
      <c r="X90" s="49">
        <v>60</v>
      </c>
    </row>
    <row r="91" spans="1:24">
      <c r="A91" s="73"/>
      <c r="B91" s="72" t="s">
        <v>209</v>
      </c>
      <c r="C91" s="71"/>
      <c r="D91" s="382">
        <v>547</v>
      </c>
      <c r="E91" s="250">
        <v>285</v>
      </c>
      <c r="F91" s="250">
        <v>262</v>
      </c>
      <c r="G91" s="382">
        <v>69</v>
      </c>
      <c r="H91" s="76">
        <v>35</v>
      </c>
      <c r="I91" s="397">
        <v>34</v>
      </c>
      <c r="J91" s="76">
        <v>93</v>
      </c>
      <c r="K91" s="76">
        <v>51</v>
      </c>
      <c r="L91" s="76">
        <v>42</v>
      </c>
      <c r="M91" s="74">
        <v>101</v>
      </c>
      <c r="N91" s="76">
        <v>59</v>
      </c>
      <c r="O91" s="397">
        <v>42</v>
      </c>
      <c r="P91" s="76">
        <v>102</v>
      </c>
      <c r="Q91" s="76">
        <v>51</v>
      </c>
      <c r="R91" s="76">
        <v>51</v>
      </c>
      <c r="S91" s="74">
        <v>91</v>
      </c>
      <c r="T91" s="76">
        <v>43</v>
      </c>
      <c r="U91" s="397">
        <v>48</v>
      </c>
      <c r="V91" s="76">
        <v>91</v>
      </c>
      <c r="W91" s="76">
        <v>46</v>
      </c>
      <c r="X91" s="76">
        <v>45</v>
      </c>
    </row>
    <row r="92" spans="1:24">
      <c r="A92" s="43"/>
      <c r="B92" s="62" t="s">
        <v>69</v>
      </c>
      <c r="C92" s="61"/>
      <c r="D92" s="374">
        <v>573</v>
      </c>
      <c r="E92" s="243">
        <v>307</v>
      </c>
      <c r="F92" s="243">
        <v>266</v>
      </c>
      <c r="G92" s="374">
        <v>95</v>
      </c>
      <c r="H92" s="49">
        <v>45</v>
      </c>
      <c r="I92" s="388">
        <v>50</v>
      </c>
      <c r="J92" s="49">
        <v>80</v>
      </c>
      <c r="K92" s="49">
        <v>48</v>
      </c>
      <c r="L92" s="49">
        <v>32</v>
      </c>
      <c r="M92" s="63">
        <v>99</v>
      </c>
      <c r="N92" s="49">
        <v>43</v>
      </c>
      <c r="O92" s="388">
        <v>56</v>
      </c>
      <c r="P92" s="49">
        <v>93</v>
      </c>
      <c r="Q92" s="49">
        <v>52</v>
      </c>
      <c r="R92" s="49">
        <v>41</v>
      </c>
      <c r="S92" s="63">
        <v>106</v>
      </c>
      <c r="T92" s="49">
        <v>65</v>
      </c>
      <c r="U92" s="388">
        <v>41</v>
      </c>
      <c r="V92" s="49">
        <v>100</v>
      </c>
      <c r="W92" s="49">
        <v>54</v>
      </c>
      <c r="X92" s="49">
        <v>46</v>
      </c>
    </row>
    <row r="93" spans="1:24">
      <c r="A93" s="43"/>
      <c r="B93" s="62" t="s">
        <v>79</v>
      </c>
      <c r="C93" s="61"/>
      <c r="D93" s="374">
        <v>2008</v>
      </c>
      <c r="E93" s="243">
        <v>1004</v>
      </c>
      <c r="F93" s="243">
        <v>1004</v>
      </c>
      <c r="G93" s="374">
        <v>323</v>
      </c>
      <c r="H93" s="49">
        <v>175</v>
      </c>
      <c r="I93" s="388">
        <v>148</v>
      </c>
      <c r="J93" s="49">
        <v>326</v>
      </c>
      <c r="K93" s="49">
        <v>159</v>
      </c>
      <c r="L93" s="49">
        <v>167</v>
      </c>
      <c r="M93" s="63">
        <v>343</v>
      </c>
      <c r="N93" s="49">
        <v>182</v>
      </c>
      <c r="O93" s="388">
        <v>161</v>
      </c>
      <c r="P93" s="49">
        <v>330</v>
      </c>
      <c r="Q93" s="49">
        <v>154</v>
      </c>
      <c r="R93" s="49">
        <v>176</v>
      </c>
      <c r="S93" s="63">
        <v>351</v>
      </c>
      <c r="T93" s="49">
        <v>180</v>
      </c>
      <c r="U93" s="388">
        <v>171</v>
      </c>
      <c r="V93" s="49">
        <v>335</v>
      </c>
      <c r="W93" s="49">
        <v>154</v>
      </c>
      <c r="X93" s="49">
        <v>181</v>
      </c>
    </row>
    <row r="94" spans="1:24" ht="14.25" thickBot="1">
      <c r="A94" s="108"/>
      <c r="B94" s="109" t="s">
        <v>111</v>
      </c>
      <c r="C94" s="110"/>
      <c r="D94" s="399">
        <v>1249</v>
      </c>
      <c r="E94" s="254">
        <v>615</v>
      </c>
      <c r="F94" s="254">
        <v>634</v>
      </c>
      <c r="G94" s="399">
        <v>183</v>
      </c>
      <c r="H94" s="112">
        <v>81</v>
      </c>
      <c r="I94" s="400">
        <v>102</v>
      </c>
      <c r="J94" s="112">
        <v>196</v>
      </c>
      <c r="K94" s="112">
        <v>90</v>
      </c>
      <c r="L94" s="112">
        <v>106</v>
      </c>
      <c r="M94" s="405">
        <v>194</v>
      </c>
      <c r="N94" s="112">
        <v>96</v>
      </c>
      <c r="O94" s="400">
        <v>98</v>
      </c>
      <c r="P94" s="112">
        <v>224</v>
      </c>
      <c r="Q94" s="112">
        <v>116</v>
      </c>
      <c r="R94" s="112">
        <v>108</v>
      </c>
      <c r="S94" s="405">
        <v>209</v>
      </c>
      <c r="T94" s="112">
        <v>116</v>
      </c>
      <c r="U94" s="400">
        <v>93</v>
      </c>
      <c r="V94" s="112">
        <v>243</v>
      </c>
      <c r="W94" s="112">
        <v>116</v>
      </c>
      <c r="X94" s="112">
        <v>127</v>
      </c>
    </row>
  </sheetData>
  <mergeCells count="26">
    <mergeCell ref="A7:B7"/>
    <mergeCell ref="A8:B8"/>
    <mergeCell ref="A12:B12"/>
    <mergeCell ref="D5:F5"/>
    <mergeCell ref="A5:C6"/>
    <mergeCell ref="G5:I5"/>
    <mergeCell ref="J5:L5"/>
    <mergeCell ref="M5:O5"/>
    <mergeCell ref="P5:R5"/>
    <mergeCell ref="A3:X3"/>
    <mergeCell ref="S5:U5"/>
    <mergeCell ref="V5:X5"/>
    <mergeCell ref="A58:B58"/>
    <mergeCell ref="D54:F54"/>
    <mergeCell ref="A71:B71"/>
    <mergeCell ref="A25:B25"/>
    <mergeCell ref="A56:B56"/>
    <mergeCell ref="A57:B57"/>
    <mergeCell ref="A52:X52"/>
    <mergeCell ref="G54:I54"/>
    <mergeCell ref="J54:L54"/>
    <mergeCell ref="M54:O54"/>
    <mergeCell ref="S54:U54"/>
    <mergeCell ref="V54:X54"/>
    <mergeCell ref="A54:C55"/>
    <mergeCell ref="P54:R54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64" firstPageNumber="26" pageOrder="overThenDown" orientation="landscape" useFirstPageNumber="1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00FF"/>
    <pageSetUpPr fitToPage="1"/>
  </sheetPr>
  <dimension ref="A1:T258"/>
  <sheetViews>
    <sheetView zoomScaleNormal="100" zoomScaleSheetLayoutView="75" workbookViewId="0">
      <selection activeCell="E7" sqref="E7"/>
    </sheetView>
  </sheetViews>
  <sheetFormatPr defaultRowHeight="13.5"/>
  <cols>
    <col min="1" max="1" width="2" style="6" customWidth="1"/>
    <col min="2" max="2" width="12.25" style="6" customWidth="1"/>
    <col min="3" max="3" width="0.5" style="6" customWidth="1"/>
    <col min="4" max="7" width="8.125" style="61" customWidth="1"/>
    <col min="8" max="8" width="10.625" style="61" customWidth="1"/>
    <col min="9" max="9" width="2" style="61" customWidth="1"/>
    <col min="10" max="10" width="12.25" style="61" customWidth="1"/>
    <col min="11" max="11" width="0.5" style="61" customWidth="1"/>
    <col min="12" max="18" width="8.125" style="61" customWidth="1"/>
    <col min="19" max="19" width="11.625" style="61" customWidth="1"/>
    <col min="20" max="20" width="9" style="61"/>
    <col min="21" max="16384" width="9" style="6"/>
  </cols>
  <sheetData>
    <row r="1" spans="1:19" ht="16.5" customHeight="1">
      <c r="A1" s="41" t="s">
        <v>6</v>
      </c>
      <c r="B1" s="5"/>
      <c r="C1" s="5"/>
    </row>
    <row r="2" spans="1:19" ht="8.25" customHeight="1">
      <c r="A2" s="5"/>
      <c r="B2" s="5"/>
      <c r="C2" s="5"/>
    </row>
    <row r="3" spans="1:19" ht="18" customHeight="1">
      <c r="A3" s="696" t="s">
        <v>440</v>
      </c>
      <c r="B3" s="685"/>
      <c r="C3" s="685"/>
      <c r="D3" s="685"/>
      <c r="E3" s="685"/>
      <c r="F3" s="685"/>
      <c r="G3" s="685"/>
      <c r="I3" s="696" t="s">
        <v>441</v>
      </c>
      <c r="J3" s="685"/>
      <c r="K3" s="685"/>
      <c r="L3" s="685"/>
      <c r="M3" s="685"/>
      <c r="N3" s="685"/>
      <c r="O3" s="685"/>
      <c r="P3" s="685"/>
      <c r="Q3" s="685"/>
      <c r="R3" s="685"/>
    </row>
    <row r="4" spans="1:19" ht="15.75" customHeight="1" thickBot="1">
      <c r="A4" s="43"/>
      <c r="B4" s="43"/>
      <c r="C4" s="43"/>
      <c r="G4" s="427" t="s">
        <v>25</v>
      </c>
      <c r="I4" s="428"/>
      <c r="J4" s="428"/>
      <c r="K4" s="428"/>
      <c r="L4" s="357"/>
      <c r="M4" s="357"/>
      <c r="N4" s="357"/>
      <c r="O4" s="357"/>
      <c r="P4" s="357"/>
      <c r="Q4" s="357"/>
      <c r="R4" s="427" t="s">
        <v>25</v>
      </c>
    </row>
    <row r="5" spans="1:19" ht="24.75" customHeight="1">
      <c r="A5" s="693" t="s">
        <v>442</v>
      </c>
      <c r="B5" s="693"/>
      <c r="C5" s="699"/>
      <c r="D5" s="825" t="s">
        <v>443</v>
      </c>
      <c r="E5" s="825"/>
      <c r="F5" s="825"/>
      <c r="G5" s="825"/>
      <c r="H5" s="429"/>
      <c r="I5" s="693" t="s">
        <v>21</v>
      </c>
      <c r="J5" s="693"/>
      <c r="K5" s="699"/>
      <c r="L5" s="822" t="s">
        <v>444</v>
      </c>
      <c r="M5" s="718"/>
      <c r="N5" s="718"/>
      <c r="O5" s="718"/>
      <c r="P5" s="718"/>
      <c r="Q5" s="718"/>
      <c r="R5" s="718"/>
      <c r="S5" s="429"/>
    </row>
    <row r="6" spans="1:19" ht="24.75" customHeight="1">
      <c r="A6" s="694"/>
      <c r="B6" s="694"/>
      <c r="C6" s="701"/>
      <c r="D6" s="369" t="s">
        <v>29</v>
      </c>
      <c r="E6" s="356" t="s">
        <v>445</v>
      </c>
      <c r="F6" s="355" t="s">
        <v>446</v>
      </c>
      <c r="G6" s="356" t="s">
        <v>447</v>
      </c>
      <c r="H6" s="354"/>
      <c r="I6" s="694"/>
      <c r="J6" s="694"/>
      <c r="K6" s="701"/>
      <c r="L6" s="233" t="s">
        <v>29</v>
      </c>
      <c r="M6" s="233" t="s">
        <v>448</v>
      </c>
      <c r="N6" s="233" t="s">
        <v>449</v>
      </c>
      <c r="O6" s="233" t="s">
        <v>450</v>
      </c>
      <c r="P6" s="233" t="s">
        <v>451</v>
      </c>
      <c r="Q6" s="233" t="s">
        <v>452</v>
      </c>
      <c r="R6" s="430" t="s">
        <v>453</v>
      </c>
      <c r="S6" s="354"/>
    </row>
    <row r="7" spans="1:19" ht="16.5" customHeight="1">
      <c r="A7" s="749">
        <v>30</v>
      </c>
      <c r="B7" s="749"/>
      <c r="C7" s="431"/>
      <c r="D7" s="49">
        <v>2008</v>
      </c>
      <c r="E7" s="49">
        <v>4</v>
      </c>
      <c r="F7" s="45">
        <v>1977</v>
      </c>
      <c r="G7" s="49">
        <v>27</v>
      </c>
      <c r="H7" s="50"/>
      <c r="I7" s="749">
        <v>30</v>
      </c>
      <c r="J7" s="749"/>
      <c r="K7" s="357"/>
      <c r="L7" s="411">
        <v>46</v>
      </c>
      <c r="M7" s="51">
        <v>6</v>
      </c>
      <c r="N7" s="51">
        <v>7</v>
      </c>
      <c r="O7" s="51">
        <v>12</v>
      </c>
      <c r="P7" s="51">
        <v>8</v>
      </c>
      <c r="Q7" s="45">
        <v>6</v>
      </c>
      <c r="R7" s="45">
        <v>7</v>
      </c>
      <c r="S7" s="50"/>
    </row>
    <row r="8" spans="1:19" ht="14.25" customHeight="1">
      <c r="A8" s="692" t="s">
        <v>171</v>
      </c>
      <c r="B8" s="692"/>
      <c r="C8" s="421"/>
      <c r="D8" s="54">
        <v>2142</v>
      </c>
      <c r="E8" s="54">
        <v>4</v>
      </c>
      <c r="F8" s="54">
        <v>2113</v>
      </c>
      <c r="G8" s="54">
        <v>25</v>
      </c>
      <c r="H8" s="56"/>
      <c r="I8" s="692" t="s">
        <v>171</v>
      </c>
      <c r="J8" s="692"/>
      <c r="K8" s="412"/>
      <c r="L8" s="375">
        <v>37</v>
      </c>
      <c r="M8" s="88">
        <v>4</v>
      </c>
      <c r="N8" s="88">
        <v>5</v>
      </c>
      <c r="O8" s="88">
        <v>7</v>
      </c>
      <c r="P8" s="88">
        <v>6</v>
      </c>
      <c r="Q8" s="88">
        <v>10</v>
      </c>
      <c r="R8" s="88">
        <v>5</v>
      </c>
      <c r="S8" s="56"/>
    </row>
    <row r="9" spans="1:19">
      <c r="A9" s="43"/>
      <c r="B9" s="62"/>
      <c r="C9" s="413"/>
      <c r="D9" s="49"/>
      <c r="E9" s="49"/>
      <c r="F9" s="49"/>
      <c r="G9" s="49"/>
      <c r="H9" s="50"/>
      <c r="I9" s="43"/>
      <c r="J9" s="90" t="s">
        <v>454</v>
      </c>
      <c r="K9" s="357"/>
      <c r="L9" s="414" t="s">
        <v>62</v>
      </c>
      <c r="M9" s="51">
        <v>0</v>
      </c>
      <c r="N9" s="51">
        <v>0</v>
      </c>
      <c r="O9" s="51">
        <v>0</v>
      </c>
      <c r="P9" s="51">
        <v>0</v>
      </c>
      <c r="Q9" s="49">
        <v>0</v>
      </c>
      <c r="R9" s="49">
        <v>0</v>
      </c>
      <c r="S9" s="50"/>
    </row>
    <row r="10" spans="1:19">
      <c r="A10" s="43"/>
      <c r="B10" s="62"/>
      <c r="C10" s="413"/>
      <c r="D10" s="243"/>
      <c r="E10" s="243"/>
      <c r="F10" s="243"/>
      <c r="G10" s="243"/>
      <c r="H10" s="415"/>
      <c r="I10" s="43"/>
      <c r="J10" s="62" t="s">
        <v>455</v>
      </c>
      <c r="K10" s="354"/>
      <c r="L10" s="414">
        <v>35</v>
      </c>
      <c r="M10" s="49">
        <v>4</v>
      </c>
      <c r="N10" s="49">
        <v>5</v>
      </c>
      <c r="O10" s="49">
        <v>7</v>
      </c>
      <c r="P10" s="49">
        <v>6</v>
      </c>
      <c r="Q10" s="49">
        <v>9</v>
      </c>
      <c r="R10" s="49">
        <v>4</v>
      </c>
      <c r="S10" s="415"/>
    </row>
    <row r="11" spans="1:19">
      <c r="A11" s="43"/>
      <c r="B11" s="62"/>
      <c r="C11" s="413"/>
      <c r="D11" s="252"/>
      <c r="E11" s="252"/>
      <c r="F11" s="252"/>
      <c r="G11" s="252"/>
      <c r="H11" s="415"/>
      <c r="I11" s="366"/>
      <c r="J11" s="79" t="s">
        <v>219</v>
      </c>
      <c r="K11" s="416"/>
      <c r="L11" s="384">
        <v>2</v>
      </c>
      <c r="M11" s="252">
        <v>0</v>
      </c>
      <c r="N11" s="252">
        <v>0</v>
      </c>
      <c r="O11" s="252">
        <v>0</v>
      </c>
      <c r="P11" s="252">
        <v>0</v>
      </c>
      <c r="Q11" s="252">
        <v>1</v>
      </c>
      <c r="R11" s="252">
        <v>1</v>
      </c>
      <c r="S11" s="415"/>
    </row>
    <row r="12" spans="1:19" ht="16.5" customHeight="1">
      <c r="A12" s="695" t="s">
        <v>23</v>
      </c>
      <c r="B12" s="695"/>
      <c r="C12" s="432"/>
      <c r="D12" s="54">
        <v>1637</v>
      </c>
      <c r="E12" s="54">
        <v>4</v>
      </c>
      <c r="F12" s="86">
        <v>1615</v>
      </c>
      <c r="G12" s="54">
        <v>18</v>
      </c>
      <c r="H12" s="56"/>
      <c r="I12" s="824" t="s">
        <v>23</v>
      </c>
      <c r="J12" s="824"/>
      <c r="K12" s="194"/>
      <c r="L12" s="375">
        <v>33</v>
      </c>
      <c r="M12" s="54">
        <v>4</v>
      </c>
      <c r="N12" s="54">
        <v>5</v>
      </c>
      <c r="O12" s="54">
        <v>7</v>
      </c>
      <c r="P12" s="54">
        <v>5</v>
      </c>
      <c r="Q12" s="54">
        <v>9</v>
      </c>
      <c r="R12" s="54">
        <v>3</v>
      </c>
      <c r="S12" s="56"/>
    </row>
    <row r="13" spans="1:19">
      <c r="A13" s="61"/>
      <c r="B13" s="62" t="s">
        <v>456</v>
      </c>
      <c r="C13" s="413"/>
      <c r="D13" s="417">
        <v>115</v>
      </c>
      <c r="E13" s="49">
        <v>4</v>
      </c>
      <c r="F13" s="49">
        <v>111</v>
      </c>
      <c r="G13" s="49">
        <v>0</v>
      </c>
      <c r="H13" s="50"/>
      <c r="J13" s="62" t="s">
        <v>456</v>
      </c>
      <c r="K13" s="43"/>
      <c r="L13" s="63">
        <v>3</v>
      </c>
      <c r="M13" s="49">
        <v>0</v>
      </c>
      <c r="N13" s="49">
        <v>0</v>
      </c>
      <c r="O13" s="49">
        <v>1</v>
      </c>
      <c r="P13" s="49">
        <v>1</v>
      </c>
      <c r="Q13" s="49">
        <v>1</v>
      </c>
      <c r="R13" s="49">
        <v>0</v>
      </c>
      <c r="S13" s="50"/>
    </row>
    <row r="14" spans="1:19" ht="16.5" customHeight="1">
      <c r="A14" s="61"/>
      <c r="B14" s="62" t="s">
        <v>457</v>
      </c>
      <c r="C14" s="413"/>
      <c r="D14" s="49">
        <v>118</v>
      </c>
      <c r="E14" s="49">
        <v>0</v>
      </c>
      <c r="F14" s="49">
        <v>118</v>
      </c>
      <c r="G14" s="49">
        <v>0</v>
      </c>
      <c r="H14" s="50"/>
      <c r="J14" s="62" t="s">
        <v>197</v>
      </c>
      <c r="K14" s="43"/>
      <c r="L14" s="63">
        <v>10</v>
      </c>
      <c r="M14" s="49">
        <v>0</v>
      </c>
      <c r="N14" s="49">
        <v>3</v>
      </c>
      <c r="O14" s="49">
        <v>2</v>
      </c>
      <c r="P14" s="49">
        <v>1</v>
      </c>
      <c r="Q14" s="49">
        <v>3</v>
      </c>
      <c r="R14" s="49">
        <v>1</v>
      </c>
      <c r="S14" s="50"/>
    </row>
    <row r="15" spans="1:19">
      <c r="A15" s="61"/>
      <c r="B15" s="62" t="s">
        <v>458</v>
      </c>
      <c r="C15" s="413"/>
      <c r="D15" s="49">
        <v>63</v>
      </c>
      <c r="E15" s="49">
        <v>0</v>
      </c>
      <c r="F15" s="49">
        <v>63</v>
      </c>
      <c r="G15" s="49">
        <v>0</v>
      </c>
      <c r="H15" s="50"/>
      <c r="J15" s="62" t="s">
        <v>458</v>
      </c>
      <c r="K15" s="43"/>
      <c r="L15" s="63">
        <v>4</v>
      </c>
      <c r="M15" s="49">
        <v>1</v>
      </c>
      <c r="N15" s="49">
        <v>0</v>
      </c>
      <c r="O15" s="49">
        <v>1</v>
      </c>
      <c r="P15" s="49">
        <v>1</v>
      </c>
      <c r="Q15" s="49">
        <v>1</v>
      </c>
      <c r="R15" s="49">
        <v>0</v>
      </c>
      <c r="S15" s="50"/>
    </row>
    <row r="16" spans="1:19">
      <c r="A16" s="61"/>
      <c r="B16" s="62" t="s">
        <v>459</v>
      </c>
      <c r="C16" s="413"/>
      <c r="D16" s="49">
        <v>704</v>
      </c>
      <c r="E16" s="49">
        <v>0</v>
      </c>
      <c r="F16" s="49">
        <v>704</v>
      </c>
      <c r="G16" s="49">
        <v>0</v>
      </c>
      <c r="H16" s="50"/>
      <c r="J16" s="62" t="s">
        <v>459</v>
      </c>
      <c r="K16" s="43"/>
      <c r="L16" s="63">
        <v>3</v>
      </c>
      <c r="M16" s="49">
        <v>0</v>
      </c>
      <c r="N16" s="49">
        <v>0</v>
      </c>
      <c r="O16" s="49">
        <v>1</v>
      </c>
      <c r="P16" s="49">
        <v>1</v>
      </c>
      <c r="Q16" s="49">
        <v>0</v>
      </c>
      <c r="R16" s="49">
        <v>1</v>
      </c>
      <c r="S16" s="50"/>
    </row>
    <row r="17" spans="1:19">
      <c r="A17" s="61"/>
      <c r="B17" s="62" t="s">
        <v>199</v>
      </c>
      <c r="C17" s="413"/>
      <c r="D17" s="49">
        <v>492</v>
      </c>
      <c r="E17" s="49">
        <v>0</v>
      </c>
      <c r="F17" s="49">
        <v>474</v>
      </c>
      <c r="G17" s="49">
        <v>18</v>
      </c>
      <c r="H17" s="50"/>
      <c r="J17" s="62" t="s">
        <v>460</v>
      </c>
      <c r="K17" s="413"/>
      <c r="L17" s="49">
        <v>10</v>
      </c>
      <c r="M17" s="49">
        <v>2</v>
      </c>
      <c r="N17" s="49">
        <v>0</v>
      </c>
      <c r="O17" s="49">
        <v>2</v>
      </c>
      <c r="P17" s="49">
        <v>1</v>
      </c>
      <c r="Q17" s="49">
        <v>4</v>
      </c>
      <c r="R17" s="49">
        <v>1</v>
      </c>
      <c r="S17" s="50"/>
    </row>
    <row r="18" spans="1:19">
      <c r="A18" s="64"/>
      <c r="B18" s="65" t="s">
        <v>461</v>
      </c>
      <c r="C18" s="418"/>
      <c r="D18" s="68">
        <v>3</v>
      </c>
      <c r="E18" s="68">
        <v>0</v>
      </c>
      <c r="F18" s="68">
        <v>3</v>
      </c>
      <c r="G18" s="68">
        <v>0</v>
      </c>
      <c r="H18" s="50"/>
      <c r="I18" s="64"/>
      <c r="J18" s="65" t="s">
        <v>461</v>
      </c>
      <c r="K18" s="418"/>
      <c r="L18" s="67" t="s">
        <v>62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50"/>
    </row>
    <row r="19" spans="1:19">
      <c r="A19" s="61"/>
      <c r="B19" s="62" t="s">
        <v>462</v>
      </c>
      <c r="C19" s="413"/>
      <c r="D19" s="49">
        <v>95</v>
      </c>
      <c r="E19" s="49">
        <v>0</v>
      </c>
      <c r="F19" s="49">
        <v>95</v>
      </c>
      <c r="G19" s="49">
        <v>0</v>
      </c>
      <c r="H19" s="50"/>
      <c r="J19" s="62" t="s">
        <v>462</v>
      </c>
      <c r="K19" s="413"/>
      <c r="L19" s="63">
        <v>1</v>
      </c>
      <c r="M19" s="49">
        <v>0</v>
      </c>
      <c r="N19" s="49">
        <v>1</v>
      </c>
      <c r="O19" s="49">
        <v>0</v>
      </c>
      <c r="P19" s="49">
        <v>0</v>
      </c>
      <c r="Q19" s="49">
        <v>0</v>
      </c>
      <c r="R19" s="49">
        <v>0</v>
      </c>
      <c r="S19" s="50"/>
    </row>
    <row r="20" spans="1:19">
      <c r="A20" s="61"/>
      <c r="B20" s="62" t="s">
        <v>463</v>
      </c>
      <c r="C20" s="413"/>
      <c r="D20" s="49">
        <v>5</v>
      </c>
      <c r="E20" s="49">
        <v>0</v>
      </c>
      <c r="F20" s="49">
        <v>5</v>
      </c>
      <c r="G20" s="49">
        <v>0</v>
      </c>
      <c r="H20" s="50"/>
      <c r="J20" s="62" t="s">
        <v>463</v>
      </c>
      <c r="K20" s="413"/>
      <c r="L20" s="63">
        <v>2</v>
      </c>
      <c r="M20" s="49">
        <v>1</v>
      </c>
      <c r="N20" s="49">
        <v>1</v>
      </c>
      <c r="O20" s="49">
        <v>0</v>
      </c>
      <c r="P20" s="49">
        <v>0</v>
      </c>
      <c r="Q20" s="49">
        <v>0</v>
      </c>
      <c r="R20" s="49">
        <v>0</v>
      </c>
      <c r="S20" s="50"/>
    </row>
    <row r="21" spans="1:19">
      <c r="A21" s="61"/>
      <c r="B21" s="62" t="s">
        <v>464</v>
      </c>
      <c r="C21" s="413"/>
      <c r="D21" s="49">
        <v>5</v>
      </c>
      <c r="E21" s="49">
        <v>0</v>
      </c>
      <c r="F21" s="49">
        <v>5</v>
      </c>
      <c r="G21" s="49">
        <v>0</v>
      </c>
      <c r="H21" s="50"/>
      <c r="J21" s="62" t="s">
        <v>465</v>
      </c>
      <c r="K21" s="413"/>
      <c r="L21" s="63" t="s">
        <v>62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50"/>
    </row>
    <row r="22" spans="1:19">
      <c r="A22" s="71"/>
      <c r="B22" s="72" t="s">
        <v>466</v>
      </c>
      <c r="C22" s="419"/>
      <c r="D22" s="76">
        <v>5</v>
      </c>
      <c r="E22" s="76">
        <v>0</v>
      </c>
      <c r="F22" s="76">
        <v>5</v>
      </c>
      <c r="G22" s="76">
        <v>0</v>
      </c>
      <c r="H22" s="50"/>
      <c r="I22" s="71"/>
      <c r="J22" s="72" t="s">
        <v>204</v>
      </c>
      <c r="K22" s="419"/>
      <c r="L22" s="74" t="s">
        <v>62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50"/>
    </row>
    <row r="23" spans="1:19">
      <c r="A23" s="61"/>
      <c r="B23" s="62" t="s">
        <v>467</v>
      </c>
      <c r="C23" s="413"/>
      <c r="D23" s="49">
        <v>13</v>
      </c>
      <c r="E23" s="49">
        <v>0</v>
      </c>
      <c r="F23" s="49">
        <v>13</v>
      </c>
      <c r="G23" s="49">
        <v>0</v>
      </c>
      <c r="H23" s="50"/>
      <c r="J23" s="62" t="s">
        <v>468</v>
      </c>
      <c r="K23" s="413"/>
      <c r="L23" s="49" t="s">
        <v>62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50"/>
    </row>
    <row r="24" spans="1:19">
      <c r="A24" s="78"/>
      <c r="B24" s="79" t="s">
        <v>103</v>
      </c>
      <c r="C24" s="420"/>
      <c r="D24" s="49">
        <v>19</v>
      </c>
      <c r="E24" s="49">
        <v>0</v>
      </c>
      <c r="F24" s="83">
        <v>19</v>
      </c>
      <c r="G24" s="83">
        <v>0</v>
      </c>
      <c r="H24" s="50"/>
      <c r="I24" s="78"/>
      <c r="J24" s="79" t="s">
        <v>103</v>
      </c>
      <c r="K24" s="420"/>
      <c r="L24" s="49" t="s">
        <v>62</v>
      </c>
      <c r="M24" s="83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50"/>
    </row>
    <row r="25" spans="1:19" ht="16.5" customHeight="1">
      <c r="A25" s="824" t="s">
        <v>24</v>
      </c>
      <c r="B25" s="824"/>
      <c r="C25" s="421"/>
      <c r="D25" s="86">
        <v>505</v>
      </c>
      <c r="E25" s="86" t="s">
        <v>62</v>
      </c>
      <c r="F25" s="86">
        <v>498</v>
      </c>
      <c r="G25" s="392">
        <v>7</v>
      </c>
      <c r="H25" s="56"/>
      <c r="I25" s="824" t="s">
        <v>24</v>
      </c>
      <c r="J25" s="824"/>
      <c r="K25" s="421"/>
      <c r="L25" s="86">
        <v>4</v>
      </c>
      <c r="M25" s="86" t="s">
        <v>62</v>
      </c>
      <c r="N25" s="86" t="s">
        <v>62</v>
      </c>
      <c r="O25" s="86" t="s">
        <v>62</v>
      </c>
      <c r="P25" s="86">
        <v>1</v>
      </c>
      <c r="Q25" s="86">
        <v>1</v>
      </c>
      <c r="R25" s="86">
        <v>2</v>
      </c>
      <c r="S25" s="56"/>
    </row>
    <row r="26" spans="1:19" ht="16.5" customHeight="1">
      <c r="A26" s="61"/>
      <c r="B26" s="62" t="s">
        <v>70</v>
      </c>
      <c r="C26" s="413"/>
      <c r="D26" s="49">
        <v>7</v>
      </c>
      <c r="E26" s="49">
        <v>0</v>
      </c>
      <c r="F26" s="49">
        <v>7</v>
      </c>
      <c r="G26" s="49">
        <v>0</v>
      </c>
      <c r="H26" s="50"/>
      <c r="J26" s="62" t="s">
        <v>70</v>
      </c>
      <c r="K26" s="413"/>
      <c r="L26" s="49" t="s">
        <v>62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50"/>
    </row>
    <row r="27" spans="1:19">
      <c r="A27" s="61"/>
      <c r="B27" s="62" t="s">
        <v>71</v>
      </c>
      <c r="C27" s="413"/>
      <c r="D27" s="49" t="s">
        <v>62</v>
      </c>
      <c r="E27" s="49">
        <v>0</v>
      </c>
      <c r="F27" s="49">
        <v>0</v>
      </c>
      <c r="G27" s="49">
        <v>0</v>
      </c>
      <c r="H27" s="50"/>
      <c r="J27" s="62" t="s">
        <v>71</v>
      </c>
      <c r="K27" s="413"/>
      <c r="L27" s="49" t="s">
        <v>62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50"/>
    </row>
    <row r="28" spans="1:19">
      <c r="A28" s="61"/>
      <c r="B28" s="62" t="s">
        <v>72</v>
      </c>
      <c r="C28" s="413"/>
      <c r="D28" s="49" t="s">
        <v>62</v>
      </c>
      <c r="E28" s="49">
        <v>0</v>
      </c>
      <c r="F28" s="49">
        <v>0</v>
      </c>
      <c r="G28" s="49">
        <v>0</v>
      </c>
      <c r="H28" s="50"/>
      <c r="J28" s="62" t="s">
        <v>72</v>
      </c>
      <c r="K28" s="413"/>
      <c r="L28" s="49" t="s">
        <v>62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50"/>
    </row>
    <row r="29" spans="1:19">
      <c r="A29" s="43"/>
      <c r="B29" s="62" t="s">
        <v>208</v>
      </c>
      <c r="C29" s="413"/>
      <c r="D29" s="49" t="s">
        <v>62</v>
      </c>
      <c r="E29" s="49">
        <v>0</v>
      </c>
      <c r="F29" s="49">
        <v>0</v>
      </c>
      <c r="G29" s="49">
        <v>0</v>
      </c>
      <c r="H29" s="50"/>
      <c r="I29" s="43"/>
      <c r="J29" s="62" t="s">
        <v>208</v>
      </c>
      <c r="K29" s="413"/>
      <c r="L29" s="63" t="s">
        <v>62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50"/>
    </row>
    <row r="30" spans="1:19">
      <c r="A30" s="43"/>
      <c r="B30" s="62" t="s">
        <v>66</v>
      </c>
      <c r="C30" s="413"/>
      <c r="D30" s="49" t="s">
        <v>62</v>
      </c>
      <c r="E30" s="49">
        <v>0</v>
      </c>
      <c r="F30" s="49">
        <v>0</v>
      </c>
      <c r="G30" s="49">
        <v>0</v>
      </c>
      <c r="H30" s="50"/>
      <c r="I30" s="43"/>
      <c r="J30" s="62" t="s">
        <v>66</v>
      </c>
      <c r="K30" s="413"/>
      <c r="L30" s="63" t="s">
        <v>62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50"/>
    </row>
    <row r="31" spans="1:19">
      <c r="A31" s="66"/>
      <c r="B31" s="65" t="s">
        <v>73</v>
      </c>
      <c r="C31" s="418"/>
      <c r="D31" s="68" t="s">
        <v>62</v>
      </c>
      <c r="E31" s="68">
        <v>0</v>
      </c>
      <c r="F31" s="68">
        <v>0</v>
      </c>
      <c r="G31" s="68">
        <v>0</v>
      </c>
      <c r="H31" s="50"/>
      <c r="I31" s="66"/>
      <c r="J31" s="65" t="s">
        <v>73</v>
      </c>
      <c r="K31" s="418"/>
      <c r="L31" s="67" t="s">
        <v>62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50"/>
    </row>
    <row r="32" spans="1:19">
      <c r="A32" s="43"/>
      <c r="B32" s="62" t="s">
        <v>74</v>
      </c>
      <c r="C32" s="413"/>
      <c r="D32" s="49">
        <v>1</v>
      </c>
      <c r="E32" s="49">
        <v>0</v>
      </c>
      <c r="F32" s="49">
        <v>1</v>
      </c>
      <c r="G32" s="49">
        <v>0</v>
      </c>
      <c r="H32" s="50"/>
      <c r="I32" s="43"/>
      <c r="J32" s="62" t="s">
        <v>74</v>
      </c>
      <c r="K32" s="413"/>
      <c r="L32" s="63">
        <v>1</v>
      </c>
      <c r="M32" s="49">
        <v>0</v>
      </c>
      <c r="N32" s="49">
        <v>0</v>
      </c>
      <c r="O32" s="49">
        <v>0</v>
      </c>
      <c r="P32" s="49">
        <v>1</v>
      </c>
      <c r="Q32" s="49">
        <v>0</v>
      </c>
      <c r="R32" s="49">
        <v>0</v>
      </c>
      <c r="S32" s="50"/>
    </row>
    <row r="33" spans="1:20">
      <c r="A33" s="43"/>
      <c r="B33" s="62" t="s">
        <v>67</v>
      </c>
      <c r="C33" s="413"/>
      <c r="D33" s="49">
        <v>11</v>
      </c>
      <c r="E33" s="49">
        <v>0</v>
      </c>
      <c r="F33" s="49">
        <v>11</v>
      </c>
      <c r="G33" s="49">
        <v>0</v>
      </c>
      <c r="H33" s="50"/>
      <c r="I33" s="43"/>
      <c r="J33" s="62" t="s">
        <v>67</v>
      </c>
      <c r="K33" s="413"/>
      <c r="L33" s="63">
        <v>1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1</v>
      </c>
      <c r="S33" s="50"/>
    </row>
    <row r="34" spans="1:20">
      <c r="A34" s="43"/>
      <c r="B34" s="62" t="s">
        <v>68</v>
      </c>
      <c r="C34" s="413"/>
      <c r="D34" s="49" t="s">
        <v>62</v>
      </c>
      <c r="E34" s="49">
        <v>0</v>
      </c>
      <c r="F34" s="49">
        <v>0</v>
      </c>
      <c r="G34" s="49">
        <v>0</v>
      </c>
      <c r="H34" s="50"/>
      <c r="I34" s="43"/>
      <c r="J34" s="62" t="s">
        <v>68</v>
      </c>
      <c r="K34" s="413"/>
      <c r="L34" s="49" t="s">
        <v>62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50"/>
    </row>
    <row r="35" spans="1:20">
      <c r="A35" s="73"/>
      <c r="B35" s="72" t="s">
        <v>87</v>
      </c>
      <c r="C35" s="419"/>
      <c r="D35" s="76">
        <v>1</v>
      </c>
      <c r="E35" s="76">
        <v>0</v>
      </c>
      <c r="F35" s="76">
        <v>1</v>
      </c>
      <c r="G35" s="76">
        <v>0</v>
      </c>
      <c r="H35" s="50"/>
      <c r="I35" s="73"/>
      <c r="J35" s="72" t="s">
        <v>87</v>
      </c>
      <c r="K35" s="419"/>
      <c r="L35" s="76" t="s">
        <v>62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50"/>
    </row>
    <row r="36" spans="1:20">
      <c r="A36" s="43"/>
      <c r="B36" s="62" t="s">
        <v>88</v>
      </c>
      <c r="C36" s="413"/>
      <c r="D36" s="49" t="s">
        <v>62</v>
      </c>
      <c r="E36" s="49">
        <v>0</v>
      </c>
      <c r="F36" s="49">
        <v>0</v>
      </c>
      <c r="G36" s="49">
        <v>0</v>
      </c>
      <c r="H36" s="50"/>
      <c r="I36" s="43"/>
      <c r="J36" s="62" t="s">
        <v>88</v>
      </c>
      <c r="K36" s="413"/>
      <c r="L36" s="49" t="s">
        <v>62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50"/>
    </row>
    <row r="37" spans="1:20">
      <c r="A37" s="43"/>
      <c r="B37" s="62" t="s">
        <v>89</v>
      </c>
      <c r="C37" s="413"/>
      <c r="D37" s="49" t="s">
        <v>62</v>
      </c>
      <c r="E37" s="49">
        <v>0</v>
      </c>
      <c r="F37" s="49">
        <v>0</v>
      </c>
      <c r="G37" s="49">
        <v>0</v>
      </c>
      <c r="H37" s="50"/>
      <c r="I37" s="43"/>
      <c r="J37" s="62" t="s">
        <v>89</v>
      </c>
      <c r="K37" s="413"/>
      <c r="L37" s="49" t="s">
        <v>62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50"/>
    </row>
    <row r="38" spans="1:20">
      <c r="A38" s="43"/>
      <c r="B38" s="62" t="s">
        <v>90</v>
      </c>
      <c r="C38" s="422"/>
      <c r="D38" s="49">
        <v>1</v>
      </c>
      <c r="E38" s="49">
        <v>0</v>
      </c>
      <c r="F38" s="49">
        <v>1</v>
      </c>
      <c r="G38" s="49">
        <v>0</v>
      </c>
      <c r="H38" s="50"/>
      <c r="I38" s="43"/>
      <c r="J38" s="62" t="s">
        <v>90</v>
      </c>
      <c r="K38" s="422"/>
      <c r="L38" s="63" t="s">
        <v>62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50"/>
    </row>
    <row r="39" spans="1:20">
      <c r="A39" s="43"/>
      <c r="B39" s="62" t="s">
        <v>75</v>
      </c>
      <c r="C39" s="422"/>
      <c r="D39" s="49" t="s">
        <v>62</v>
      </c>
      <c r="E39" s="49">
        <v>0</v>
      </c>
      <c r="F39" s="49">
        <v>0</v>
      </c>
      <c r="G39" s="49">
        <v>0</v>
      </c>
      <c r="H39" s="50"/>
      <c r="I39" s="43"/>
      <c r="J39" s="62" t="s">
        <v>75</v>
      </c>
      <c r="K39" s="422"/>
      <c r="L39" s="63" t="s">
        <v>62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50"/>
    </row>
    <row r="40" spans="1:20">
      <c r="A40" s="43"/>
      <c r="B40" s="62" t="s">
        <v>76</v>
      </c>
      <c r="C40" s="422"/>
      <c r="D40" s="49" t="s">
        <v>62</v>
      </c>
      <c r="E40" s="49">
        <v>0</v>
      </c>
      <c r="F40" s="49">
        <v>0</v>
      </c>
      <c r="G40" s="49">
        <v>0</v>
      </c>
      <c r="H40" s="50"/>
      <c r="I40" s="43"/>
      <c r="J40" s="62" t="s">
        <v>76</v>
      </c>
      <c r="K40" s="422"/>
      <c r="L40" s="63" t="s">
        <v>62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50"/>
    </row>
    <row r="41" spans="1:20">
      <c r="A41" s="66"/>
      <c r="B41" s="65" t="s">
        <v>91</v>
      </c>
      <c r="C41" s="423"/>
      <c r="D41" s="68">
        <v>3</v>
      </c>
      <c r="E41" s="68">
        <v>0</v>
      </c>
      <c r="F41" s="68">
        <v>3</v>
      </c>
      <c r="G41" s="68">
        <v>0</v>
      </c>
      <c r="H41" s="50"/>
      <c r="I41" s="66"/>
      <c r="J41" s="65" t="s">
        <v>91</v>
      </c>
      <c r="K41" s="423"/>
      <c r="L41" s="67" t="s">
        <v>62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50"/>
    </row>
    <row r="42" spans="1:20">
      <c r="A42" s="43"/>
      <c r="B42" s="62" t="s">
        <v>104</v>
      </c>
      <c r="C42" s="422"/>
      <c r="D42" s="49" t="s">
        <v>62</v>
      </c>
      <c r="E42" s="49">
        <v>0</v>
      </c>
      <c r="F42" s="49">
        <v>0</v>
      </c>
      <c r="G42" s="49">
        <v>0</v>
      </c>
      <c r="H42" s="50"/>
      <c r="I42" s="43"/>
      <c r="J42" s="62" t="s">
        <v>104</v>
      </c>
      <c r="K42" s="422"/>
      <c r="L42" s="63" t="s">
        <v>62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50"/>
    </row>
    <row r="43" spans="1:20">
      <c r="A43" s="43"/>
      <c r="B43" s="62" t="s">
        <v>77</v>
      </c>
      <c r="C43" s="422"/>
      <c r="D43" s="49">
        <v>40</v>
      </c>
      <c r="E43" s="49">
        <v>0</v>
      </c>
      <c r="F43" s="49">
        <v>33</v>
      </c>
      <c r="G43" s="49">
        <v>7</v>
      </c>
      <c r="H43" s="50"/>
      <c r="I43" s="43"/>
      <c r="J43" s="62" t="s">
        <v>77</v>
      </c>
      <c r="K43" s="422"/>
      <c r="L43" s="49">
        <v>1</v>
      </c>
      <c r="M43" s="49">
        <v>0</v>
      </c>
      <c r="N43" s="49">
        <v>0</v>
      </c>
      <c r="O43" s="49">
        <v>0</v>
      </c>
      <c r="P43" s="49">
        <v>0</v>
      </c>
      <c r="Q43" s="49">
        <v>1</v>
      </c>
      <c r="R43" s="49">
        <v>0</v>
      </c>
      <c r="S43" s="50"/>
    </row>
    <row r="44" spans="1:20">
      <c r="A44" s="43"/>
      <c r="B44" s="62" t="s">
        <v>78</v>
      </c>
      <c r="C44" s="422"/>
      <c r="D44" s="49">
        <v>3</v>
      </c>
      <c r="E44" s="49">
        <v>0</v>
      </c>
      <c r="F44" s="49">
        <v>3</v>
      </c>
      <c r="G44" s="49">
        <v>0</v>
      </c>
      <c r="H44" s="50"/>
      <c r="I44" s="43"/>
      <c r="J44" s="62" t="s">
        <v>78</v>
      </c>
      <c r="K44" s="422"/>
      <c r="L44" s="49" t="s">
        <v>62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50"/>
    </row>
    <row r="45" spans="1:20">
      <c r="A45" s="73"/>
      <c r="B45" s="72" t="s">
        <v>209</v>
      </c>
      <c r="C45" s="424"/>
      <c r="D45" s="76">
        <v>4</v>
      </c>
      <c r="E45" s="76">
        <v>0</v>
      </c>
      <c r="F45" s="76">
        <v>4</v>
      </c>
      <c r="G45" s="76">
        <v>0</v>
      </c>
      <c r="H45" s="50"/>
      <c r="I45" s="73"/>
      <c r="J45" s="72" t="s">
        <v>209</v>
      </c>
      <c r="K45" s="424"/>
      <c r="L45" s="76" t="s">
        <v>62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50"/>
    </row>
    <row r="46" spans="1:20">
      <c r="A46" s="43"/>
      <c r="B46" s="62" t="s">
        <v>69</v>
      </c>
      <c r="C46" s="422"/>
      <c r="D46" s="49">
        <v>9</v>
      </c>
      <c r="E46" s="49">
        <v>0</v>
      </c>
      <c r="F46" s="49">
        <v>9</v>
      </c>
      <c r="G46" s="49">
        <v>0</v>
      </c>
      <c r="H46" s="50"/>
      <c r="I46" s="43"/>
      <c r="J46" s="62" t="s">
        <v>69</v>
      </c>
      <c r="K46" s="422"/>
      <c r="L46" s="49">
        <v>1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1</v>
      </c>
      <c r="S46" s="50"/>
    </row>
    <row r="47" spans="1:20">
      <c r="A47" s="43"/>
      <c r="B47" s="62" t="s">
        <v>79</v>
      </c>
      <c r="C47" s="422"/>
      <c r="D47" s="49">
        <v>406</v>
      </c>
      <c r="E47" s="49">
        <v>0</v>
      </c>
      <c r="F47" s="49">
        <v>406</v>
      </c>
      <c r="G47" s="49">
        <v>0</v>
      </c>
      <c r="H47" s="50"/>
      <c r="I47" s="43"/>
      <c r="J47" s="62" t="s">
        <v>79</v>
      </c>
      <c r="K47" s="422"/>
      <c r="L47" s="63" t="s">
        <v>62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50"/>
      <c r="T47" s="61" t="s">
        <v>160</v>
      </c>
    </row>
    <row r="48" spans="1:20" ht="14.25" thickBot="1">
      <c r="A48" s="108"/>
      <c r="B48" s="109" t="s">
        <v>111</v>
      </c>
      <c r="C48" s="426"/>
      <c r="D48" s="112">
        <v>19</v>
      </c>
      <c r="E48" s="112">
        <v>0</v>
      </c>
      <c r="F48" s="112">
        <v>19</v>
      </c>
      <c r="G48" s="112">
        <v>0</v>
      </c>
      <c r="H48" s="50"/>
      <c r="I48" s="108"/>
      <c r="J48" s="109" t="s">
        <v>111</v>
      </c>
      <c r="K48" s="426"/>
      <c r="L48" s="405" t="s">
        <v>62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50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8" ht="16.5" customHeight="1"/>
    <row r="109" ht="16.5" customHeight="1"/>
    <row r="125" ht="16.5" customHeight="1"/>
    <row r="160" ht="16.5" customHeight="1"/>
    <row r="161" ht="14.25" customHeight="1"/>
    <row r="177" ht="16.5" customHeight="1"/>
    <row r="240" ht="13.5" customHeight="1"/>
    <row r="241" ht="16.5" customHeight="1"/>
    <row r="242" ht="14.25" customHeight="1"/>
    <row r="258" ht="16.5" customHeight="1"/>
  </sheetData>
  <mergeCells count="14">
    <mergeCell ref="A12:B12"/>
    <mergeCell ref="A25:B25"/>
    <mergeCell ref="A5:C6"/>
    <mergeCell ref="I7:J7"/>
    <mergeCell ref="I8:J8"/>
    <mergeCell ref="I12:J12"/>
    <mergeCell ref="I25:J25"/>
    <mergeCell ref="A7:B7"/>
    <mergeCell ref="D5:G5"/>
    <mergeCell ref="I3:R3"/>
    <mergeCell ref="I5:K6"/>
    <mergeCell ref="L5:R5"/>
    <mergeCell ref="A3:G3"/>
    <mergeCell ref="A8:B8"/>
  </mergeCells>
  <phoneticPr fontId="2"/>
  <printOptions horizontalCentered="1"/>
  <pageMargins left="0.78740157480314965" right="0.59055118110236227" top="0.59055118110236227" bottom="0.59055118110236227" header="0.39370078740157483" footer="0.39370078740157483"/>
  <pageSetup paperSize="9" scale="81" firstPageNumber="30" pageOrder="overThenDown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AG9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2" sqref="G12"/>
    </sheetView>
  </sheetViews>
  <sheetFormatPr defaultRowHeight="13.5"/>
  <cols>
    <col min="1" max="1" width="2.25" style="6" customWidth="1"/>
    <col min="2" max="2" width="13.125" style="6" customWidth="1"/>
    <col min="3" max="3" width="0.625" style="6" customWidth="1"/>
    <col min="4" max="5" width="8.375" style="6" customWidth="1"/>
    <col min="6" max="6" width="8.25" style="6" customWidth="1"/>
    <col min="7" max="8" width="7" style="6" customWidth="1"/>
    <col min="9" max="10" width="6" style="6" customWidth="1"/>
    <col min="11" max="12" width="7" style="6" customWidth="1"/>
    <col min="13" max="16" width="6" style="6" customWidth="1"/>
    <col min="17" max="18" width="7.75" style="6" customWidth="1"/>
    <col min="19" max="20" width="6" style="6" customWidth="1"/>
    <col min="21" max="22" width="6.375" style="6" customWidth="1"/>
    <col min="23" max="28" width="6" style="6" customWidth="1"/>
    <col min="29" max="29" width="11.125" style="6" customWidth="1"/>
    <col min="30" max="32" width="6.75" style="6" customWidth="1"/>
    <col min="33" max="33" width="9" style="433"/>
    <col min="34" max="16384" width="9" style="6"/>
  </cols>
  <sheetData>
    <row r="1" spans="1:32" ht="15.75" customHeight="1">
      <c r="A1" s="41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5"/>
      <c r="AE1" s="5"/>
      <c r="AF1" s="5"/>
    </row>
    <row r="2" spans="1:32" ht="13.7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"/>
      <c r="AC2" s="7"/>
      <c r="AD2" s="5"/>
      <c r="AE2" s="5"/>
      <c r="AF2" s="5"/>
    </row>
    <row r="3" spans="1:32" ht="16.5" customHeight="1">
      <c r="A3" s="696" t="s">
        <v>469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697"/>
      <c r="AE3" s="697"/>
      <c r="AF3" s="697"/>
    </row>
    <row r="4" spans="1:32" ht="14.25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42"/>
      <c r="AC4" s="42"/>
      <c r="AD4" s="108"/>
      <c r="AE4" s="108"/>
      <c r="AF4" s="42" t="s">
        <v>243</v>
      </c>
    </row>
    <row r="5" spans="1:32" ht="21.75" customHeight="1">
      <c r="A5" s="693" t="s">
        <v>21</v>
      </c>
      <c r="B5" s="693"/>
      <c r="C5" s="693"/>
      <c r="D5" s="827" t="s">
        <v>97</v>
      </c>
      <c r="E5" s="827"/>
      <c r="F5" s="827"/>
      <c r="G5" s="719" t="s">
        <v>470</v>
      </c>
      <c r="H5" s="822"/>
      <c r="I5" s="822" t="s">
        <v>471</v>
      </c>
      <c r="J5" s="719"/>
      <c r="K5" s="827" t="s">
        <v>472</v>
      </c>
      <c r="L5" s="827"/>
      <c r="M5" s="822" t="s">
        <v>473</v>
      </c>
      <c r="N5" s="718"/>
      <c r="O5" s="822" t="s">
        <v>474</v>
      </c>
      <c r="P5" s="718"/>
      <c r="Q5" s="822" t="s">
        <v>475</v>
      </c>
      <c r="R5" s="719"/>
      <c r="S5" s="827" t="s">
        <v>476</v>
      </c>
      <c r="T5" s="827"/>
      <c r="U5" s="718" t="s">
        <v>477</v>
      </c>
      <c r="V5" s="718"/>
      <c r="W5" s="822" t="s">
        <v>478</v>
      </c>
      <c r="X5" s="719"/>
      <c r="Y5" s="718" t="s">
        <v>479</v>
      </c>
      <c r="Z5" s="718"/>
      <c r="AA5" s="827" t="s">
        <v>480</v>
      </c>
      <c r="AB5" s="828"/>
      <c r="AC5" s="832" t="s">
        <v>481</v>
      </c>
      <c r="AD5" s="826" t="s">
        <v>482</v>
      </c>
      <c r="AE5" s="827"/>
      <c r="AF5" s="822"/>
    </row>
    <row r="6" spans="1:32" ht="21.75" customHeight="1">
      <c r="A6" s="694"/>
      <c r="B6" s="694"/>
      <c r="C6" s="694"/>
      <c r="D6" s="233" t="s">
        <v>97</v>
      </c>
      <c r="E6" s="233" t="s">
        <v>98</v>
      </c>
      <c r="F6" s="233" t="s">
        <v>483</v>
      </c>
      <c r="G6" s="434" t="s">
        <v>98</v>
      </c>
      <c r="H6" s="430" t="s">
        <v>260</v>
      </c>
      <c r="I6" s="355" t="s">
        <v>484</v>
      </c>
      <c r="J6" s="430" t="s">
        <v>99</v>
      </c>
      <c r="K6" s="233" t="s">
        <v>98</v>
      </c>
      <c r="L6" s="233" t="s">
        <v>99</v>
      </c>
      <c r="M6" s="434" t="s">
        <v>485</v>
      </c>
      <c r="N6" s="430" t="s">
        <v>99</v>
      </c>
      <c r="O6" s="355" t="s">
        <v>98</v>
      </c>
      <c r="P6" s="430" t="s">
        <v>486</v>
      </c>
      <c r="Q6" s="355" t="s">
        <v>348</v>
      </c>
      <c r="R6" s="233" t="s">
        <v>260</v>
      </c>
      <c r="S6" s="233" t="s">
        <v>484</v>
      </c>
      <c r="T6" s="233" t="s">
        <v>99</v>
      </c>
      <c r="U6" s="434" t="s">
        <v>348</v>
      </c>
      <c r="V6" s="430" t="s">
        <v>487</v>
      </c>
      <c r="W6" s="233" t="s">
        <v>484</v>
      </c>
      <c r="X6" s="233" t="s">
        <v>260</v>
      </c>
      <c r="Y6" s="434" t="s">
        <v>348</v>
      </c>
      <c r="Z6" s="430" t="s">
        <v>99</v>
      </c>
      <c r="AA6" s="233" t="s">
        <v>488</v>
      </c>
      <c r="AB6" s="234" t="s">
        <v>486</v>
      </c>
      <c r="AC6" s="833"/>
      <c r="AD6" s="232" t="s">
        <v>247</v>
      </c>
      <c r="AE6" s="233" t="s">
        <v>98</v>
      </c>
      <c r="AF6" s="430" t="s">
        <v>483</v>
      </c>
    </row>
    <row r="7" spans="1:32" ht="16.5" customHeight="1">
      <c r="A7" s="749">
        <v>30</v>
      </c>
      <c r="B7" s="749"/>
      <c r="C7" s="5"/>
      <c r="D7" s="85">
        <v>6863</v>
      </c>
      <c r="E7" s="360">
        <v>2547</v>
      </c>
      <c r="F7" s="435">
        <v>4316</v>
      </c>
      <c r="G7" s="372">
        <v>251</v>
      </c>
      <c r="H7" s="372">
        <v>56</v>
      </c>
      <c r="I7" s="374">
        <v>2</v>
      </c>
      <c r="J7" s="372">
        <v>2</v>
      </c>
      <c r="K7" s="374">
        <v>221</v>
      </c>
      <c r="L7" s="435">
        <v>88</v>
      </c>
      <c r="M7" s="372">
        <v>1</v>
      </c>
      <c r="N7" s="372" t="s">
        <v>62</v>
      </c>
      <c r="O7" s="374" t="s">
        <v>62</v>
      </c>
      <c r="P7" s="372" t="s">
        <v>62</v>
      </c>
      <c r="Q7" s="374">
        <v>2051</v>
      </c>
      <c r="R7" s="435">
        <v>3761</v>
      </c>
      <c r="S7" s="374">
        <v>18</v>
      </c>
      <c r="T7" s="435">
        <v>16</v>
      </c>
      <c r="U7" s="372" t="s">
        <v>62</v>
      </c>
      <c r="V7" s="372">
        <v>345</v>
      </c>
      <c r="W7" s="374" t="s">
        <v>62</v>
      </c>
      <c r="X7" s="435">
        <v>2</v>
      </c>
      <c r="Y7" s="372">
        <v>2</v>
      </c>
      <c r="Z7" s="372">
        <v>45</v>
      </c>
      <c r="AA7" s="374">
        <v>1</v>
      </c>
      <c r="AB7" s="244">
        <v>1</v>
      </c>
      <c r="AC7" s="436">
        <v>0</v>
      </c>
      <c r="AD7" s="242">
        <v>546</v>
      </c>
      <c r="AE7" s="243">
        <v>199</v>
      </c>
      <c r="AF7" s="243">
        <v>347</v>
      </c>
    </row>
    <row r="8" spans="1:32" ht="16.5" customHeight="1">
      <c r="A8" s="692" t="s">
        <v>171</v>
      </c>
      <c r="B8" s="692"/>
      <c r="C8" s="52"/>
      <c r="D8" s="53">
        <v>6858</v>
      </c>
      <c r="E8" s="56">
        <v>2543</v>
      </c>
      <c r="F8" s="389">
        <v>4315</v>
      </c>
      <c r="G8" s="88">
        <v>244</v>
      </c>
      <c r="H8" s="88">
        <v>63</v>
      </c>
      <c r="I8" s="375">
        <v>2</v>
      </c>
      <c r="J8" s="88" t="s">
        <v>62</v>
      </c>
      <c r="K8" s="375">
        <v>219</v>
      </c>
      <c r="L8" s="389">
        <v>90</v>
      </c>
      <c r="M8" s="88">
        <v>1</v>
      </c>
      <c r="N8" s="88" t="s">
        <v>62</v>
      </c>
      <c r="O8" s="375" t="s">
        <v>62</v>
      </c>
      <c r="P8" s="88" t="s">
        <v>62</v>
      </c>
      <c r="Q8" s="375">
        <v>2056</v>
      </c>
      <c r="R8" s="389">
        <v>3748</v>
      </c>
      <c r="S8" s="375">
        <v>16</v>
      </c>
      <c r="T8" s="389">
        <v>15</v>
      </c>
      <c r="U8" s="88" t="s">
        <v>62</v>
      </c>
      <c r="V8" s="88">
        <v>348</v>
      </c>
      <c r="W8" s="375" t="s">
        <v>62</v>
      </c>
      <c r="X8" s="389">
        <v>3</v>
      </c>
      <c r="Y8" s="88">
        <v>2</v>
      </c>
      <c r="Z8" s="88">
        <v>48</v>
      </c>
      <c r="AA8" s="375">
        <v>3</v>
      </c>
      <c r="AB8" s="240" t="s">
        <v>62</v>
      </c>
      <c r="AC8" s="437">
        <v>14.4</v>
      </c>
      <c r="AD8" s="239">
        <v>612</v>
      </c>
      <c r="AE8" s="54">
        <v>228</v>
      </c>
      <c r="AF8" s="54">
        <v>384</v>
      </c>
    </row>
    <row r="9" spans="1:32">
      <c r="A9" s="5"/>
      <c r="B9" s="90" t="s">
        <v>489</v>
      </c>
      <c r="C9" s="5"/>
      <c r="D9" s="85">
        <v>28</v>
      </c>
      <c r="E9" s="360">
        <v>21</v>
      </c>
      <c r="F9" s="435">
        <v>7</v>
      </c>
      <c r="G9" s="51">
        <v>0</v>
      </c>
      <c r="H9" s="51">
        <v>0</v>
      </c>
      <c r="I9" s="63">
        <v>0</v>
      </c>
      <c r="J9" s="388">
        <v>0</v>
      </c>
      <c r="K9" s="63">
        <v>1</v>
      </c>
      <c r="L9" s="388">
        <v>0</v>
      </c>
      <c r="M9" s="49">
        <v>1</v>
      </c>
      <c r="N9" s="49">
        <v>0</v>
      </c>
      <c r="O9" s="63">
        <v>0</v>
      </c>
      <c r="P9" s="49">
        <v>0</v>
      </c>
      <c r="Q9" s="63">
        <v>19</v>
      </c>
      <c r="R9" s="388">
        <v>6</v>
      </c>
      <c r="S9" s="63">
        <v>0</v>
      </c>
      <c r="T9" s="388">
        <v>0</v>
      </c>
      <c r="U9" s="51">
        <v>0</v>
      </c>
      <c r="V9" s="51">
        <v>1</v>
      </c>
      <c r="W9" s="63">
        <v>0</v>
      </c>
      <c r="X9" s="388">
        <v>0</v>
      </c>
      <c r="Y9" s="51">
        <v>0</v>
      </c>
      <c r="Z9" s="51">
        <v>0</v>
      </c>
      <c r="AA9" s="63">
        <v>0</v>
      </c>
      <c r="AB9" s="438">
        <v>0</v>
      </c>
      <c r="AC9" s="436">
        <v>21.4</v>
      </c>
      <c r="AD9" s="242">
        <v>15</v>
      </c>
      <c r="AE9" s="243">
        <v>6</v>
      </c>
      <c r="AF9" s="243">
        <v>9</v>
      </c>
    </row>
    <row r="10" spans="1:32">
      <c r="A10" s="5"/>
      <c r="B10" s="90" t="s">
        <v>490</v>
      </c>
      <c r="C10" s="5"/>
      <c r="D10" s="85">
        <v>6740</v>
      </c>
      <c r="E10" s="360">
        <v>2485</v>
      </c>
      <c r="F10" s="435">
        <v>4255</v>
      </c>
      <c r="G10" s="51">
        <v>242</v>
      </c>
      <c r="H10" s="51">
        <v>62</v>
      </c>
      <c r="I10" s="63">
        <v>1</v>
      </c>
      <c r="J10" s="388" t="s">
        <v>62</v>
      </c>
      <c r="K10" s="63">
        <v>217</v>
      </c>
      <c r="L10" s="388">
        <v>88</v>
      </c>
      <c r="M10" s="49" t="s">
        <v>62</v>
      </c>
      <c r="N10" s="49" t="s">
        <v>62</v>
      </c>
      <c r="O10" s="63" t="s">
        <v>62</v>
      </c>
      <c r="P10" s="49" t="s">
        <v>62</v>
      </c>
      <c r="Q10" s="63">
        <v>2022</v>
      </c>
      <c r="R10" s="388">
        <v>3710</v>
      </c>
      <c r="S10" s="63" t="s">
        <v>62</v>
      </c>
      <c r="T10" s="388" t="s">
        <v>62</v>
      </c>
      <c r="U10" s="51" t="s">
        <v>62</v>
      </c>
      <c r="V10" s="51">
        <v>344</v>
      </c>
      <c r="W10" s="63" t="s">
        <v>62</v>
      </c>
      <c r="X10" s="388">
        <v>3</v>
      </c>
      <c r="Y10" s="51">
        <v>2</v>
      </c>
      <c r="Z10" s="51">
        <v>48</v>
      </c>
      <c r="AA10" s="63">
        <v>1</v>
      </c>
      <c r="AB10" s="438" t="s">
        <v>62</v>
      </c>
      <c r="AC10" s="436">
        <v>14.4</v>
      </c>
      <c r="AD10" s="242">
        <v>595</v>
      </c>
      <c r="AE10" s="243">
        <v>222</v>
      </c>
      <c r="AF10" s="243">
        <v>373</v>
      </c>
    </row>
    <row r="11" spans="1:32">
      <c r="A11" s="5"/>
      <c r="B11" s="90" t="s">
        <v>491</v>
      </c>
      <c r="C11" s="5"/>
      <c r="D11" s="85">
        <v>90</v>
      </c>
      <c r="E11" s="360">
        <v>37</v>
      </c>
      <c r="F11" s="439">
        <v>53</v>
      </c>
      <c r="G11" s="51">
        <v>2</v>
      </c>
      <c r="H11" s="51">
        <v>1</v>
      </c>
      <c r="I11" s="63">
        <v>1</v>
      </c>
      <c r="J11" s="388">
        <v>0</v>
      </c>
      <c r="K11" s="63">
        <v>1</v>
      </c>
      <c r="L11" s="388">
        <v>2</v>
      </c>
      <c r="M11" s="49">
        <v>0</v>
      </c>
      <c r="N11" s="49">
        <v>0</v>
      </c>
      <c r="O11" s="63">
        <v>0</v>
      </c>
      <c r="P11" s="49">
        <v>0</v>
      </c>
      <c r="Q11" s="63">
        <v>15</v>
      </c>
      <c r="R11" s="388">
        <v>32</v>
      </c>
      <c r="S11" s="63">
        <v>16</v>
      </c>
      <c r="T11" s="388">
        <v>15</v>
      </c>
      <c r="U11" s="51">
        <v>0</v>
      </c>
      <c r="V11" s="51">
        <v>3</v>
      </c>
      <c r="W11" s="63">
        <v>0</v>
      </c>
      <c r="X11" s="388">
        <v>0</v>
      </c>
      <c r="Y11" s="51">
        <v>0</v>
      </c>
      <c r="Z11" s="51">
        <v>0</v>
      </c>
      <c r="AA11" s="63">
        <v>2</v>
      </c>
      <c r="AB11" s="438">
        <v>0</v>
      </c>
      <c r="AC11" s="436">
        <v>10.6</v>
      </c>
      <c r="AD11" s="242">
        <v>2</v>
      </c>
      <c r="AE11" s="243">
        <v>0</v>
      </c>
      <c r="AF11" s="243">
        <v>2</v>
      </c>
    </row>
    <row r="12" spans="1:32" ht="14.25" customHeight="1">
      <c r="A12" s="695" t="s">
        <v>23</v>
      </c>
      <c r="B12" s="695"/>
      <c r="C12" s="57"/>
      <c r="D12" s="440">
        <v>5751</v>
      </c>
      <c r="E12" s="441">
        <v>2092</v>
      </c>
      <c r="F12" s="86">
        <v>3659</v>
      </c>
      <c r="G12" s="378">
        <v>198</v>
      </c>
      <c r="H12" s="86">
        <v>51</v>
      </c>
      <c r="I12" s="378">
        <v>2</v>
      </c>
      <c r="J12" s="86" t="s">
        <v>62</v>
      </c>
      <c r="K12" s="378">
        <v>174</v>
      </c>
      <c r="L12" s="395">
        <v>77</v>
      </c>
      <c r="M12" s="86">
        <v>1</v>
      </c>
      <c r="N12" s="395" t="s">
        <v>62</v>
      </c>
      <c r="O12" s="86" t="s">
        <v>62</v>
      </c>
      <c r="P12" s="86" t="s">
        <v>62</v>
      </c>
      <c r="Q12" s="378">
        <v>1697</v>
      </c>
      <c r="R12" s="395">
        <v>3201</v>
      </c>
      <c r="S12" s="378">
        <v>16</v>
      </c>
      <c r="T12" s="395">
        <v>9</v>
      </c>
      <c r="U12" s="86" t="s">
        <v>62</v>
      </c>
      <c r="V12" s="86">
        <v>283</v>
      </c>
      <c r="W12" s="378" t="s">
        <v>62</v>
      </c>
      <c r="X12" s="395">
        <v>3</v>
      </c>
      <c r="Y12" s="86">
        <v>2</v>
      </c>
      <c r="Z12" s="86">
        <v>35</v>
      </c>
      <c r="AA12" s="378">
        <v>2</v>
      </c>
      <c r="AB12" s="246" t="s">
        <v>62</v>
      </c>
      <c r="AC12" s="442">
        <v>14.8</v>
      </c>
      <c r="AD12" s="245">
        <v>522</v>
      </c>
      <c r="AE12" s="86">
        <v>187</v>
      </c>
      <c r="AF12" s="86">
        <v>335</v>
      </c>
    </row>
    <row r="13" spans="1:32">
      <c r="A13" s="61"/>
      <c r="B13" s="62" t="s">
        <v>492</v>
      </c>
      <c r="C13" s="43"/>
      <c r="D13" s="85">
        <v>1113</v>
      </c>
      <c r="E13" s="360">
        <v>421</v>
      </c>
      <c r="F13" s="243">
        <v>692</v>
      </c>
      <c r="G13" s="63">
        <v>39</v>
      </c>
      <c r="H13" s="49">
        <v>8</v>
      </c>
      <c r="I13" s="63">
        <v>0</v>
      </c>
      <c r="J13" s="388">
        <v>0</v>
      </c>
      <c r="K13" s="63">
        <v>32</v>
      </c>
      <c r="L13" s="388">
        <v>16</v>
      </c>
      <c r="M13" s="49">
        <v>1</v>
      </c>
      <c r="N13" s="49">
        <v>0</v>
      </c>
      <c r="O13" s="63">
        <v>0</v>
      </c>
      <c r="P13" s="49">
        <v>0</v>
      </c>
      <c r="Q13" s="63">
        <v>348</v>
      </c>
      <c r="R13" s="388">
        <v>609</v>
      </c>
      <c r="S13" s="63">
        <v>0</v>
      </c>
      <c r="T13" s="388">
        <v>1</v>
      </c>
      <c r="U13" s="49">
        <v>0</v>
      </c>
      <c r="V13" s="49">
        <v>56</v>
      </c>
      <c r="W13" s="63">
        <v>0</v>
      </c>
      <c r="X13" s="388">
        <v>1</v>
      </c>
      <c r="Y13" s="49">
        <v>0</v>
      </c>
      <c r="Z13" s="49">
        <v>1</v>
      </c>
      <c r="AA13" s="63">
        <v>1</v>
      </c>
      <c r="AB13" s="49">
        <v>0</v>
      </c>
      <c r="AC13" s="443">
        <v>15.2</v>
      </c>
      <c r="AD13" s="242">
        <v>109</v>
      </c>
      <c r="AE13" s="243">
        <v>37</v>
      </c>
      <c r="AF13" s="243">
        <v>72</v>
      </c>
    </row>
    <row r="14" spans="1:32">
      <c r="A14" s="61"/>
      <c r="B14" s="62" t="s">
        <v>493</v>
      </c>
      <c r="C14" s="43"/>
      <c r="D14" s="85">
        <v>1287</v>
      </c>
      <c r="E14" s="360">
        <v>430</v>
      </c>
      <c r="F14" s="243">
        <v>857</v>
      </c>
      <c r="G14" s="63">
        <v>44</v>
      </c>
      <c r="H14" s="49">
        <v>14</v>
      </c>
      <c r="I14" s="63">
        <v>0</v>
      </c>
      <c r="J14" s="388">
        <v>0</v>
      </c>
      <c r="K14" s="63">
        <v>33</v>
      </c>
      <c r="L14" s="388">
        <v>25</v>
      </c>
      <c r="M14" s="49">
        <v>0</v>
      </c>
      <c r="N14" s="49">
        <v>0</v>
      </c>
      <c r="O14" s="63">
        <v>0</v>
      </c>
      <c r="P14" s="49">
        <v>0</v>
      </c>
      <c r="Q14" s="63">
        <v>353</v>
      </c>
      <c r="R14" s="388">
        <v>740</v>
      </c>
      <c r="S14" s="63">
        <v>0</v>
      </c>
      <c r="T14" s="388">
        <v>0</v>
      </c>
      <c r="U14" s="49">
        <v>0</v>
      </c>
      <c r="V14" s="49">
        <v>67</v>
      </c>
      <c r="W14" s="63">
        <v>0</v>
      </c>
      <c r="X14" s="388">
        <v>1</v>
      </c>
      <c r="Y14" s="49">
        <v>0</v>
      </c>
      <c r="Z14" s="49">
        <v>10</v>
      </c>
      <c r="AA14" s="63">
        <v>0</v>
      </c>
      <c r="AB14" s="49">
        <v>0</v>
      </c>
      <c r="AC14" s="443">
        <v>15.2</v>
      </c>
      <c r="AD14" s="242">
        <v>100</v>
      </c>
      <c r="AE14" s="243">
        <v>34</v>
      </c>
      <c r="AF14" s="243">
        <v>66</v>
      </c>
    </row>
    <row r="15" spans="1:32">
      <c r="A15" s="61"/>
      <c r="B15" s="62" t="s">
        <v>223</v>
      </c>
      <c r="C15" s="43"/>
      <c r="D15" s="85">
        <v>335</v>
      </c>
      <c r="E15" s="360">
        <v>134</v>
      </c>
      <c r="F15" s="243">
        <v>201</v>
      </c>
      <c r="G15" s="63">
        <v>13</v>
      </c>
      <c r="H15" s="49">
        <v>4</v>
      </c>
      <c r="I15" s="63">
        <v>0</v>
      </c>
      <c r="J15" s="388">
        <v>0</v>
      </c>
      <c r="K15" s="63">
        <v>16</v>
      </c>
      <c r="L15" s="388">
        <v>1</v>
      </c>
      <c r="M15" s="49">
        <v>0</v>
      </c>
      <c r="N15" s="49">
        <v>0</v>
      </c>
      <c r="O15" s="63">
        <v>0</v>
      </c>
      <c r="P15" s="49">
        <v>0</v>
      </c>
      <c r="Q15" s="63">
        <v>105</v>
      </c>
      <c r="R15" s="388">
        <v>176</v>
      </c>
      <c r="S15" s="63">
        <v>0</v>
      </c>
      <c r="T15" s="388">
        <v>0</v>
      </c>
      <c r="U15" s="49">
        <v>0</v>
      </c>
      <c r="V15" s="49">
        <v>19</v>
      </c>
      <c r="W15" s="63">
        <v>0</v>
      </c>
      <c r="X15" s="388">
        <v>0</v>
      </c>
      <c r="Y15" s="49">
        <v>0</v>
      </c>
      <c r="Z15" s="49">
        <v>1</v>
      </c>
      <c r="AA15" s="63">
        <v>0</v>
      </c>
      <c r="AB15" s="49">
        <v>0</v>
      </c>
      <c r="AC15" s="443">
        <v>13.6</v>
      </c>
      <c r="AD15" s="242">
        <v>52</v>
      </c>
      <c r="AE15" s="243">
        <v>19</v>
      </c>
      <c r="AF15" s="243">
        <v>33</v>
      </c>
    </row>
    <row r="16" spans="1:32">
      <c r="A16" s="61"/>
      <c r="B16" s="62" t="s">
        <v>494</v>
      </c>
      <c r="C16" s="43"/>
      <c r="D16" s="85">
        <v>704</v>
      </c>
      <c r="E16" s="360">
        <v>257</v>
      </c>
      <c r="F16" s="243">
        <v>447</v>
      </c>
      <c r="G16" s="63">
        <v>21</v>
      </c>
      <c r="H16" s="49">
        <v>2</v>
      </c>
      <c r="I16" s="63">
        <v>0</v>
      </c>
      <c r="J16" s="388">
        <v>0</v>
      </c>
      <c r="K16" s="63">
        <v>18</v>
      </c>
      <c r="L16" s="388">
        <v>5</v>
      </c>
      <c r="M16" s="49">
        <v>0</v>
      </c>
      <c r="N16" s="49">
        <v>0</v>
      </c>
      <c r="O16" s="63">
        <v>0</v>
      </c>
      <c r="P16" s="49">
        <v>0</v>
      </c>
      <c r="Q16" s="63">
        <v>218</v>
      </c>
      <c r="R16" s="388">
        <v>410</v>
      </c>
      <c r="S16" s="63">
        <v>0</v>
      </c>
      <c r="T16" s="388">
        <v>0</v>
      </c>
      <c r="U16" s="49">
        <v>0</v>
      </c>
      <c r="V16" s="49">
        <v>26</v>
      </c>
      <c r="W16" s="63">
        <v>0</v>
      </c>
      <c r="X16" s="388">
        <v>0</v>
      </c>
      <c r="Y16" s="49">
        <v>0</v>
      </c>
      <c r="Z16" s="49">
        <v>4</v>
      </c>
      <c r="AA16" s="63">
        <v>0</v>
      </c>
      <c r="AB16" s="49">
        <v>0</v>
      </c>
      <c r="AC16" s="443">
        <v>16.3</v>
      </c>
      <c r="AD16" s="242">
        <v>50</v>
      </c>
      <c r="AE16" s="243">
        <v>9</v>
      </c>
      <c r="AF16" s="243">
        <v>41</v>
      </c>
    </row>
    <row r="17" spans="1:32">
      <c r="A17" s="61"/>
      <c r="B17" s="62" t="s">
        <v>394</v>
      </c>
      <c r="C17" s="43"/>
      <c r="D17" s="85">
        <v>797</v>
      </c>
      <c r="E17" s="360">
        <v>287</v>
      </c>
      <c r="F17" s="243">
        <v>510</v>
      </c>
      <c r="G17" s="63">
        <v>20</v>
      </c>
      <c r="H17" s="49">
        <v>7</v>
      </c>
      <c r="I17" s="63">
        <v>1</v>
      </c>
      <c r="J17" s="388">
        <v>0</v>
      </c>
      <c r="K17" s="74">
        <v>16</v>
      </c>
      <c r="L17" s="397">
        <v>11</v>
      </c>
      <c r="M17" s="76">
        <v>0</v>
      </c>
      <c r="N17" s="76">
        <v>0</v>
      </c>
      <c r="O17" s="74">
        <v>0</v>
      </c>
      <c r="P17" s="76">
        <v>0</v>
      </c>
      <c r="Q17" s="74">
        <v>231</v>
      </c>
      <c r="R17" s="397">
        <v>447</v>
      </c>
      <c r="S17" s="74">
        <v>16</v>
      </c>
      <c r="T17" s="397">
        <v>8</v>
      </c>
      <c r="U17" s="76">
        <v>0</v>
      </c>
      <c r="V17" s="76">
        <v>31</v>
      </c>
      <c r="W17" s="74">
        <v>0</v>
      </c>
      <c r="X17" s="397">
        <v>1</v>
      </c>
      <c r="Y17" s="76">
        <v>2</v>
      </c>
      <c r="Z17" s="76">
        <v>5</v>
      </c>
      <c r="AA17" s="74">
        <v>1</v>
      </c>
      <c r="AB17" s="76">
        <v>0</v>
      </c>
      <c r="AC17" s="444">
        <v>16.5</v>
      </c>
      <c r="AD17" s="249">
        <v>61</v>
      </c>
      <c r="AE17" s="250">
        <v>23</v>
      </c>
      <c r="AF17" s="250">
        <v>38</v>
      </c>
    </row>
    <row r="18" spans="1:32">
      <c r="A18" s="64"/>
      <c r="B18" s="65" t="s">
        <v>495</v>
      </c>
      <c r="C18" s="66"/>
      <c r="D18" s="445">
        <v>188</v>
      </c>
      <c r="E18" s="446">
        <v>65</v>
      </c>
      <c r="F18" s="248">
        <v>123</v>
      </c>
      <c r="G18" s="67">
        <v>8</v>
      </c>
      <c r="H18" s="396">
        <v>2</v>
      </c>
      <c r="I18" s="67">
        <v>0</v>
      </c>
      <c r="J18" s="396">
        <v>0</v>
      </c>
      <c r="K18" s="63">
        <v>7</v>
      </c>
      <c r="L18" s="388">
        <v>4</v>
      </c>
      <c r="M18" s="49">
        <v>0</v>
      </c>
      <c r="N18" s="49">
        <v>0</v>
      </c>
      <c r="O18" s="63">
        <v>0</v>
      </c>
      <c r="P18" s="49">
        <v>0</v>
      </c>
      <c r="Q18" s="63">
        <v>50</v>
      </c>
      <c r="R18" s="388">
        <v>102</v>
      </c>
      <c r="S18" s="63">
        <v>0</v>
      </c>
      <c r="T18" s="388">
        <v>0</v>
      </c>
      <c r="U18" s="49">
        <v>0</v>
      </c>
      <c r="V18" s="49">
        <v>12</v>
      </c>
      <c r="W18" s="63">
        <v>0</v>
      </c>
      <c r="X18" s="388">
        <v>0</v>
      </c>
      <c r="Y18" s="49">
        <v>0</v>
      </c>
      <c r="Z18" s="49">
        <v>3</v>
      </c>
      <c r="AA18" s="63">
        <v>0</v>
      </c>
      <c r="AB18" s="49">
        <v>0</v>
      </c>
      <c r="AC18" s="443">
        <v>11.3</v>
      </c>
      <c r="AD18" s="242">
        <v>22</v>
      </c>
      <c r="AE18" s="243">
        <v>10</v>
      </c>
      <c r="AF18" s="243">
        <v>12</v>
      </c>
    </row>
    <row r="19" spans="1:32">
      <c r="A19" s="61"/>
      <c r="B19" s="62" t="s">
        <v>230</v>
      </c>
      <c r="C19" s="43"/>
      <c r="D19" s="85">
        <v>257</v>
      </c>
      <c r="E19" s="360">
        <v>94</v>
      </c>
      <c r="F19" s="243">
        <v>163</v>
      </c>
      <c r="G19" s="63">
        <v>8</v>
      </c>
      <c r="H19" s="388">
        <v>3</v>
      </c>
      <c r="I19" s="63">
        <v>0</v>
      </c>
      <c r="J19" s="388">
        <v>0</v>
      </c>
      <c r="K19" s="63">
        <v>9</v>
      </c>
      <c r="L19" s="388">
        <v>2</v>
      </c>
      <c r="M19" s="49">
        <v>0</v>
      </c>
      <c r="N19" s="49">
        <v>0</v>
      </c>
      <c r="O19" s="63">
        <v>0</v>
      </c>
      <c r="P19" s="49">
        <v>0</v>
      </c>
      <c r="Q19" s="63">
        <v>77</v>
      </c>
      <c r="R19" s="388">
        <v>146</v>
      </c>
      <c r="S19" s="63">
        <v>0</v>
      </c>
      <c r="T19" s="388">
        <v>0</v>
      </c>
      <c r="U19" s="49">
        <v>0</v>
      </c>
      <c r="V19" s="49">
        <v>11</v>
      </c>
      <c r="W19" s="63">
        <v>0</v>
      </c>
      <c r="X19" s="388">
        <v>0</v>
      </c>
      <c r="Y19" s="49">
        <v>0</v>
      </c>
      <c r="Z19" s="49">
        <v>1</v>
      </c>
      <c r="AA19" s="63">
        <v>0</v>
      </c>
      <c r="AB19" s="49">
        <v>0</v>
      </c>
      <c r="AC19" s="443">
        <v>14.7</v>
      </c>
      <c r="AD19" s="242">
        <v>17</v>
      </c>
      <c r="AE19" s="243">
        <v>6</v>
      </c>
      <c r="AF19" s="243">
        <v>11</v>
      </c>
    </row>
    <row r="20" spans="1:32">
      <c r="A20" s="61"/>
      <c r="B20" s="62" t="s">
        <v>272</v>
      </c>
      <c r="C20" s="43"/>
      <c r="D20" s="85">
        <v>258</v>
      </c>
      <c r="E20" s="360">
        <v>96</v>
      </c>
      <c r="F20" s="243">
        <v>162</v>
      </c>
      <c r="G20" s="63">
        <v>10</v>
      </c>
      <c r="H20" s="388">
        <v>4</v>
      </c>
      <c r="I20" s="63">
        <v>0</v>
      </c>
      <c r="J20" s="388">
        <v>0</v>
      </c>
      <c r="K20" s="63">
        <v>11</v>
      </c>
      <c r="L20" s="388">
        <v>3</v>
      </c>
      <c r="M20" s="49">
        <v>0</v>
      </c>
      <c r="N20" s="49">
        <v>0</v>
      </c>
      <c r="O20" s="63">
        <v>0</v>
      </c>
      <c r="P20" s="49">
        <v>0</v>
      </c>
      <c r="Q20" s="63">
        <v>75</v>
      </c>
      <c r="R20" s="388">
        <v>138</v>
      </c>
      <c r="S20" s="63">
        <v>0</v>
      </c>
      <c r="T20" s="388">
        <v>0</v>
      </c>
      <c r="U20" s="49">
        <v>0</v>
      </c>
      <c r="V20" s="49">
        <v>15</v>
      </c>
      <c r="W20" s="63">
        <v>0</v>
      </c>
      <c r="X20" s="388">
        <v>0</v>
      </c>
      <c r="Y20" s="49">
        <v>0</v>
      </c>
      <c r="Z20" s="49">
        <v>2</v>
      </c>
      <c r="AA20" s="63">
        <v>0</v>
      </c>
      <c r="AB20" s="49">
        <v>0</v>
      </c>
      <c r="AC20" s="443">
        <v>13.1</v>
      </c>
      <c r="AD20" s="242">
        <v>19</v>
      </c>
      <c r="AE20" s="243">
        <v>6</v>
      </c>
      <c r="AF20" s="243">
        <v>13</v>
      </c>
    </row>
    <row r="21" spans="1:32">
      <c r="A21" s="61"/>
      <c r="B21" s="62" t="s">
        <v>235</v>
      </c>
      <c r="C21" s="43"/>
      <c r="D21" s="85">
        <v>226</v>
      </c>
      <c r="E21" s="360">
        <v>73</v>
      </c>
      <c r="F21" s="243">
        <v>153</v>
      </c>
      <c r="G21" s="63">
        <v>9</v>
      </c>
      <c r="H21" s="388">
        <v>2</v>
      </c>
      <c r="I21" s="63">
        <v>0</v>
      </c>
      <c r="J21" s="388">
        <v>0</v>
      </c>
      <c r="K21" s="63">
        <v>8</v>
      </c>
      <c r="L21" s="388">
        <v>3</v>
      </c>
      <c r="M21" s="49">
        <v>0</v>
      </c>
      <c r="N21" s="49">
        <v>0</v>
      </c>
      <c r="O21" s="63">
        <v>0</v>
      </c>
      <c r="P21" s="49">
        <v>0</v>
      </c>
      <c r="Q21" s="63">
        <v>56</v>
      </c>
      <c r="R21" s="388">
        <v>135</v>
      </c>
      <c r="S21" s="63">
        <v>0</v>
      </c>
      <c r="T21" s="388">
        <v>0</v>
      </c>
      <c r="U21" s="49">
        <v>0</v>
      </c>
      <c r="V21" s="49">
        <v>12</v>
      </c>
      <c r="W21" s="63">
        <v>0</v>
      </c>
      <c r="X21" s="388">
        <v>0</v>
      </c>
      <c r="Y21" s="49">
        <v>0</v>
      </c>
      <c r="Z21" s="49">
        <v>1</v>
      </c>
      <c r="AA21" s="63">
        <v>0</v>
      </c>
      <c r="AB21" s="49">
        <v>0</v>
      </c>
      <c r="AC21" s="443">
        <v>13.7</v>
      </c>
      <c r="AD21" s="242">
        <v>39</v>
      </c>
      <c r="AE21" s="243">
        <v>24</v>
      </c>
      <c r="AF21" s="243">
        <v>15</v>
      </c>
    </row>
    <row r="22" spans="1:32">
      <c r="A22" s="71"/>
      <c r="B22" s="72" t="s">
        <v>204</v>
      </c>
      <c r="C22" s="73"/>
      <c r="D22" s="447">
        <v>196</v>
      </c>
      <c r="E22" s="448">
        <v>84</v>
      </c>
      <c r="F22" s="250">
        <v>112</v>
      </c>
      <c r="G22" s="74">
        <v>9</v>
      </c>
      <c r="H22" s="397">
        <v>2</v>
      </c>
      <c r="I22" s="74">
        <v>0</v>
      </c>
      <c r="J22" s="397">
        <v>0</v>
      </c>
      <c r="K22" s="63">
        <v>10</v>
      </c>
      <c r="L22" s="388">
        <v>1</v>
      </c>
      <c r="M22" s="49">
        <v>0</v>
      </c>
      <c r="N22" s="49">
        <v>0</v>
      </c>
      <c r="O22" s="63">
        <v>0</v>
      </c>
      <c r="P22" s="49">
        <v>0</v>
      </c>
      <c r="Q22" s="63">
        <v>65</v>
      </c>
      <c r="R22" s="388">
        <v>96</v>
      </c>
      <c r="S22" s="74">
        <v>0</v>
      </c>
      <c r="T22" s="397">
        <v>0</v>
      </c>
      <c r="U22" s="76">
        <v>0</v>
      </c>
      <c r="V22" s="76">
        <v>12</v>
      </c>
      <c r="W22" s="74">
        <v>0</v>
      </c>
      <c r="X22" s="397">
        <v>0</v>
      </c>
      <c r="Y22" s="76">
        <v>0</v>
      </c>
      <c r="Z22" s="49">
        <v>1</v>
      </c>
      <c r="AA22" s="63">
        <v>0</v>
      </c>
      <c r="AB22" s="49">
        <v>0</v>
      </c>
      <c r="AC22" s="443">
        <v>11.9</v>
      </c>
      <c r="AD22" s="242">
        <v>15</v>
      </c>
      <c r="AE22" s="243">
        <v>2</v>
      </c>
      <c r="AF22" s="243">
        <v>13</v>
      </c>
    </row>
    <row r="23" spans="1:32">
      <c r="A23" s="61"/>
      <c r="B23" s="62" t="s">
        <v>205</v>
      </c>
      <c r="C23" s="43"/>
      <c r="D23" s="85">
        <v>213</v>
      </c>
      <c r="E23" s="360">
        <v>93</v>
      </c>
      <c r="F23" s="243">
        <v>120</v>
      </c>
      <c r="G23" s="63">
        <v>11</v>
      </c>
      <c r="H23" s="49">
        <v>1</v>
      </c>
      <c r="I23" s="63">
        <v>0</v>
      </c>
      <c r="J23" s="388">
        <v>0</v>
      </c>
      <c r="K23" s="67">
        <v>9</v>
      </c>
      <c r="L23" s="396">
        <v>3</v>
      </c>
      <c r="M23" s="68">
        <v>0</v>
      </c>
      <c r="N23" s="68">
        <v>0</v>
      </c>
      <c r="O23" s="67">
        <v>0</v>
      </c>
      <c r="P23" s="68">
        <v>0</v>
      </c>
      <c r="Q23" s="67">
        <v>73</v>
      </c>
      <c r="R23" s="396">
        <v>100</v>
      </c>
      <c r="S23" s="67">
        <v>0</v>
      </c>
      <c r="T23" s="396">
        <v>0</v>
      </c>
      <c r="U23" s="68">
        <v>0</v>
      </c>
      <c r="V23" s="68">
        <v>12</v>
      </c>
      <c r="W23" s="67">
        <v>0</v>
      </c>
      <c r="X23" s="396">
        <v>0</v>
      </c>
      <c r="Y23" s="67">
        <v>0</v>
      </c>
      <c r="Z23" s="396">
        <v>4</v>
      </c>
      <c r="AA23" s="67">
        <v>0</v>
      </c>
      <c r="AB23" s="68">
        <v>0</v>
      </c>
      <c r="AC23" s="449">
        <v>11.8</v>
      </c>
      <c r="AD23" s="247">
        <v>13</v>
      </c>
      <c r="AE23" s="248">
        <v>6</v>
      </c>
      <c r="AF23" s="248">
        <v>7</v>
      </c>
    </row>
    <row r="24" spans="1:32">
      <c r="A24" s="78"/>
      <c r="B24" s="79" t="s">
        <v>103</v>
      </c>
      <c r="C24" s="366"/>
      <c r="D24" s="450">
        <v>177</v>
      </c>
      <c r="E24" s="451">
        <v>58</v>
      </c>
      <c r="F24" s="252">
        <v>119</v>
      </c>
      <c r="G24" s="81">
        <v>6</v>
      </c>
      <c r="H24" s="83">
        <v>2</v>
      </c>
      <c r="I24" s="81">
        <v>1</v>
      </c>
      <c r="J24" s="398">
        <v>0</v>
      </c>
      <c r="K24" s="81">
        <v>5</v>
      </c>
      <c r="L24" s="398">
        <v>3</v>
      </c>
      <c r="M24" s="83">
        <v>0</v>
      </c>
      <c r="N24" s="83">
        <v>0</v>
      </c>
      <c r="O24" s="81">
        <v>0</v>
      </c>
      <c r="P24" s="83">
        <v>0</v>
      </c>
      <c r="Q24" s="81">
        <v>46</v>
      </c>
      <c r="R24" s="398">
        <v>102</v>
      </c>
      <c r="S24" s="81">
        <v>0</v>
      </c>
      <c r="T24" s="398">
        <v>0</v>
      </c>
      <c r="U24" s="83">
        <v>0</v>
      </c>
      <c r="V24" s="83">
        <v>10</v>
      </c>
      <c r="W24" s="81">
        <v>0</v>
      </c>
      <c r="X24" s="398">
        <v>0</v>
      </c>
      <c r="Y24" s="83">
        <v>0</v>
      </c>
      <c r="Z24" s="398">
        <v>2</v>
      </c>
      <c r="AA24" s="81">
        <v>0</v>
      </c>
      <c r="AB24" s="83">
        <v>0</v>
      </c>
      <c r="AC24" s="452">
        <v>14.8</v>
      </c>
      <c r="AD24" s="251">
        <v>25</v>
      </c>
      <c r="AE24" s="252">
        <v>11</v>
      </c>
      <c r="AF24" s="252">
        <v>14</v>
      </c>
    </row>
    <row r="25" spans="1:32" ht="14.25" customHeight="1">
      <c r="A25" s="691" t="s">
        <v>24</v>
      </c>
      <c r="B25" s="691"/>
      <c r="C25" s="52"/>
      <c r="D25" s="53">
        <v>1107</v>
      </c>
      <c r="E25" s="56">
        <v>451</v>
      </c>
      <c r="F25" s="54">
        <v>656</v>
      </c>
      <c r="G25" s="378">
        <v>46</v>
      </c>
      <c r="H25" s="54">
        <v>12</v>
      </c>
      <c r="I25" s="375" t="s">
        <v>62</v>
      </c>
      <c r="J25" s="54" t="s">
        <v>62</v>
      </c>
      <c r="K25" s="375">
        <v>45</v>
      </c>
      <c r="L25" s="389">
        <v>13</v>
      </c>
      <c r="M25" s="54" t="s">
        <v>62</v>
      </c>
      <c r="N25" s="389" t="s">
        <v>62</v>
      </c>
      <c r="O25" s="54" t="s">
        <v>62</v>
      </c>
      <c r="P25" s="54" t="s">
        <v>62</v>
      </c>
      <c r="Q25" s="375">
        <v>359</v>
      </c>
      <c r="R25" s="389">
        <v>547</v>
      </c>
      <c r="S25" s="453" t="s">
        <v>62</v>
      </c>
      <c r="T25" s="393">
        <v>6</v>
      </c>
      <c r="U25" s="54" t="s">
        <v>62</v>
      </c>
      <c r="V25" s="54">
        <v>65</v>
      </c>
      <c r="W25" s="375" t="s">
        <v>62</v>
      </c>
      <c r="X25" s="389" t="s">
        <v>62</v>
      </c>
      <c r="Y25" s="54" t="s">
        <v>62</v>
      </c>
      <c r="Z25" s="54">
        <v>13</v>
      </c>
      <c r="AA25" s="375">
        <v>1</v>
      </c>
      <c r="AB25" s="240" t="s">
        <v>62</v>
      </c>
      <c r="AC25" s="454">
        <v>12.1</v>
      </c>
      <c r="AD25" s="239">
        <v>90</v>
      </c>
      <c r="AE25" s="54">
        <v>41</v>
      </c>
      <c r="AF25" s="54">
        <v>49</v>
      </c>
    </row>
    <row r="26" spans="1:32">
      <c r="B26" s="62" t="s">
        <v>70</v>
      </c>
      <c r="C26" s="5"/>
      <c r="D26" s="85">
        <v>50</v>
      </c>
      <c r="E26" s="360">
        <v>21</v>
      </c>
      <c r="F26" s="243">
        <v>29</v>
      </c>
      <c r="G26" s="63">
        <v>2</v>
      </c>
      <c r="H26" s="49">
        <v>0</v>
      </c>
      <c r="I26" s="63">
        <v>0</v>
      </c>
      <c r="J26" s="388">
        <v>0</v>
      </c>
      <c r="K26" s="63">
        <v>1</v>
      </c>
      <c r="L26" s="388">
        <v>1</v>
      </c>
      <c r="M26" s="49">
        <v>0</v>
      </c>
      <c r="N26" s="49">
        <v>0</v>
      </c>
      <c r="O26" s="63">
        <v>0</v>
      </c>
      <c r="P26" s="49">
        <v>0</v>
      </c>
      <c r="Q26" s="63">
        <v>18</v>
      </c>
      <c r="R26" s="388">
        <v>26</v>
      </c>
      <c r="S26" s="63">
        <v>0</v>
      </c>
      <c r="T26" s="388">
        <v>0</v>
      </c>
      <c r="U26" s="49">
        <v>0</v>
      </c>
      <c r="V26" s="49">
        <v>2</v>
      </c>
      <c r="W26" s="63">
        <v>0</v>
      </c>
      <c r="X26" s="388">
        <v>0</v>
      </c>
      <c r="Y26" s="49">
        <v>0</v>
      </c>
      <c r="Z26" s="49">
        <v>0</v>
      </c>
      <c r="AA26" s="63">
        <v>0</v>
      </c>
      <c r="AB26" s="438">
        <v>0</v>
      </c>
      <c r="AC26" s="443">
        <v>15.3</v>
      </c>
      <c r="AD26" s="242" t="s">
        <v>62</v>
      </c>
      <c r="AE26" s="243">
        <v>0</v>
      </c>
      <c r="AF26" s="243">
        <v>0</v>
      </c>
    </row>
    <row r="27" spans="1:32">
      <c r="B27" s="90" t="s">
        <v>71</v>
      </c>
      <c r="C27" s="5"/>
      <c r="D27" s="85">
        <v>78</v>
      </c>
      <c r="E27" s="360">
        <v>27</v>
      </c>
      <c r="F27" s="243">
        <v>51</v>
      </c>
      <c r="G27" s="63">
        <v>2</v>
      </c>
      <c r="H27" s="49">
        <v>0</v>
      </c>
      <c r="I27" s="63">
        <v>0</v>
      </c>
      <c r="J27" s="388">
        <v>0</v>
      </c>
      <c r="K27" s="63">
        <v>2</v>
      </c>
      <c r="L27" s="388">
        <v>0</v>
      </c>
      <c r="M27" s="49">
        <v>0</v>
      </c>
      <c r="N27" s="49">
        <v>0</v>
      </c>
      <c r="O27" s="63">
        <v>0</v>
      </c>
      <c r="P27" s="49">
        <v>0</v>
      </c>
      <c r="Q27" s="63">
        <v>23</v>
      </c>
      <c r="R27" s="388">
        <v>47</v>
      </c>
      <c r="S27" s="63">
        <v>0</v>
      </c>
      <c r="T27" s="388">
        <v>0</v>
      </c>
      <c r="U27" s="49">
        <v>0</v>
      </c>
      <c r="V27" s="49">
        <v>3</v>
      </c>
      <c r="W27" s="63">
        <v>0</v>
      </c>
      <c r="X27" s="388">
        <v>0</v>
      </c>
      <c r="Y27" s="49">
        <v>0</v>
      </c>
      <c r="Z27" s="49">
        <v>1</v>
      </c>
      <c r="AA27" s="63">
        <v>0</v>
      </c>
      <c r="AB27" s="438">
        <v>0</v>
      </c>
      <c r="AC27" s="443">
        <v>18.100000000000001</v>
      </c>
      <c r="AD27" s="242">
        <v>5</v>
      </c>
      <c r="AE27" s="243">
        <v>3</v>
      </c>
      <c r="AF27" s="243">
        <v>2</v>
      </c>
    </row>
    <row r="28" spans="1:32">
      <c r="A28" s="61"/>
      <c r="B28" s="62" t="s">
        <v>72</v>
      </c>
      <c r="C28" s="43"/>
      <c r="D28" s="85">
        <v>11</v>
      </c>
      <c r="E28" s="360">
        <v>6</v>
      </c>
      <c r="F28" s="243">
        <v>5</v>
      </c>
      <c r="G28" s="63">
        <v>1</v>
      </c>
      <c r="H28" s="49">
        <v>0</v>
      </c>
      <c r="I28" s="63">
        <v>0</v>
      </c>
      <c r="J28" s="388">
        <v>0</v>
      </c>
      <c r="K28" s="63">
        <v>1</v>
      </c>
      <c r="L28" s="388">
        <v>0</v>
      </c>
      <c r="M28" s="49">
        <v>0</v>
      </c>
      <c r="N28" s="49">
        <v>0</v>
      </c>
      <c r="O28" s="63">
        <v>0</v>
      </c>
      <c r="P28" s="49">
        <v>0</v>
      </c>
      <c r="Q28" s="63">
        <v>4</v>
      </c>
      <c r="R28" s="388">
        <v>4</v>
      </c>
      <c r="S28" s="63">
        <v>0</v>
      </c>
      <c r="T28" s="388">
        <v>0</v>
      </c>
      <c r="U28" s="49">
        <v>0</v>
      </c>
      <c r="V28" s="49">
        <v>1</v>
      </c>
      <c r="W28" s="63">
        <v>0</v>
      </c>
      <c r="X28" s="388">
        <v>0</v>
      </c>
      <c r="Y28" s="49">
        <v>0</v>
      </c>
      <c r="Z28" s="49">
        <v>0</v>
      </c>
      <c r="AA28" s="63">
        <v>0</v>
      </c>
      <c r="AB28" s="438">
        <v>0</v>
      </c>
      <c r="AC28" s="443">
        <v>4.4000000000000004</v>
      </c>
      <c r="AD28" s="242">
        <v>1</v>
      </c>
      <c r="AE28" s="243">
        <v>1</v>
      </c>
      <c r="AF28" s="243">
        <v>0</v>
      </c>
    </row>
    <row r="29" spans="1:32">
      <c r="A29" s="43"/>
      <c r="B29" s="62" t="s">
        <v>208</v>
      </c>
      <c r="C29" s="43"/>
      <c r="D29" s="85">
        <v>10</v>
      </c>
      <c r="E29" s="360">
        <v>5</v>
      </c>
      <c r="F29" s="243">
        <v>5</v>
      </c>
      <c r="G29" s="63">
        <v>1</v>
      </c>
      <c r="H29" s="49">
        <v>0</v>
      </c>
      <c r="I29" s="63">
        <v>0</v>
      </c>
      <c r="J29" s="388">
        <v>0</v>
      </c>
      <c r="K29" s="63">
        <v>1</v>
      </c>
      <c r="L29" s="388">
        <v>0</v>
      </c>
      <c r="M29" s="49">
        <v>0</v>
      </c>
      <c r="N29" s="49">
        <v>0</v>
      </c>
      <c r="O29" s="63">
        <v>0</v>
      </c>
      <c r="P29" s="49">
        <v>0</v>
      </c>
      <c r="Q29" s="63">
        <v>3</v>
      </c>
      <c r="R29" s="388">
        <v>3</v>
      </c>
      <c r="S29" s="63">
        <v>0</v>
      </c>
      <c r="T29" s="388">
        <v>0</v>
      </c>
      <c r="U29" s="49">
        <v>0</v>
      </c>
      <c r="V29" s="49">
        <v>1</v>
      </c>
      <c r="W29" s="63">
        <v>0</v>
      </c>
      <c r="X29" s="388">
        <v>0</v>
      </c>
      <c r="Y29" s="49">
        <v>0</v>
      </c>
      <c r="Z29" s="49">
        <v>1</v>
      </c>
      <c r="AA29" s="63">
        <v>0</v>
      </c>
      <c r="AB29" s="438">
        <v>0</v>
      </c>
      <c r="AC29" s="443">
        <v>2.8</v>
      </c>
      <c r="AD29" s="242" t="s">
        <v>62</v>
      </c>
      <c r="AE29" s="243">
        <v>0</v>
      </c>
      <c r="AF29" s="243">
        <v>0</v>
      </c>
    </row>
    <row r="30" spans="1:32">
      <c r="A30" s="43"/>
      <c r="B30" s="62" t="s">
        <v>66</v>
      </c>
      <c r="C30" s="43"/>
      <c r="D30" s="85">
        <v>14</v>
      </c>
      <c r="E30" s="360">
        <v>6</v>
      </c>
      <c r="F30" s="243">
        <v>8</v>
      </c>
      <c r="G30" s="63">
        <v>1</v>
      </c>
      <c r="H30" s="49">
        <v>0</v>
      </c>
      <c r="I30" s="63">
        <v>0</v>
      </c>
      <c r="J30" s="388">
        <v>0</v>
      </c>
      <c r="K30" s="63">
        <v>1</v>
      </c>
      <c r="L30" s="388">
        <v>0</v>
      </c>
      <c r="M30" s="49">
        <v>0</v>
      </c>
      <c r="N30" s="49">
        <v>0</v>
      </c>
      <c r="O30" s="63">
        <v>0</v>
      </c>
      <c r="P30" s="49">
        <v>0</v>
      </c>
      <c r="Q30" s="63">
        <v>4</v>
      </c>
      <c r="R30" s="388">
        <v>6</v>
      </c>
      <c r="S30" s="63">
        <v>0</v>
      </c>
      <c r="T30" s="388">
        <v>0</v>
      </c>
      <c r="U30" s="49">
        <v>0</v>
      </c>
      <c r="V30" s="49">
        <v>1</v>
      </c>
      <c r="W30" s="63">
        <v>0</v>
      </c>
      <c r="X30" s="388">
        <v>0</v>
      </c>
      <c r="Y30" s="49">
        <v>0</v>
      </c>
      <c r="Z30" s="49">
        <v>1</v>
      </c>
      <c r="AA30" s="63">
        <v>0</v>
      </c>
      <c r="AB30" s="438">
        <v>0</v>
      </c>
      <c r="AC30" s="443">
        <v>11.1</v>
      </c>
      <c r="AD30" s="242">
        <v>1</v>
      </c>
      <c r="AE30" s="243">
        <v>0</v>
      </c>
      <c r="AF30" s="243">
        <v>1</v>
      </c>
    </row>
    <row r="31" spans="1:32">
      <c r="A31" s="66"/>
      <c r="B31" s="65" t="s">
        <v>73</v>
      </c>
      <c r="C31" s="66"/>
      <c r="D31" s="445">
        <v>7</v>
      </c>
      <c r="E31" s="446">
        <v>2</v>
      </c>
      <c r="F31" s="248">
        <v>5</v>
      </c>
      <c r="G31" s="67">
        <v>0</v>
      </c>
      <c r="H31" s="68">
        <v>1</v>
      </c>
      <c r="I31" s="67">
        <v>0</v>
      </c>
      <c r="J31" s="396">
        <v>0</v>
      </c>
      <c r="K31" s="67">
        <v>1</v>
      </c>
      <c r="L31" s="396">
        <v>0</v>
      </c>
      <c r="M31" s="68">
        <v>0</v>
      </c>
      <c r="N31" s="68">
        <v>0</v>
      </c>
      <c r="O31" s="67">
        <v>0</v>
      </c>
      <c r="P31" s="68">
        <v>0</v>
      </c>
      <c r="Q31" s="67">
        <v>1</v>
      </c>
      <c r="R31" s="396">
        <v>3</v>
      </c>
      <c r="S31" s="67">
        <v>0</v>
      </c>
      <c r="T31" s="396">
        <v>0</v>
      </c>
      <c r="U31" s="68">
        <v>0</v>
      </c>
      <c r="V31" s="68">
        <v>1</v>
      </c>
      <c r="W31" s="67">
        <v>0</v>
      </c>
      <c r="X31" s="396">
        <v>0</v>
      </c>
      <c r="Y31" s="68">
        <v>0</v>
      </c>
      <c r="Z31" s="68">
        <v>0</v>
      </c>
      <c r="AA31" s="67">
        <v>0</v>
      </c>
      <c r="AB31" s="455">
        <v>0</v>
      </c>
      <c r="AC31" s="449">
        <v>3.9</v>
      </c>
      <c r="AD31" s="247">
        <v>2</v>
      </c>
      <c r="AE31" s="248">
        <v>2</v>
      </c>
      <c r="AF31" s="248">
        <v>0</v>
      </c>
    </row>
    <row r="32" spans="1:32" ht="17.25" customHeight="1">
      <c r="A32" s="43"/>
      <c r="B32" s="62" t="s">
        <v>74</v>
      </c>
      <c r="C32" s="43"/>
      <c r="D32" s="85">
        <v>48</v>
      </c>
      <c r="E32" s="360">
        <v>25</v>
      </c>
      <c r="F32" s="243">
        <v>23</v>
      </c>
      <c r="G32" s="63">
        <v>3</v>
      </c>
      <c r="H32" s="49">
        <v>0</v>
      </c>
      <c r="I32" s="63">
        <v>0</v>
      </c>
      <c r="J32" s="388">
        <v>0</v>
      </c>
      <c r="K32" s="63">
        <v>2</v>
      </c>
      <c r="L32" s="388">
        <v>1</v>
      </c>
      <c r="M32" s="49">
        <v>0</v>
      </c>
      <c r="N32" s="49">
        <v>0</v>
      </c>
      <c r="O32" s="63">
        <v>0</v>
      </c>
      <c r="P32" s="49">
        <v>0</v>
      </c>
      <c r="Q32" s="63">
        <v>20</v>
      </c>
      <c r="R32" s="388">
        <v>19</v>
      </c>
      <c r="S32" s="63">
        <v>0</v>
      </c>
      <c r="T32" s="388">
        <v>0</v>
      </c>
      <c r="U32" s="49">
        <v>0</v>
      </c>
      <c r="V32" s="49">
        <v>3</v>
      </c>
      <c r="W32" s="63">
        <v>0</v>
      </c>
      <c r="X32" s="388">
        <v>0</v>
      </c>
      <c r="Y32" s="49">
        <v>0</v>
      </c>
      <c r="Z32" s="49">
        <v>0</v>
      </c>
      <c r="AA32" s="63">
        <v>0</v>
      </c>
      <c r="AB32" s="438">
        <v>0</v>
      </c>
      <c r="AC32" s="443">
        <v>12.4</v>
      </c>
      <c r="AD32" s="242">
        <v>2</v>
      </c>
      <c r="AE32" s="243">
        <v>1</v>
      </c>
      <c r="AF32" s="243">
        <v>1</v>
      </c>
    </row>
    <row r="33" spans="1:32">
      <c r="A33" s="43"/>
      <c r="B33" s="62" t="s">
        <v>67</v>
      </c>
      <c r="C33" s="43"/>
      <c r="D33" s="85">
        <v>45</v>
      </c>
      <c r="E33" s="360">
        <v>21</v>
      </c>
      <c r="F33" s="243">
        <v>24</v>
      </c>
      <c r="G33" s="63">
        <v>2</v>
      </c>
      <c r="H33" s="49">
        <v>0</v>
      </c>
      <c r="I33" s="63">
        <v>0</v>
      </c>
      <c r="J33" s="388">
        <v>0</v>
      </c>
      <c r="K33" s="63">
        <v>1</v>
      </c>
      <c r="L33" s="388">
        <v>0</v>
      </c>
      <c r="M33" s="49">
        <v>0</v>
      </c>
      <c r="N33" s="49">
        <v>0</v>
      </c>
      <c r="O33" s="63">
        <v>0</v>
      </c>
      <c r="P33" s="49">
        <v>0</v>
      </c>
      <c r="Q33" s="63">
        <v>18</v>
      </c>
      <c r="R33" s="388">
        <v>20</v>
      </c>
      <c r="S33" s="63">
        <v>0</v>
      </c>
      <c r="T33" s="388">
        <v>0</v>
      </c>
      <c r="U33" s="49">
        <v>0</v>
      </c>
      <c r="V33" s="49">
        <v>3</v>
      </c>
      <c r="W33" s="63">
        <v>0</v>
      </c>
      <c r="X33" s="388">
        <v>0</v>
      </c>
      <c r="Y33" s="49">
        <v>0</v>
      </c>
      <c r="Z33" s="49">
        <v>1</v>
      </c>
      <c r="AA33" s="63">
        <v>0</v>
      </c>
      <c r="AB33" s="438">
        <v>0</v>
      </c>
      <c r="AC33" s="443">
        <v>13.8</v>
      </c>
      <c r="AD33" s="242">
        <v>5</v>
      </c>
      <c r="AE33" s="243">
        <v>2</v>
      </c>
      <c r="AF33" s="243">
        <v>3</v>
      </c>
    </row>
    <row r="34" spans="1:32">
      <c r="A34" s="43"/>
      <c r="B34" s="62" t="s">
        <v>68</v>
      </c>
      <c r="C34" s="43"/>
      <c r="D34" s="85">
        <v>47</v>
      </c>
      <c r="E34" s="360">
        <v>20</v>
      </c>
      <c r="F34" s="243">
        <v>27</v>
      </c>
      <c r="G34" s="63">
        <v>3</v>
      </c>
      <c r="H34" s="49">
        <v>1</v>
      </c>
      <c r="I34" s="63">
        <v>0</v>
      </c>
      <c r="J34" s="388">
        <v>0</v>
      </c>
      <c r="K34" s="63">
        <v>3</v>
      </c>
      <c r="L34" s="388">
        <v>1</v>
      </c>
      <c r="M34" s="49">
        <v>0</v>
      </c>
      <c r="N34" s="49">
        <v>0</v>
      </c>
      <c r="O34" s="63">
        <v>0</v>
      </c>
      <c r="P34" s="49">
        <v>0</v>
      </c>
      <c r="Q34" s="63">
        <v>14</v>
      </c>
      <c r="R34" s="388">
        <v>21</v>
      </c>
      <c r="S34" s="63">
        <v>0</v>
      </c>
      <c r="T34" s="388">
        <v>0</v>
      </c>
      <c r="U34" s="49">
        <v>0</v>
      </c>
      <c r="V34" s="49">
        <v>4</v>
      </c>
      <c r="W34" s="63">
        <v>0</v>
      </c>
      <c r="X34" s="388">
        <v>0</v>
      </c>
      <c r="Y34" s="49">
        <v>0</v>
      </c>
      <c r="Z34" s="49">
        <v>0</v>
      </c>
      <c r="AA34" s="63">
        <v>0</v>
      </c>
      <c r="AB34" s="438">
        <v>0</v>
      </c>
      <c r="AC34" s="443">
        <v>4.5999999999999996</v>
      </c>
      <c r="AD34" s="242">
        <v>7</v>
      </c>
      <c r="AE34" s="243">
        <v>4</v>
      </c>
      <c r="AF34" s="243">
        <v>3</v>
      </c>
    </row>
    <row r="35" spans="1:32">
      <c r="A35" s="73"/>
      <c r="B35" s="72" t="s">
        <v>87</v>
      </c>
      <c r="C35" s="73"/>
      <c r="D35" s="447">
        <v>35</v>
      </c>
      <c r="E35" s="448">
        <v>18</v>
      </c>
      <c r="F35" s="250">
        <v>17</v>
      </c>
      <c r="G35" s="74">
        <v>2</v>
      </c>
      <c r="H35" s="76">
        <v>0</v>
      </c>
      <c r="I35" s="74">
        <v>0</v>
      </c>
      <c r="J35" s="397">
        <v>0</v>
      </c>
      <c r="K35" s="74">
        <v>2</v>
      </c>
      <c r="L35" s="397">
        <v>0</v>
      </c>
      <c r="M35" s="76">
        <v>0</v>
      </c>
      <c r="N35" s="76">
        <v>0</v>
      </c>
      <c r="O35" s="74">
        <v>0</v>
      </c>
      <c r="P35" s="76">
        <v>0</v>
      </c>
      <c r="Q35" s="74">
        <v>14</v>
      </c>
      <c r="R35" s="397">
        <v>15</v>
      </c>
      <c r="S35" s="74">
        <v>0</v>
      </c>
      <c r="T35" s="397">
        <v>0</v>
      </c>
      <c r="U35" s="76">
        <v>0</v>
      </c>
      <c r="V35" s="76">
        <v>2</v>
      </c>
      <c r="W35" s="74">
        <v>0</v>
      </c>
      <c r="X35" s="397">
        <v>0</v>
      </c>
      <c r="Y35" s="76">
        <v>0</v>
      </c>
      <c r="Z35" s="76">
        <v>0</v>
      </c>
      <c r="AA35" s="74">
        <v>0</v>
      </c>
      <c r="AB35" s="456">
        <v>0</v>
      </c>
      <c r="AC35" s="444">
        <v>11.5</v>
      </c>
      <c r="AD35" s="249" t="s">
        <v>62</v>
      </c>
      <c r="AE35" s="250">
        <v>0</v>
      </c>
      <c r="AF35" s="250">
        <v>0</v>
      </c>
    </row>
    <row r="36" spans="1:32">
      <c r="A36" s="43"/>
      <c r="B36" s="62" t="s">
        <v>88</v>
      </c>
      <c r="C36" s="43"/>
      <c r="D36" s="85">
        <v>15</v>
      </c>
      <c r="E36" s="360">
        <v>7</v>
      </c>
      <c r="F36" s="243">
        <v>8</v>
      </c>
      <c r="G36" s="63">
        <v>1</v>
      </c>
      <c r="H36" s="49">
        <v>0</v>
      </c>
      <c r="I36" s="63">
        <v>0</v>
      </c>
      <c r="J36" s="388">
        <v>0</v>
      </c>
      <c r="K36" s="63">
        <v>1</v>
      </c>
      <c r="L36" s="388">
        <v>0</v>
      </c>
      <c r="M36" s="49">
        <v>0</v>
      </c>
      <c r="N36" s="49">
        <v>0</v>
      </c>
      <c r="O36" s="63">
        <v>0</v>
      </c>
      <c r="P36" s="49">
        <v>0</v>
      </c>
      <c r="Q36" s="63">
        <v>5</v>
      </c>
      <c r="R36" s="388">
        <v>7</v>
      </c>
      <c r="S36" s="63">
        <v>0</v>
      </c>
      <c r="T36" s="388">
        <v>0</v>
      </c>
      <c r="U36" s="49">
        <v>0</v>
      </c>
      <c r="V36" s="49">
        <v>1</v>
      </c>
      <c r="W36" s="63">
        <v>0</v>
      </c>
      <c r="X36" s="388">
        <v>0</v>
      </c>
      <c r="Y36" s="49">
        <v>0</v>
      </c>
      <c r="Z36" s="49">
        <v>0</v>
      </c>
      <c r="AA36" s="63">
        <v>0</v>
      </c>
      <c r="AB36" s="438">
        <v>0</v>
      </c>
      <c r="AC36" s="443">
        <v>13.7</v>
      </c>
      <c r="AD36" s="242">
        <v>3</v>
      </c>
      <c r="AE36" s="243">
        <v>2</v>
      </c>
      <c r="AF36" s="243">
        <v>1</v>
      </c>
    </row>
    <row r="37" spans="1:32">
      <c r="A37" s="43"/>
      <c r="B37" s="62" t="s">
        <v>89</v>
      </c>
      <c r="C37" s="43"/>
      <c r="D37" s="85">
        <v>18</v>
      </c>
      <c r="E37" s="360">
        <v>5</v>
      </c>
      <c r="F37" s="243">
        <v>13</v>
      </c>
      <c r="G37" s="63">
        <v>0</v>
      </c>
      <c r="H37" s="49">
        <v>1</v>
      </c>
      <c r="I37" s="63">
        <v>0</v>
      </c>
      <c r="J37" s="388">
        <v>0</v>
      </c>
      <c r="K37" s="63">
        <v>1</v>
      </c>
      <c r="L37" s="388">
        <v>0</v>
      </c>
      <c r="M37" s="49">
        <v>0</v>
      </c>
      <c r="N37" s="49">
        <v>0</v>
      </c>
      <c r="O37" s="63">
        <v>0</v>
      </c>
      <c r="P37" s="49">
        <v>0</v>
      </c>
      <c r="Q37" s="63">
        <v>4</v>
      </c>
      <c r="R37" s="388">
        <v>9</v>
      </c>
      <c r="S37" s="63">
        <v>0</v>
      </c>
      <c r="T37" s="388">
        <v>0</v>
      </c>
      <c r="U37" s="49">
        <v>0</v>
      </c>
      <c r="V37" s="49">
        <v>2</v>
      </c>
      <c r="W37" s="63">
        <v>0</v>
      </c>
      <c r="X37" s="388">
        <v>0</v>
      </c>
      <c r="Y37" s="49">
        <v>0</v>
      </c>
      <c r="Z37" s="49">
        <v>1</v>
      </c>
      <c r="AA37" s="63">
        <v>0</v>
      </c>
      <c r="AB37" s="438">
        <v>0</v>
      </c>
      <c r="AC37" s="443">
        <v>8.6</v>
      </c>
      <c r="AD37" s="242">
        <v>2</v>
      </c>
      <c r="AE37" s="243">
        <v>1</v>
      </c>
      <c r="AF37" s="243">
        <v>1</v>
      </c>
    </row>
    <row r="38" spans="1:32">
      <c r="A38" s="43"/>
      <c r="B38" s="62" t="s">
        <v>90</v>
      </c>
      <c r="C38" s="43"/>
      <c r="D38" s="85">
        <v>71</v>
      </c>
      <c r="E38" s="360">
        <v>36</v>
      </c>
      <c r="F38" s="243">
        <v>35</v>
      </c>
      <c r="G38" s="63">
        <v>4</v>
      </c>
      <c r="H38" s="49">
        <v>1</v>
      </c>
      <c r="I38" s="63">
        <v>0</v>
      </c>
      <c r="J38" s="388">
        <v>0</v>
      </c>
      <c r="K38" s="63">
        <v>4</v>
      </c>
      <c r="L38" s="388">
        <v>1</v>
      </c>
      <c r="M38" s="49">
        <v>0</v>
      </c>
      <c r="N38" s="49">
        <v>0</v>
      </c>
      <c r="O38" s="63">
        <v>0</v>
      </c>
      <c r="P38" s="49">
        <v>0</v>
      </c>
      <c r="Q38" s="63">
        <v>28</v>
      </c>
      <c r="R38" s="388">
        <v>28</v>
      </c>
      <c r="S38" s="63">
        <v>0</v>
      </c>
      <c r="T38" s="388">
        <v>0</v>
      </c>
      <c r="U38" s="49">
        <v>0</v>
      </c>
      <c r="V38" s="49">
        <v>5</v>
      </c>
      <c r="W38" s="63">
        <v>0</v>
      </c>
      <c r="X38" s="388">
        <v>0</v>
      </c>
      <c r="Y38" s="49">
        <v>0</v>
      </c>
      <c r="Z38" s="388">
        <v>0</v>
      </c>
      <c r="AA38" s="63">
        <v>0</v>
      </c>
      <c r="AB38" s="438">
        <v>0</v>
      </c>
      <c r="AC38" s="443">
        <v>7.1</v>
      </c>
      <c r="AD38" s="242">
        <v>6</v>
      </c>
      <c r="AE38" s="243">
        <v>2</v>
      </c>
      <c r="AF38" s="243">
        <v>4</v>
      </c>
    </row>
    <row r="39" spans="1:32">
      <c r="A39" s="43"/>
      <c r="B39" s="62" t="s">
        <v>75</v>
      </c>
      <c r="C39" s="43"/>
      <c r="D39" s="85">
        <v>14</v>
      </c>
      <c r="E39" s="360">
        <v>5</v>
      </c>
      <c r="F39" s="243">
        <v>9</v>
      </c>
      <c r="G39" s="63">
        <v>0</v>
      </c>
      <c r="H39" s="49">
        <v>1</v>
      </c>
      <c r="I39" s="63">
        <v>0</v>
      </c>
      <c r="J39" s="388">
        <v>0</v>
      </c>
      <c r="K39" s="63">
        <v>1</v>
      </c>
      <c r="L39" s="388">
        <v>0</v>
      </c>
      <c r="M39" s="49">
        <v>0</v>
      </c>
      <c r="N39" s="49">
        <v>0</v>
      </c>
      <c r="O39" s="63">
        <v>0</v>
      </c>
      <c r="P39" s="49">
        <v>0</v>
      </c>
      <c r="Q39" s="63">
        <v>4</v>
      </c>
      <c r="R39" s="388">
        <v>7</v>
      </c>
      <c r="S39" s="63">
        <v>0</v>
      </c>
      <c r="T39" s="388">
        <v>0</v>
      </c>
      <c r="U39" s="49">
        <v>0</v>
      </c>
      <c r="V39" s="49">
        <v>1</v>
      </c>
      <c r="W39" s="63">
        <v>0</v>
      </c>
      <c r="X39" s="388">
        <v>0</v>
      </c>
      <c r="Y39" s="49">
        <v>0</v>
      </c>
      <c r="Z39" s="388">
        <v>0</v>
      </c>
      <c r="AA39" s="63">
        <v>0</v>
      </c>
      <c r="AB39" s="438">
        <v>0</v>
      </c>
      <c r="AC39" s="443">
        <v>11</v>
      </c>
      <c r="AD39" s="242">
        <v>1</v>
      </c>
      <c r="AE39" s="243">
        <v>0</v>
      </c>
      <c r="AF39" s="243">
        <v>1</v>
      </c>
    </row>
    <row r="40" spans="1:32">
      <c r="A40" s="43"/>
      <c r="B40" s="62" t="s">
        <v>76</v>
      </c>
      <c r="C40" s="43"/>
      <c r="D40" s="85">
        <v>17</v>
      </c>
      <c r="E40" s="360">
        <v>5</v>
      </c>
      <c r="F40" s="243">
        <v>12</v>
      </c>
      <c r="G40" s="63">
        <v>1</v>
      </c>
      <c r="H40" s="49">
        <v>0</v>
      </c>
      <c r="I40" s="63">
        <v>0</v>
      </c>
      <c r="J40" s="388">
        <v>0</v>
      </c>
      <c r="K40" s="63">
        <v>0</v>
      </c>
      <c r="L40" s="388">
        <v>1</v>
      </c>
      <c r="M40" s="49">
        <v>0</v>
      </c>
      <c r="N40" s="49">
        <v>0</v>
      </c>
      <c r="O40" s="63">
        <v>0</v>
      </c>
      <c r="P40" s="49">
        <v>0</v>
      </c>
      <c r="Q40" s="63">
        <v>4</v>
      </c>
      <c r="R40" s="388">
        <v>9</v>
      </c>
      <c r="S40" s="63">
        <v>0</v>
      </c>
      <c r="T40" s="388">
        <v>0</v>
      </c>
      <c r="U40" s="49">
        <v>0</v>
      </c>
      <c r="V40" s="49">
        <v>1</v>
      </c>
      <c r="W40" s="63">
        <v>0</v>
      </c>
      <c r="X40" s="388">
        <v>0</v>
      </c>
      <c r="Y40" s="49">
        <v>0</v>
      </c>
      <c r="Z40" s="388">
        <v>1</v>
      </c>
      <c r="AA40" s="63">
        <v>0</v>
      </c>
      <c r="AB40" s="438">
        <v>0</v>
      </c>
      <c r="AC40" s="443">
        <v>9.6</v>
      </c>
      <c r="AD40" s="242">
        <v>2</v>
      </c>
      <c r="AE40" s="243">
        <v>0</v>
      </c>
      <c r="AF40" s="243">
        <v>2</v>
      </c>
    </row>
    <row r="41" spans="1:32">
      <c r="A41" s="66"/>
      <c r="B41" s="65" t="s">
        <v>91</v>
      </c>
      <c r="C41" s="66"/>
      <c r="D41" s="445">
        <v>43</v>
      </c>
      <c r="E41" s="446">
        <v>16</v>
      </c>
      <c r="F41" s="248">
        <v>27</v>
      </c>
      <c r="G41" s="67">
        <v>3</v>
      </c>
      <c r="H41" s="68">
        <v>0</v>
      </c>
      <c r="I41" s="67">
        <v>0</v>
      </c>
      <c r="J41" s="396">
        <v>0</v>
      </c>
      <c r="K41" s="67">
        <v>2</v>
      </c>
      <c r="L41" s="396">
        <v>1</v>
      </c>
      <c r="M41" s="68">
        <v>0</v>
      </c>
      <c r="N41" s="68">
        <v>0</v>
      </c>
      <c r="O41" s="67">
        <v>0</v>
      </c>
      <c r="P41" s="68">
        <v>0</v>
      </c>
      <c r="Q41" s="67">
        <v>11</v>
      </c>
      <c r="R41" s="396">
        <v>22</v>
      </c>
      <c r="S41" s="67">
        <v>0</v>
      </c>
      <c r="T41" s="396">
        <v>0</v>
      </c>
      <c r="U41" s="68">
        <v>0</v>
      </c>
      <c r="V41" s="68">
        <v>3</v>
      </c>
      <c r="W41" s="67">
        <v>0</v>
      </c>
      <c r="X41" s="396">
        <v>0</v>
      </c>
      <c r="Y41" s="68">
        <v>0</v>
      </c>
      <c r="Z41" s="396">
        <v>1</v>
      </c>
      <c r="AA41" s="67">
        <v>0</v>
      </c>
      <c r="AB41" s="455">
        <v>0</v>
      </c>
      <c r="AC41" s="449">
        <v>8.1999999999999993</v>
      </c>
      <c r="AD41" s="247">
        <v>4</v>
      </c>
      <c r="AE41" s="248">
        <v>2</v>
      </c>
      <c r="AF41" s="248">
        <v>2</v>
      </c>
    </row>
    <row r="42" spans="1:32">
      <c r="A42" s="43"/>
      <c r="B42" s="62" t="s">
        <v>104</v>
      </c>
      <c r="C42" s="43"/>
      <c r="D42" s="85">
        <v>71</v>
      </c>
      <c r="E42" s="360">
        <v>27</v>
      </c>
      <c r="F42" s="243">
        <v>44</v>
      </c>
      <c r="G42" s="63">
        <v>4</v>
      </c>
      <c r="H42" s="49">
        <v>1</v>
      </c>
      <c r="I42" s="63">
        <v>0</v>
      </c>
      <c r="J42" s="388">
        <v>0</v>
      </c>
      <c r="K42" s="63">
        <v>4</v>
      </c>
      <c r="L42" s="388">
        <v>2</v>
      </c>
      <c r="M42" s="49">
        <v>0</v>
      </c>
      <c r="N42" s="49">
        <v>0</v>
      </c>
      <c r="O42" s="63">
        <v>0</v>
      </c>
      <c r="P42" s="49">
        <v>0</v>
      </c>
      <c r="Q42" s="63">
        <v>19</v>
      </c>
      <c r="R42" s="388">
        <v>35</v>
      </c>
      <c r="S42" s="63">
        <v>0</v>
      </c>
      <c r="T42" s="388">
        <v>0</v>
      </c>
      <c r="U42" s="49">
        <v>0</v>
      </c>
      <c r="V42" s="49">
        <v>6</v>
      </c>
      <c r="W42" s="63">
        <v>0</v>
      </c>
      <c r="X42" s="388">
        <v>0</v>
      </c>
      <c r="Y42" s="49">
        <v>0</v>
      </c>
      <c r="Z42" s="49">
        <v>0</v>
      </c>
      <c r="AA42" s="63">
        <v>0</v>
      </c>
      <c r="AB42" s="438">
        <v>0</v>
      </c>
      <c r="AC42" s="443">
        <v>9.1</v>
      </c>
      <c r="AD42" s="242">
        <v>15</v>
      </c>
      <c r="AE42" s="243">
        <v>9</v>
      </c>
      <c r="AF42" s="243">
        <v>6</v>
      </c>
    </row>
    <row r="43" spans="1:32">
      <c r="A43" s="43"/>
      <c r="B43" s="62" t="s">
        <v>77</v>
      </c>
      <c r="C43" s="43"/>
      <c r="D43" s="85">
        <v>143</v>
      </c>
      <c r="E43" s="360">
        <v>58</v>
      </c>
      <c r="F43" s="243">
        <v>85</v>
      </c>
      <c r="G43" s="63">
        <v>5</v>
      </c>
      <c r="H43" s="49">
        <v>1</v>
      </c>
      <c r="I43" s="63">
        <v>0</v>
      </c>
      <c r="J43" s="388">
        <v>0</v>
      </c>
      <c r="K43" s="63">
        <v>4</v>
      </c>
      <c r="L43" s="388">
        <v>2</v>
      </c>
      <c r="M43" s="49">
        <v>0</v>
      </c>
      <c r="N43" s="49">
        <v>0</v>
      </c>
      <c r="O43" s="63">
        <v>0</v>
      </c>
      <c r="P43" s="49">
        <v>0</v>
      </c>
      <c r="Q43" s="63">
        <v>48</v>
      </c>
      <c r="R43" s="388">
        <v>67</v>
      </c>
      <c r="S43" s="63">
        <v>0</v>
      </c>
      <c r="T43" s="388">
        <v>6</v>
      </c>
      <c r="U43" s="49">
        <v>0</v>
      </c>
      <c r="V43" s="49">
        <v>7</v>
      </c>
      <c r="W43" s="63">
        <v>0</v>
      </c>
      <c r="X43" s="388">
        <v>0</v>
      </c>
      <c r="Y43" s="49">
        <v>0</v>
      </c>
      <c r="Z43" s="49">
        <v>2</v>
      </c>
      <c r="AA43" s="63">
        <v>1</v>
      </c>
      <c r="AB43" s="438">
        <v>0</v>
      </c>
      <c r="AC43" s="443">
        <v>13</v>
      </c>
      <c r="AD43" s="242">
        <v>8</v>
      </c>
      <c r="AE43" s="243">
        <v>5</v>
      </c>
      <c r="AF43" s="243">
        <v>3</v>
      </c>
    </row>
    <row r="44" spans="1:32">
      <c r="A44" s="43"/>
      <c r="B44" s="62" t="s">
        <v>78</v>
      </c>
      <c r="C44" s="43"/>
      <c r="D44" s="85">
        <v>63</v>
      </c>
      <c r="E44" s="360">
        <v>22</v>
      </c>
      <c r="F44" s="243">
        <v>41</v>
      </c>
      <c r="G44" s="63">
        <v>3</v>
      </c>
      <c r="H44" s="49">
        <v>1</v>
      </c>
      <c r="I44" s="63">
        <v>0</v>
      </c>
      <c r="J44" s="388">
        <v>0</v>
      </c>
      <c r="K44" s="63">
        <v>3</v>
      </c>
      <c r="L44" s="388">
        <v>1</v>
      </c>
      <c r="M44" s="49">
        <v>0</v>
      </c>
      <c r="N44" s="49">
        <v>0</v>
      </c>
      <c r="O44" s="63">
        <v>0</v>
      </c>
      <c r="P44" s="49">
        <v>0</v>
      </c>
      <c r="Q44" s="63">
        <v>16</v>
      </c>
      <c r="R44" s="388">
        <v>34</v>
      </c>
      <c r="S44" s="63">
        <v>0</v>
      </c>
      <c r="T44" s="388">
        <v>0</v>
      </c>
      <c r="U44" s="49">
        <v>0</v>
      </c>
      <c r="V44" s="49">
        <v>4</v>
      </c>
      <c r="W44" s="63">
        <v>0</v>
      </c>
      <c r="X44" s="388">
        <v>0</v>
      </c>
      <c r="Y44" s="49">
        <v>0</v>
      </c>
      <c r="Z44" s="49">
        <v>1</v>
      </c>
      <c r="AA44" s="63">
        <v>0</v>
      </c>
      <c r="AB44" s="438">
        <v>0</v>
      </c>
      <c r="AC44" s="443">
        <v>10.9</v>
      </c>
      <c r="AD44" s="242">
        <v>6</v>
      </c>
      <c r="AE44" s="243">
        <v>1</v>
      </c>
      <c r="AF44" s="243">
        <v>5</v>
      </c>
    </row>
    <row r="45" spans="1:32">
      <c r="A45" s="73"/>
      <c r="B45" s="72" t="s">
        <v>209</v>
      </c>
      <c r="C45" s="73"/>
      <c r="D45" s="447">
        <v>40</v>
      </c>
      <c r="E45" s="448">
        <v>18</v>
      </c>
      <c r="F45" s="250">
        <v>22</v>
      </c>
      <c r="G45" s="74">
        <v>2</v>
      </c>
      <c r="H45" s="76">
        <v>0</v>
      </c>
      <c r="I45" s="74">
        <v>0</v>
      </c>
      <c r="J45" s="397">
        <v>0</v>
      </c>
      <c r="K45" s="74">
        <v>1</v>
      </c>
      <c r="L45" s="397">
        <v>1</v>
      </c>
      <c r="M45" s="76">
        <v>0</v>
      </c>
      <c r="N45" s="76">
        <v>0</v>
      </c>
      <c r="O45" s="74">
        <v>0</v>
      </c>
      <c r="P45" s="76">
        <v>0</v>
      </c>
      <c r="Q45" s="74">
        <v>15</v>
      </c>
      <c r="R45" s="397">
        <v>18</v>
      </c>
      <c r="S45" s="74">
        <v>0</v>
      </c>
      <c r="T45" s="397">
        <v>0</v>
      </c>
      <c r="U45" s="76">
        <v>0</v>
      </c>
      <c r="V45" s="76">
        <v>2</v>
      </c>
      <c r="W45" s="74">
        <v>0</v>
      </c>
      <c r="X45" s="397">
        <v>0</v>
      </c>
      <c r="Y45" s="76">
        <v>0</v>
      </c>
      <c r="Z45" s="76">
        <v>1</v>
      </c>
      <c r="AA45" s="74">
        <v>0</v>
      </c>
      <c r="AB45" s="456">
        <v>0</v>
      </c>
      <c r="AC45" s="444">
        <v>13.7</v>
      </c>
      <c r="AD45" s="249">
        <v>1</v>
      </c>
      <c r="AE45" s="250">
        <v>0</v>
      </c>
      <c r="AF45" s="250">
        <v>1</v>
      </c>
    </row>
    <row r="46" spans="1:32">
      <c r="A46" s="43"/>
      <c r="B46" s="62" t="s">
        <v>69</v>
      </c>
      <c r="C46" s="43"/>
      <c r="D46" s="85">
        <v>42</v>
      </c>
      <c r="E46" s="360">
        <v>18</v>
      </c>
      <c r="F46" s="243">
        <v>24</v>
      </c>
      <c r="G46" s="63">
        <v>1</v>
      </c>
      <c r="H46" s="49">
        <v>1</v>
      </c>
      <c r="I46" s="63">
        <v>0</v>
      </c>
      <c r="J46" s="388">
        <v>0</v>
      </c>
      <c r="K46" s="63">
        <v>2</v>
      </c>
      <c r="L46" s="388">
        <v>0</v>
      </c>
      <c r="M46" s="49">
        <v>0</v>
      </c>
      <c r="N46" s="49">
        <v>0</v>
      </c>
      <c r="O46" s="63">
        <v>0</v>
      </c>
      <c r="P46" s="49">
        <v>0</v>
      </c>
      <c r="Q46" s="63">
        <v>15</v>
      </c>
      <c r="R46" s="388">
        <v>20</v>
      </c>
      <c r="S46" s="63">
        <v>0</v>
      </c>
      <c r="T46" s="388">
        <v>0</v>
      </c>
      <c r="U46" s="49">
        <v>0</v>
      </c>
      <c r="V46" s="49">
        <v>2</v>
      </c>
      <c r="W46" s="63">
        <v>0</v>
      </c>
      <c r="X46" s="388">
        <v>0</v>
      </c>
      <c r="Y46" s="49">
        <v>0</v>
      </c>
      <c r="Z46" s="49">
        <v>1</v>
      </c>
      <c r="AA46" s="63">
        <v>0</v>
      </c>
      <c r="AB46" s="438">
        <v>0</v>
      </c>
      <c r="AC46" s="443">
        <v>13.6</v>
      </c>
      <c r="AD46" s="242">
        <v>3</v>
      </c>
      <c r="AE46" s="243">
        <v>0</v>
      </c>
      <c r="AF46" s="243">
        <v>3</v>
      </c>
    </row>
    <row r="47" spans="1:32">
      <c r="A47" s="43"/>
      <c r="B47" s="62" t="s">
        <v>79</v>
      </c>
      <c r="C47" s="43"/>
      <c r="D47" s="85">
        <v>137</v>
      </c>
      <c r="E47" s="360">
        <v>49</v>
      </c>
      <c r="F47" s="243">
        <v>88</v>
      </c>
      <c r="G47" s="63">
        <v>3</v>
      </c>
      <c r="H47" s="49">
        <v>1</v>
      </c>
      <c r="I47" s="63">
        <v>0</v>
      </c>
      <c r="J47" s="388">
        <v>0</v>
      </c>
      <c r="K47" s="63">
        <v>4</v>
      </c>
      <c r="L47" s="388">
        <v>0</v>
      </c>
      <c r="M47" s="49">
        <v>0</v>
      </c>
      <c r="N47" s="49">
        <v>0</v>
      </c>
      <c r="O47" s="63">
        <v>0</v>
      </c>
      <c r="P47" s="49">
        <v>0</v>
      </c>
      <c r="Q47" s="63">
        <v>42</v>
      </c>
      <c r="R47" s="388">
        <v>81</v>
      </c>
      <c r="S47" s="63">
        <v>0</v>
      </c>
      <c r="T47" s="388">
        <v>0</v>
      </c>
      <c r="U47" s="49">
        <v>0</v>
      </c>
      <c r="V47" s="49">
        <v>6</v>
      </c>
      <c r="W47" s="63">
        <v>0</v>
      </c>
      <c r="X47" s="388">
        <v>0</v>
      </c>
      <c r="Y47" s="49">
        <v>0</v>
      </c>
      <c r="Z47" s="49">
        <v>0</v>
      </c>
      <c r="AA47" s="63">
        <v>0</v>
      </c>
      <c r="AB47" s="438">
        <v>0</v>
      </c>
      <c r="AC47" s="443">
        <v>14.7</v>
      </c>
      <c r="AD47" s="242">
        <v>11</v>
      </c>
      <c r="AE47" s="243">
        <v>5</v>
      </c>
      <c r="AF47" s="243">
        <v>6</v>
      </c>
    </row>
    <row r="48" spans="1:32" ht="14.25" thickBot="1">
      <c r="A48" s="108"/>
      <c r="B48" s="109" t="s">
        <v>111</v>
      </c>
      <c r="C48" s="108"/>
      <c r="D48" s="457">
        <v>88</v>
      </c>
      <c r="E48" s="458">
        <v>34</v>
      </c>
      <c r="F48" s="254">
        <v>54</v>
      </c>
      <c r="G48" s="405">
        <v>2</v>
      </c>
      <c r="H48" s="112">
        <v>2</v>
      </c>
      <c r="I48" s="405">
        <v>0</v>
      </c>
      <c r="J48" s="400">
        <v>0</v>
      </c>
      <c r="K48" s="405">
        <v>3</v>
      </c>
      <c r="L48" s="400">
        <v>1</v>
      </c>
      <c r="M48" s="112">
        <v>0</v>
      </c>
      <c r="N48" s="112">
        <v>0</v>
      </c>
      <c r="O48" s="405">
        <v>0</v>
      </c>
      <c r="P48" s="112">
        <v>0</v>
      </c>
      <c r="Q48" s="405">
        <v>29</v>
      </c>
      <c r="R48" s="400">
        <v>46</v>
      </c>
      <c r="S48" s="405">
        <v>0</v>
      </c>
      <c r="T48" s="400">
        <v>0</v>
      </c>
      <c r="U48" s="112">
        <v>0</v>
      </c>
      <c r="V48" s="112">
        <v>4</v>
      </c>
      <c r="W48" s="405">
        <v>0</v>
      </c>
      <c r="X48" s="400">
        <v>0</v>
      </c>
      <c r="Y48" s="112">
        <v>0</v>
      </c>
      <c r="Z48" s="112">
        <v>1</v>
      </c>
      <c r="AA48" s="405">
        <v>0</v>
      </c>
      <c r="AB48" s="459">
        <v>0</v>
      </c>
      <c r="AC48" s="460">
        <v>14.2</v>
      </c>
      <c r="AD48" s="253">
        <v>5</v>
      </c>
      <c r="AE48" s="254">
        <v>1</v>
      </c>
      <c r="AF48" s="254">
        <v>4</v>
      </c>
    </row>
    <row r="49" spans="1:32" ht="15.75" customHeight="1">
      <c r="A49" s="461" t="s">
        <v>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15"/>
      <c r="AC49" s="415"/>
      <c r="AD49" s="43"/>
      <c r="AE49" s="43"/>
      <c r="AF49" s="43"/>
    </row>
    <row r="50" spans="1:32" ht="13.7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15"/>
      <c r="AC50" s="415"/>
      <c r="AD50" s="43"/>
      <c r="AE50" s="43"/>
      <c r="AF50" s="43"/>
    </row>
    <row r="51" spans="1:32" ht="16.5" customHeight="1">
      <c r="A51" s="829" t="s">
        <v>496</v>
      </c>
      <c r="B51" s="830"/>
      <c r="C51" s="830"/>
      <c r="D51" s="830"/>
      <c r="E51" s="830"/>
      <c r="F51" s="830"/>
      <c r="G51" s="830"/>
      <c r="H51" s="830"/>
      <c r="I51" s="830"/>
      <c r="J51" s="830"/>
      <c r="K51" s="830"/>
      <c r="L51" s="830"/>
      <c r="M51" s="830"/>
      <c r="N51" s="830"/>
      <c r="O51" s="830"/>
      <c r="P51" s="830"/>
      <c r="Q51" s="830"/>
      <c r="R51" s="830"/>
      <c r="S51" s="830"/>
      <c r="T51" s="830"/>
      <c r="U51" s="830"/>
      <c r="V51" s="830"/>
      <c r="W51" s="830"/>
      <c r="X51" s="830"/>
      <c r="Y51" s="830"/>
      <c r="Z51" s="830"/>
      <c r="AA51" s="830"/>
      <c r="AB51" s="830"/>
      <c r="AC51" s="830"/>
      <c r="AD51" s="831"/>
      <c r="AE51" s="831"/>
      <c r="AF51" s="831"/>
    </row>
    <row r="52" spans="1:32" ht="14.25" thickBo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2"/>
      <c r="AC52" s="102"/>
      <c r="AD52" s="108"/>
      <c r="AE52" s="108"/>
      <c r="AF52" s="102" t="s">
        <v>497</v>
      </c>
    </row>
    <row r="53" spans="1:32" ht="21.75" customHeight="1">
      <c r="A53" s="693" t="s">
        <v>21</v>
      </c>
      <c r="B53" s="693"/>
      <c r="C53" s="693"/>
      <c r="D53" s="827" t="s">
        <v>97</v>
      </c>
      <c r="E53" s="827"/>
      <c r="F53" s="827"/>
      <c r="G53" s="719" t="s">
        <v>470</v>
      </c>
      <c r="H53" s="822"/>
      <c r="I53" s="822" t="s">
        <v>471</v>
      </c>
      <c r="J53" s="719"/>
      <c r="K53" s="827" t="s">
        <v>472</v>
      </c>
      <c r="L53" s="827"/>
      <c r="M53" s="822" t="s">
        <v>473</v>
      </c>
      <c r="N53" s="719"/>
      <c r="O53" s="822" t="s">
        <v>474</v>
      </c>
      <c r="P53" s="719"/>
      <c r="Q53" s="718" t="s">
        <v>498</v>
      </c>
      <c r="R53" s="718"/>
      <c r="S53" s="827" t="s">
        <v>499</v>
      </c>
      <c r="T53" s="827"/>
      <c r="U53" s="718" t="s">
        <v>500</v>
      </c>
      <c r="V53" s="718"/>
      <c r="W53" s="822" t="s">
        <v>501</v>
      </c>
      <c r="X53" s="719"/>
      <c r="Y53" s="718" t="s">
        <v>479</v>
      </c>
      <c r="Z53" s="718"/>
      <c r="AA53" s="827" t="s">
        <v>502</v>
      </c>
      <c r="AB53" s="828"/>
      <c r="AC53" s="832" t="s">
        <v>481</v>
      </c>
      <c r="AD53" s="826" t="s">
        <v>482</v>
      </c>
      <c r="AE53" s="827"/>
      <c r="AF53" s="822"/>
    </row>
    <row r="54" spans="1:32" ht="21.75" customHeight="1">
      <c r="A54" s="694"/>
      <c r="B54" s="694"/>
      <c r="C54" s="694"/>
      <c r="D54" s="233" t="s">
        <v>247</v>
      </c>
      <c r="E54" s="233" t="s">
        <v>98</v>
      </c>
      <c r="F54" s="233" t="s">
        <v>260</v>
      </c>
      <c r="G54" s="434" t="s">
        <v>348</v>
      </c>
      <c r="H54" s="430" t="s">
        <v>503</v>
      </c>
      <c r="I54" s="355" t="s">
        <v>353</v>
      </c>
      <c r="J54" s="430" t="s">
        <v>260</v>
      </c>
      <c r="K54" s="233" t="s">
        <v>353</v>
      </c>
      <c r="L54" s="233" t="s">
        <v>503</v>
      </c>
      <c r="M54" s="434" t="s">
        <v>348</v>
      </c>
      <c r="N54" s="430" t="s">
        <v>99</v>
      </c>
      <c r="O54" s="355" t="s">
        <v>348</v>
      </c>
      <c r="P54" s="430" t="s">
        <v>504</v>
      </c>
      <c r="Q54" s="355" t="s">
        <v>505</v>
      </c>
      <c r="R54" s="430" t="s">
        <v>260</v>
      </c>
      <c r="S54" s="233" t="s">
        <v>506</v>
      </c>
      <c r="T54" s="233" t="s">
        <v>507</v>
      </c>
      <c r="U54" s="434" t="s">
        <v>353</v>
      </c>
      <c r="V54" s="430" t="s">
        <v>260</v>
      </c>
      <c r="W54" s="233" t="s">
        <v>348</v>
      </c>
      <c r="X54" s="233" t="s">
        <v>504</v>
      </c>
      <c r="Y54" s="434" t="s">
        <v>353</v>
      </c>
      <c r="Z54" s="430" t="s">
        <v>503</v>
      </c>
      <c r="AA54" s="233" t="s">
        <v>348</v>
      </c>
      <c r="AB54" s="234" t="s">
        <v>429</v>
      </c>
      <c r="AC54" s="833"/>
      <c r="AD54" s="232" t="s">
        <v>247</v>
      </c>
      <c r="AE54" s="233" t="s">
        <v>348</v>
      </c>
      <c r="AF54" s="430" t="s">
        <v>260</v>
      </c>
    </row>
    <row r="55" spans="1:32" ht="16.5" customHeight="1">
      <c r="A55" s="749">
        <v>30</v>
      </c>
      <c r="B55" s="749"/>
      <c r="C55" s="43"/>
      <c r="D55" s="85"/>
      <c r="E55" s="360"/>
      <c r="F55" s="462"/>
      <c r="G55" s="49"/>
      <c r="H55" s="49"/>
      <c r="I55" s="463"/>
      <c r="J55" s="49"/>
      <c r="K55" s="63"/>
      <c r="L55" s="388"/>
      <c r="M55" s="49"/>
      <c r="N55" s="49"/>
      <c r="O55" s="463"/>
      <c r="P55" s="49"/>
      <c r="Q55" s="63"/>
      <c r="R55" s="49"/>
      <c r="S55" s="63"/>
      <c r="T55" s="388"/>
      <c r="U55" s="49"/>
      <c r="V55" s="49"/>
      <c r="W55" s="63"/>
      <c r="X55" s="388"/>
      <c r="Y55" s="49"/>
      <c r="Z55" s="49"/>
      <c r="AA55" s="63"/>
      <c r="AB55" s="438"/>
      <c r="AC55" s="443"/>
      <c r="AD55" s="236"/>
      <c r="AE55" s="237"/>
      <c r="AF55" s="237"/>
    </row>
    <row r="56" spans="1:32" ht="17.25" customHeight="1">
      <c r="A56" s="692" t="s">
        <v>171</v>
      </c>
      <c r="B56" s="692"/>
      <c r="C56" s="194"/>
      <c r="D56" s="53">
        <v>6740</v>
      </c>
      <c r="E56" s="56">
        <v>2485</v>
      </c>
      <c r="F56" s="464">
        <v>4255</v>
      </c>
      <c r="G56" s="54">
        <v>242</v>
      </c>
      <c r="H56" s="54">
        <v>62</v>
      </c>
      <c r="I56" s="465">
        <v>1</v>
      </c>
      <c r="J56" s="54" t="s">
        <v>62</v>
      </c>
      <c r="K56" s="375">
        <v>217</v>
      </c>
      <c r="L56" s="389">
        <v>88</v>
      </c>
      <c r="M56" s="54" t="s">
        <v>62</v>
      </c>
      <c r="N56" s="54" t="s">
        <v>62</v>
      </c>
      <c r="O56" s="465" t="s">
        <v>62</v>
      </c>
      <c r="P56" s="54" t="s">
        <v>62</v>
      </c>
      <c r="Q56" s="375">
        <v>2022</v>
      </c>
      <c r="R56" s="54">
        <v>3710</v>
      </c>
      <c r="S56" s="375" t="s">
        <v>62</v>
      </c>
      <c r="T56" s="389" t="s">
        <v>62</v>
      </c>
      <c r="U56" s="54" t="s">
        <v>62</v>
      </c>
      <c r="V56" s="54">
        <v>344</v>
      </c>
      <c r="W56" s="375" t="s">
        <v>62</v>
      </c>
      <c r="X56" s="389">
        <v>3</v>
      </c>
      <c r="Y56" s="54">
        <v>2</v>
      </c>
      <c r="Z56" s="54">
        <v>48</v>
      </c>
      <c r="AA56" s="375">
        <v>1</v>
      </c>
      <c r="AB56" s="240" t="s">
        <v>62</v>
      </c>
      <c r="AC56" s="454">
        <v>14.4</v>
      </c>
      <c r="AD56" s="239">
        <v>595</v>
      </c>
      <c r="AE56" s="54">
        <v>222</v>
      </c>
      <c r="AF56" s="54">
        <v>373</v>
      </c>
    </row>
    <row r="57" spans="1:32" ht="17.25" customHeight="1">
      <c r="A57" s="695" t="s">
        <v>23</v>
      </c>
      <c r="B57" s="695"/>
      <c r="C57" s="57"/>
      <c r="D57" s="440">
        <v>5652</v>
      </c>
      <c r="E57" s="441">
        <v>2040</v>
      </c>
      <c r="F57" s="441">
        <v>3612</v>
      </c>
      <c r="G57" s="378">
        <v>197</v>
      </c>
      <c r="H57" s="86">
        <v>50</v>
      </c>
      <c r="I57" s="378">
        <v>1</v>
      </c>
      <c r="J57" s="86" t="s">
        <v>62</v>
      </c>
      <c r="K57" s="378">
        <v>172</v>
      </c>
      <c r="L57" s="395">
        <v>76</v>
      </c>
      <c r="M57" s="86" t="s">
        <v>62</v>
      </c>
      <c r="N57" s="395" t="s">
        <v>62</v>
      </c>
      <c r="O57" s="86" t="s">
        <v>62</v>
      </c>
      <c r="P57" s="86" t="s">
        <v>62</v>
      </c>
      <c r="Q57" s="378">
        <v>1667</v>
      </c>
      <c r="R57" s="86">
        <v>3168</v>
      </c>
      <c r="S57" s="378" t="s">
        <v>62</v>
      </c>
      <c r="T57" s="395" t="s">
        <v>62</v>
      </c>
      <c r="U57" s="86" t="s">
        <v>62</v>
      </c>
      <c r="V57" s="86">
        <v>280</v>
      </c>
      <c r="W57" s="378" t="s">
        <v>62</v>
      </c>
      <c r="X57" s="395">
        <v>3</v>
      </c>
      <c r="Y57" s="86">
        <v>2</v>
      </c>
      <c r="Z57" s="86">
        <v>35</v>
      </c>
      <c r="AA57" s="378">
        <v>1</v>
      </c>
      <c r="AB57" s="246" t="s">
        <v>62</v>
      </c>
      <c r="AC57" s="442">
        <v>14.9</v>
      </c>
      <c r="AD57" s="245">
        <v>505</v>
      </c>
      <c r="AE57" s="86">
        <v>181</v>
      </c>
      <c r="AF57" s="86">
        <v>324</v>
      </c>
    </row>
    <row r="58" spans="1:32">
      <c r="A58" s="61"/>
      <c r="B58" s="62" t="s">
        <v>508</v>
      </c>
      <c r="C58" s="43"/>
      <c r="D58" s="85">
        <v>1066</v>
      </c>
      <c r="E58" s="360">
        <v>394</v>
      </c>
      <c r="F58" s="360">
        <v>672</v>
      </c>
      <c r="G58" s="63">
        <v>38</v>
      </c>
      <c r="H58" s="49">
        <v>8</v>
      </c>
      <c r="I58" s="63">
        <v>0</v>
      </c>
      <c r="J58" s="49">
        <v>0</v>
      </c>
      <c r="K58" s="63">
        <v>31</v>
      </c>
      <c r="L58" s="388">
        <v>15</v>
      </c>
      <c r="M58" s="49">
        <v>0</v>
      </c>
      <c r="N58" s="49">
        <v>0</v>
      </c>
      <c r="O58" s="63">
        <v>0</v>
      </c>
      <c r="P58" s="388">
        <v>0</v>
      </c>
      <c r="Q58" s="49">
        <v>325</v>
      </c>
      <c r="R58" s="49">
        <v>593</v>
      </c>
      <c r="S58" s="63">
        <v>0</v>
      </c>
      <c r="T58" s="388">
        <v>0</v>
      </c>
      <c r="U58" s="49">
        <v>0</v>
      </c>
      <c r="V58" s="49">
        <v>54</v>
      </c>
      <c r="W58" s="63">
        <v>0</v>
      </c>
      <c r="X58" s="388">
        <v>1</v>
      </c>
      <c r="Y58" s="49">
        <v>0</v>
      </c>
      <c r="Z58" s="49">
        <v>1</v>
      </c>
      <c r="AA58" s="63">
        <v>0</v>
      </c>
      <c r="AB58" s="438">
        <v>0</v>
      </c>
      <c r="AC58" s="443">
        <v>15.1</v>
      </c>
      <c r="AD58" s="242">
        <v>92</v>
      </c>
      <c r="AE58" s="243">
        <v>31</v>
      </c>
      <c r="AF58" s="243">
        <v>61</v>
      </c>
    </row>
    <row r="59" spans="1:32">
      <c r="A59" s="61"/>
      <c r="B59" s="62" t="s">
        <v>509</v>
      </c>
      <c r="C59" s="43"/>
      <c r="D59" s="85">
        <v>1287</v>
      </c>
      <c r="E59" s="360">
        <v>430</v>
      </c>
      <c r="F59" s="360">
        <v>857</v>
      </c>
      <c r="G59" s="63">
        <v>44</v>
      </c>
      <c r="H59" s="49">
        <v>14</v>
      </c>
      <c r="I59" s="63">
        <v>0</v>
      </c>
      <c r="J59" s="49">
        <v>0</v>
      </c>
      <c r="K59" s="63">
        <v>33</v>
      </c>
      <c r="L59" s="388">
        <v>25</v>
      </c>
      <c r="M59" s="49">
        <v>0</v>
      </c>
      <c r="N59" s="49">
        <v>0</v>
      </c>
      <c r="O59" s="63">
        <v>0</v>
      </c>
      <c r="P59" s="388">
        <v>0</v>
      </c>
      <c r="Q59" s="49">
        <v>353</v>
      </c>
      <c r="R59" s="49">
        <v>740</v>
      </c>
      <c r="S59" s="63">
        <v>0</v>
      </c>
      <c r="T59" s="388">
        <v>0</v>
      </c>
      <c r="U59" s="49">
        <v>0</v>
      </c>
      <c r="V59" s="49">
        <v>67</v>
      </c>
      <c r="W59" s="63">
        <v>0</v>
      </c>
      <c r="X59" s="388">
        <v>1</v>
      </c>
      <c r="Y59" s="49">
        <v>0</v>
      </c>
      <c r="Z59" s="49">
        <v>10</v>
      </c>
      <c r="AA59" s="63">
        <v>0</v>
      </c>
      <c r="AB59" s="438">
        <v>0</v>
      </c>
      <c r="AC59" s="443">
        <v>15.2</v>
      </c>
      <c r="AD59" s="242">
        <v>100</v>
      </c>
      <c r="AE59" s="243">
        <v>34</v>
      </c>
      <c r="AF59" s="243">
        <v>66</v>
      </c>
    </row>
    <row r="60" spans="1:32">
      <c r="A60" s="61"/>
      <c r="B60" s="62" t="s">
        <v>223</v>
      </c>
      <c r="C60" s="43"/>
      <c r="D60" s="85">
        <v>335</v>
      </c>
      <c r="E60" s="360">
        <v>134</v>
      </c>
      <c r="F60" s="360">
        <v>201</v>
      </c>
      <c r="G60" s="63">
        <v>13</v>
      </c>
      <c r="H60" s="49">
        <v>4</v>
      </c>
      <c r="I60" s="63">
        <v>0</v>
      </c>
      <c r="J60" s="49">
        <v>0</v>
      </c>
      <c r="K60" s="63">
        <v>16</v>
      </c>
      <c r="L60" s="388">
        <v>1</v>
      </c>
      <c r="M60" s="49">
        <v>0</v>
      </c>
      <c r="N60" s="49">
        <v>0</v>
      </c>
      <c r="O60" s="63">
        <v>0</v>
      </c>
      <c r="P60" s="388">
        <v>0</v>
      </c>
      <c r="Q60" s="49">
        <v>105</v>
      </c>
      <c r="R60" s="49">
        <v>176</v>
      </c>
      <c r="S60" s="63">
        <v>0</v>
      </c>
      <c r="T60" s="388">
        <v>0</v>
      </c>
      <c r="U60" s="49">
        <v>0</v>
      </c>
      <c r="V60" s="49">
        <v>19</v>
      </c>
      <c r="W60" s="63">
        <v>0</v>
      </c>
      <c r="X60" s="388">
        <v>0</v>
      </c>
      <c r="Y60" s="49">
        <v>0</v>
      </c>
      <c r="Z60" s="49">
        <v>1</v>
      </c>
      <c r="AA60" s="63">
        <v>0</v>
      </c>
      <c r="AB60" s="438">
        <v>0</v>
      </c>
      <c r="AC60" s="443">
        <v>13.6</v>
      </c>
      <c r="AD60" s="242">
        <v>52</v>
      </c>
      <c r="AE60" s="243">
        <v>19</v>
      </c>
      <c r="AF60" s="243">
        <v>33</v>
      </c>
    </row>
    <row r="61" spans="1:32">
      <c r="A61" s="61"/>
      <c r="B61" s="62" t="s">
        <v>510</v>
      </c>
      <c r="C61" s="43"/>
      <c r="D61" s="85">
        <v>704</v>
      </c>
      <c r="E61" s="360">
        <v>257</v>
      </c>
      <c r="F61" s="360">
        <v>447</v>
      </c>
      <c r="G61" s="63">
        <v>21</v>
      </c>
      <c r="H61" s="49">
        <v>2</v>
      </c>
      <c r="I61" s="63">
        <v>0</v>
      </c>
      <c r="J61" s="49">
        <v>0</v>
      </c>
      <c r="K61" s="63">
        <v>18</v>
      </c>
      <c r="L61" s="388">
        <v>5</v>
      </c>
      <c r="M61" s="49">
        <v>0</v>
      </c>
      <c r="N61" s="49">
        <v>0</v>
      </c>
      <c r="O61" s="63">
        <v>0</v>
      </c>
      <c r="P61" s="388">
        <v>0</v>
      </c>
      <c r="Q61" s="49">
        <v>218</v>
      </c>
      <c r="R61" s="49">
        <v>410</v>
      </c>
      <c r="S61" s="63">
        <v>0</v>
      </c>
      <c r="T61" s="388">
        <v>0</v>
      </c>
      <c r="U61" s="49">
        <v>0</v>
      </c>
      <c r="V61" s="49">
        <v>26</v>
      </c>
      <c r="W61" s="63">
        <v>0</v>
      </c>
      <c r="X61" s="388">
        <v>0</v>
      </c>
      <c r="Y61" s="49">
        <v>0</v>
      </c>
      <c r="Z61" s="49">
        <v>4</v>
      </c>
      <c r="AA61" s="63">
        <v>0</v>
      </c>
      <c r="AB61" s="438">
        <v>0</v>
      </c>
      <c r="AC61" s="443">
        <v>16.3</v>
      </c>
      <c r="AD61" s="242">
        <v>50</v>
      </c>
      <c r="AE61" s="243">
        <v>9</v>
      </c>
      <c r="AF61" s="243">
        <v>41</v>
      </c>
    </row>
    <row r="62" spans="1:32">
      <c r="A62" s="61"/>
      <c r="B62" s="62" t="s">
        <v>387</v>
      </c>
      <c r="C62" s="43"/>
      <c r="D62" s="85">
        <v>745</v>
      </c>
      <c r="E62" s="360">
        <v>262</v>
      </c>
      <c r="F62" s="360">
        <v>483</v>
      </c>
      <c r="G62" s="63">
        <v>20</v>
      </c>
      <c r="H62" s="49">
        <v>6</v>
      </c>
      <c r="I62" s="63">
        <v>0</v>
      </c>
      <c r="J62" s="49">
        <v>0</v>
      </c>
      <c r="K62" s="63">
        <v>15</v>
      </c>
      <c r="L62" s="388">
        <v>11</v>
      </c>
      <c r="M62" s="49">
        <v>0</v>
      </c>
      <c r="N62" s="49">
        <v>0</v>
      </c>
      <c r="O62" s="63">
        <v>0</v>
      </c>
      <c r="P62" s="388">
        <v>0</v>
      </c>
      <c r="Q62" s="49">
        <v>224</v>
      </c>
      <c r="R62" s="49">
        <v>430</v>
      </c>
      <c r="S62" s="63">
        <v>0</v>
      </c>
      <c r="T62" s="388">
        <v>0</v>
      </c>
      <c r="U62" s="49">
        <v>0</v>
      </c>
      <c r="V62" s="49">
        <v>30</v>
      </c>
      <c r="W62" s="63">
        <v>0</v>
      </c>
      <c r="X62" s="388">
        <v>1</v>
      </c>
      <c r="Y62" s="49">
        <v>2</v>
      </c>
      <c r="Z62" s="49">
        <v>5</v>
      </c>
      <c r="AA62" s="63">
        <v>1</v>
      </c>
      <c r="AB62" s="438">
        <v>0</v>
      </c>
      <c r="AC62" s="443">
        <v>16.8</v>
      </c>
      <c r="AD62" s="242">
        <v>61</v>
      </c>
      <c r="AE62" s="243">
        <v>23</v>
      </c>
      <c r="AF62" s="243">
        <v>38</v>
      </c>
    </row>
    <row r="63" spans="1:32">
      <c r="A63" s="64"/>
      <c r="B63" s="65" t="s">
        <v>511</v>
      </c>
      <c r="C63" s="66"/>
      <c r="D63" s="445">
        <v>188</v>
      </c>
      <c r="E63" s="446">
        <v>65</v>
      </c>
      <c r="F63" s="446">
        <v>123</v>
      </c>
      <c r="G63" s="67">
        <v>8</v>
      </c>
      <c r="H63" s="68">
        <v>2</v>
      </c>
      <c r="I63" s="67">
        <v>0</v>
      </c>
      <c r="J63" s="68">
        <v>0</v>
      </c>
      <c r="K63" s="67">
        <v>7</v>
      </c>
      <c r="L63" s="396">
        <v>4</v>
      </c>
      <c r="M63" s="68">
        <v>0</v>
      </c>
      <c r="N63" s="68">
        <v>0</v>
      </c>
      <c r="O63" s="67">
        <v>0</v>
      </c>
      <c r="P63" s="396">
        <v>0</v>
      </c>
      <c r="Q63" s="68">
        <v>50</v>
      </c>
      <c r="R63" s="68">
        <v>102</v>
      </c>
      <c r="S63" s="67">
        <v>0</v>
      </c>
      <c r="T63" s="396">
        <v>0</v>
      </c>
      <c r="U63" s="68">
        <v>0</v>
      </c>
      <c r="V63" s="68">
        <v>12</v>
      </c>
      <c r="W63" s="67">
        <v>0</v>
      </c>
      <c r="X63" s="396">
        <v>0</v>
      </c>
      <c r="Y63" s="67">
        <v>0</v>
      </c>
      <c r="Z63" s="68">
        <v>3</v>
      </c>
      <c r="AA63" s="67">
        <v>0</v>
      </c>
      <c r="AB63" s="455">
        <v>0</v>
      </c>
      <c r="AC63" s="449">
        <v>11.3</v>
      </c>
      <c r="AD63" s="247">
        <v>22</v>
      </c>
      <c r="AE63" s="248">
        <v>10</v>
      </c>
      <c r="AF63" s="248">
        <v>12</v>
      </c>
    </row>
    <row r="64" spans="1:32">
      <c r="A64" s="61"/>
      <c r="B64" s="62" t="s">
        <v>396</v>
      </c>
      <c r="C64" s="43"/>
      <c r="D64" s="85">
        <v>257</v>
      </c>
      <c r="E64" s="360">
        <v>94</v>
      </c>
      <c r="F64" s="360">
        <v>163</v>
      </c>
      <c r="G64" s="63">
        <v>8</v>
      </c>
      <c r="H64" s="49">
        <v>3</v>
      </c>
      <c r="I64" s="63">
        <v>0</v>
      </c>
      <c r="J64" s="49">
        <v>0</v>
      </c>
      <c r="K64" s="63">
        <v>9</v>
      </c>
      <c r="L64" s="388">
        <v>2</v>
      </c>
      <c r="M64" s="49">
        <v>0</v>
      </c>
      <c r="N64" s="49">
        <v>0</v>
      </c>
      <c r="O64" s="63">
        <v>0</v>
      </c>
      <c r="P64" s="388">
        <v>0</v>
      </c>
      <c r="Q64" s="49">
        <v>77</v>
      </c>
      <c r="R64" s="49">
        <v>146</v>
      </c>
      <c r="S64" s="63">
        <v>0</v>
      </c>
      <c r="T64" s="388">
        <v>0</v>
      </c>
      <c r="U64" s="49">
        <v>0</v>
      </c>
      <c r="V64" s="49">
        <v>11</v>
      </c>
      <c r="W64" s="63">
        <v>0</v>
      </c>
      <c r="X64" s="388">
        <v>0</v>
      </c>
      <c r="Y64" s="63">
        <v>0</v>
      </c>
      <c r="Z64" s="49">
        <v>1</v>
      </c>
      <c r="AA64" s="63">
        <v>0</v>
      </c>
      <c r="AB64" s="438">
        <v>0</v>
      </c>
      <c r="AC64" s="443">
        <v>14.7</v>
      </c>
      <c r="AD64" s="242">
        <v>17</v>
      </c>
      <c r="AE64" s="243">
        <v>6</v>
      </c>
      <c r="AF64" s="243">
        <v>11</v>
      </c>
    </row>
    <row r="65" spans="1:32">
      <c r="A65" s="61"/>
      <c r="B65" s="62" t="s">
        <v>512</v>
      </c>
      <c r="C65" s="43"/>
      <c r="D65" s="85">
        <v>258</v>
      </c>
      <c r="E65" s="360">
        <v>96</v>
      </c>
      <c r="F65" s="360">
        <v>162</v>
      </c>
      <c r="G65" s="63">
        <v>10</v>
      </c>
      <c r="H65" s="49">
        <v>4</v>
      </c>
      <c r="I65" s="63">
        <v>0</v>
      </c>
      <c r="J65" s="49">
        <v>0</v>
      </c>
      <c r="K65" s="63">
        <v>11</v>
      </c>
      <c r="L65" s="388">
        <v>3</v>
      </c>
      <c r="M65" s="49">
        <v>0</v>
      </c>
      <c r="N65" s="49">
        <v>0</v>
      </c>
      <c r="O65" s="63">
        <v>0</v>
      </c>
      <c r="P65" s="388">
        <v>0</v>
      </c>
      <c r="Q65" s="49">
        <v>75</v>
      </c>
      <c r="R65" s="49">
        <v>138</v>
      </c>
      <c r="S65" s="63">
        <v>0</v>
      </c>
      <c r="T65" s="388">
        <v>0</v>
      </c>
      <c r="U65" s="49">
        <v>0</v>
      </c>
      <c r="V65" s="49">
        <v>15</v>
      </c>
      <c r="W65" s="63">
        <v>0</v>
      </c>
      <c r="X65" s="388">
        <v>0</v>
      </c>
      <c r="Y65" s="63">
        <v>0</v>
      </c>
      <c r="Z65" s="49">
        <v>2</v>
      </c>
      <c r="AA65" s="63">
        <v>0</v>
      </c>
      <c r="AB65" s="438">
        <v>0</v>
      </c>
      <c r="AC65" s="443">
        <v>13.1</v>
      </c>
      <c r="AD65" s="242">
        <v>19</v>
      </c>
      <c r="AE65" s="243">
        <v>6</v>
      </c>
      <c r="AF65" s="243">
        <v>13</v>
      </c>
    </row>
    <row r="66" spans="1:32">
      <c r="A66" s="61"/>
      <c r="B66" s="62" t="s">
        <v>465</v>
      </c>
      <c r="C66" s="43"/>
      <c r="D66" s="85">
        <v>226</v>
      </c>
      <c r="E66" s="360">
        <v>73</v>
      </c>
      <c r="F66" s="360">
        <v>153</v>
      </c>
      <c r="G66" s="63">
        <v>9</v>
      </c>
      <c r="H66" s="49">
        <v>2</v>
      </c>
      <c r="I66" s="63">
        <v>0</v>
      </c>
      <c r="J66" s="49">
        <v>0</v>
      </c>
      <c r="K66" s="63">
        <v>8</v>
      </c>
      <c r="L66" s="388">
        <v>3</v>
      </c>
      <c r="M66" s="49">
        <v>0</v>
      </c>
      <c r="N66" s="49">
        <v>0</v>
      </c>
      <c r="O66" s="63">
        <v>0</v>
      </c>
      <c r="P66" s="388">
        <v>0</v>
      </c>
      <c r="Q66" s="49">
        <v>56</v>
      </c>
      <c r="R66" s="49">
        <v>135</v>
      </c>
      <c r="S66" s="63">
        <v>0</v>
      </c>
      <c r="T66" s="388">
        <v>0</v>
      </c>
      <c r="U66" s="49">
        <v>0</v>
      </c>
      <c r="V66" s="49">
        <v>12</v>
      </c>
      <c r="W66" s="63">
        <v>0</v>
      </c>
      <c r="X66" s="388">
        <v>0</v>
      </c>
      <c r="Y66" s="63">
        <v>0</v>
      </c>
      <c r="Z66" s="49">
        <v>1</v>
      </c>
      <c r="AA66" s="63">
        <v>0</v>
      </c>
      <c r="AB66" s="438">
        <v>0</v>
      </c>
      <c r="AC66" s="443">
        <v>13.7</v>
      </c>
      <c r="AD66" s="242">
        <v>39</v>
      </c>
      <c r="AE66" s="243">
        <v>24</v>
      </c>
      <c r="AF66" s="243">
        <v>15</v>
      </c>
    </row>
    <row r="67" spans="1:32">
      <c r="A67" s="71"/>
      <c r="B67" s="72" t="s">
        <v>513</v>
      </c>
      <c r="C67" s="73"/>
      <c r="D67" s="447">
        <v>196</v>
      </c>
      <c r="E67" s="448">
        <v>84</v>
      </c>
      <c r="F67" s="448">
        <v>112</v>
      </c>
      <c r="G67" s="74">
        <v>9</v>
      </c>
      <c r="H67" s="76">
        <v>2</v>
      </c>
      <c r="I67" s="74">
        <v>0</v>
      </c>
      <c r="J67" s="76">
        <v>0</v>
      </c>
      <c r="K67" s="74">
        <v>10</v>
      </c>
      <c r="L67" s="397">
        <v>1</v>
      </c>
      <c r="M67" s="76">
        <v>0</v>
      </c>
      <c r="N67" s="76">
        <v>0</v>
      </c>
      <c r="O67" s="74">
        <v>0</v>
      </c>
      <c r="P67" s="397">
        <v>0</v>
      </c>
      <c r="Q67" s="76">
        <v>65</v>
      </c>
      <c r="R67" s="76">
        <v>96</v>
      </c>
      <c r="S67" s="74">
        <v>0</v>
      </c>
      <c r="T67" s="397">
        <v>0</v>
      </c>
      <c r="U67" s="76">
        <v>0</v>
      </c>
      <c r="V67" s="76">
        <v>12</v>
      </c>
      <c r="W67" s="74">
        <v>0</v>
      </c>
      <c r="X67" s="397">
        <v>0</v>
      </c>
      <c r="Y67" s="74">
        <v>0</v>
      </c>
      <c r="Z67" s="76">
        <v>1</v>
      </c>
      <c r="AA67" s="74">
        <v>0</v>
      </c>
      <c r="AB67" s="456">
        <v>0</v>
      </c>
      <c r="AC67" s="444">
        <v>11.9</v>
      </c>
      <c r="AD67" s="249">
        <v>15</v>
      </c>
      <c r="AE67" s="250">
        <v>2</v>
      </c>
      <c r="AF67" s="250">
        <v>13</v>
      </c>
    </row>
    <row r="68" spans="1:32">
      <c r="A68" s="61"/>
      <c r="B68" s="62" t="s">
        <v>514</v>
      </c>
      <c r="C68" s="43"/>
      <c r="D68" s="85">
        <v>213</v>
      </c>
      <c r="E68" s="360">
        <v>93</v>
      </c>
      <c r="F68" s="360">
        <v>120</v>
      </c>
      <c r="G68" s="63">
        <v>11</v>
      </c>
      <c r="H68" s="49">
        <v>1</v>
      </c>
      <c r="I68" s="63">
        <v>0</v>
      </c>
      <c r="J68" s="49">
        <v>0</v>
      </c>
      <c r="K68" s="63">
        <v>9</v>
      </c>
      <c r="L68" s="388">
        <v>3</v>
      </c>
      <c r="M68" s="49">
        <v>0</v>
      </c>
      <c r="N68" s="49">
        <v>0</v>
      </c>
      <c r="O68" s="63">
        <v>0</v>
      </c>
      <c r="P68" s="388">
        <v>0</v>
      </c>
      <c r="Q68" s="49">
        <v>73</v>
      </c>
      <c r="R68" s="49">
        <v>100</v>
      </c>
      <c r="S68" s="63">
        <v>0</v>
      </c>
      <c r="T68" s="388">
        <v>0</v>
      </c>
      <c r="U68" s="49">
        <v>0</v>
      </c>
      <c r="V68" s="49">
        <v>12</v>
      </c>
      <c r="W68" s="63">
        <v>0</v>
      </c>
      <c r="X68" s="388">
        <v>0</v>
      </c>
      <c r="Y68" s="63">
        <v>0</v>
      </c>
      <c r="Z68" s="49">
        <v>4</v>
      </c>
      <c r="AA68" s="63">
        <v>0</v>
      </c>
      <c r="AB68" s="438">
        <v>0</v>
      </c>
      <c r="AC68" s="443">
        <v>11.8</v>
      </c>
      <c r="AD68" s="242">
        <v>13</v>
      </c>
      <c r="AE68" s="243">
        <v>6</v>
      </c>
      <c r="AF68" s="243">
        <v>7</v>
      </c>
    </row>
    <row r="69" spans="1:32">
      <c r="A69" s="61"/>
      <c r="B69" s="62" t="s">
        <v>103</v>
      </c>
      <c r="C69" s="43"/>
      <c r="D69" s="85">
        <v>177</v>
      </c>
      <c r="E69" s="360">
        <v>58</v>
      </c>
      <c r="F69" s="360">
        <v>119</v>
      </c>
      <c r="G69" s="63">
        <v>6</v>
      </c>
      <c r="H69" s="49">
        <v>2</v>
      </c>
      <c r="I69" s="63">
        <v>1</v>
      </c>
      <c r="J69" s="49">
        <v>0</v>
      </c>
      <c r="K69" s="63">
        <v>5</v>
      </c>
      <c r="L69" s="388">
        <v>3</v>
      </c>
      <c r="M69" s="49">
        <v>0</v>
      </c>
      <c r="N69" s="49">
        <v>0</v>
      </c>
      <c r="O69" s="63">
        <v>0</v>
      </c>
      <c r="P69" s="388">
        <v>0</v>
      </c>
      <c r="Q69" s="49">
        <v>46</v>
      </c>
      <c r="R69" s="49">
        <v>102</v>
      </c>
      <c r="S69" s="63">
        <v>0</v>
      </c>
      <c r="T69" s="388">
        <v>0</v>
      </c>
      <c r="U69" s="49">
        <v>0</v>
      </c>
      <c r="V69" s="49">
        <v>10</v>
      </c>
      <c r="W69" s="63">
        <v>0</v>
      </c>
      <c r="X69" s="388">
        <v>0</v>
      </c>
      <c r="Y69" s="49">
        <v>0</v>
      </c>
      <c r="Z69" s="49">
        <v>2</v>
      </c>
      <c r="AA69" s="63">
        <v>0</v>
      </c>
      <c r="AB69" s="438">
        <v>0</v>
      </c>
      <c r="AC69" s="443">
        <v>14.8</v>
      </c>
      <c r="AD69" s="242">
        <v>25</v>
      </c>
      <c r="AE69" s="243">
        <v>11</v>
      </c>
      <c r="AF69" s="243">
        <v>14</v>
      </c>
    </row>
    <row r="70" spans="1:32" ht="17.25" customHeight="1">
      <c r="A70" s="695" t="s">
        <v>24</v>
      </c>
      <c r="B70" s="695"/>
      <c r="C70" s="57"/>
      <c r="D70" s="440">
        <v>1088</v>
      </c>
      <c r="E70" s="441">
        <v>445</v>
      </c>
      <c r="F70" s="441">
        <v>643</v>
      </c>
      <c r="G70" s="378">
        <v>45</v>
      </c>
      <c r="H70" s="86">
        <v>12</v>
      </c>
      <c r="I70" s="378" t="s">
        <v>62</v>
      </c>
      <c r="J70" s="86" t="s">
        <v>62</v>
      </c>
      <c r="K70" s="378">
        <v>45</v>
      </c>
      <c r="L70" s="395">
        <v>12</v>
      </c>
      <c r="M70" s="86" t="s">
        <v>62</v>
      </c>
      <c r="N70" s="395" t="s">
        <v>62</v>
      </c>
      <c r="O70" s="86" t="s">
        <v>62</v>
      </c>
      <c r="P70" s="86" t="s">
        <v>62</v>
      </c>
      <c r="Q70" s="378">
        <v>355</v>
      </c>
      <c r="R70" s="86">
        <v>542</v>
      </c>
      <c r="S70" s="466" t="s">
        <v>62</v>
      </c>
      <c r="T70" s="467" t="s">
        <v>62</v>
      </c>
      <c r="U70" s="86" t="s">
        <v>62</v>
      </c>
      <c r="V70" s="86">
        <v>64</v>
      </c>
      <c r="W70" s="378" t="s">
        <v>62</v>
      </c>
      <c r="X70" s="395" t="s">
        <v>62</v>
      </c>
      <c r="Y70" s="86" t="s">
        <v>62</v>
      </c>
      <c r="Z70" s="86">
        <v>13</v>
      </c>
      <c r="AA70" s="378" t="s">
        <v>62</v>
      </c>
      <c r="AB70" s="246" t="s">
        <v>62</v>
      </c>
      <c r="AC70" s="442">
        <v>12.2</v>
      </c>
      <c r="AD70" s="245">
        <v>90</v>
      </c>
      <c r="AE70" s="86">
        <v>41</v>
      </c>
      <c r="AF70" s="86">
        <v>49</v>
      </c>
    </row>
    <row r="71" spans="1:32">
      <c r="A71" s="61"/>
      <c r="B71" s="62" t="s">
        <v>70</v>
      </c>
      <c r="C71" s="43"/>
      <c r="D71" s="85">
        <v>50</v>
      </c>
      <c r="E71" s="360">
        <v>21</v>
      </c>
      <c r="F71" s="360">
        <v>29</v>
      </c>
      <c r="G71" s="63">
        <v>2</v>
      </c>
      <c r="H71" s="49">
        <v>0</v>
      </c>
      <c r="I71" s="63">
        <v>0</v>
      </c>
      <c r="J71" s="49">
        <v>0</v>
      </c>
      <c r="K71" s="63">
        <v>1</v>
      </c>
      <c r="L71" s="388">
        <v>1</v>
      </c>
      <c r="M71" s="49">
        <v>0</v>
      </c>
      <c r="N71" s="49">
        <v>0</v>
      </c>
      <c r="O71" s="63">
        <v>0</v>
      </c>
      <c r="P71" s="388">
        <v>0</v>
      </c>
      <c r="Q71" s="49">
        <v>18</v>
      </c>
      <c r="R71" s="49">
        <v>26</v>
      </c>
      <c r="S71" s="63">
        <v>0</v>
      </c>
      <c r="T71" s="388">
        <v>0</v>
      </c>
      <c r="U71" s="49">
        <v>0</v>
      </c>
      <c r="V71" s="49">
        <v>2</v>
      </c>
      <c r="W71" s="63">
        <v>0</v>
      </c>
      <c r="X71" s="388">
        <v>0</v>
      </c>
      <c r="Y71" s="49">
        <v>0</v>
      </c>
      <c r="Z71" s="49">
        <v>0</v>
      </c>
      <c r="AA71" s="63">
        <v>0</v>
      </c>
      <c r="AB71" s="438">
        <v>0</v>
      </c>
      <c r="AC71" s="443">
        <v>15.3</v>
      </c>
      <c r="AD71" s="242" t="s">
        <v>62</v>
      </c>
      <c r="AE71" s="243">
        <v>0</v>
      </c>
      <c r="AF71" s="243">
        <v>0</v>
      </c>
    </row>
    <row r="72" spans="1:32">
      <c r="A72" s="61"/>
      <c r="B72" s="62" t="s">
        <v>71</v>
      </c>
      <c r="C72" s="43"/>
      <c r="D72" s="85">
        <v>78</v>
      </c>
      <c r="E72" s="360">
        <v>27</v>
      </c>
      <c r="F72" s="360">
        <v>51</v>
      </c>
      <c r="G72" s="63">
        <v>2</v>
      </c>
      <c r="H72" s="49">
        <v>0</v>
      </c>
      <c r="I72" s="63">
        <v>0</v>
      </c>
      <c r="J72" s="49">
        <v>0</v>
      </c>
      <c r="K72" s="63">
        <v>2</v>
      </c>
      <c r="L72" s="388">
        <v>0</v>
      </c>
      <c r="M72" s="49">
        <v>0</v>
      </c>
      <c r="N72" s="49">
        <v>0</v>
      </c>
      <c r="O72" s="63">
        <v>0</v>
      </c>
      <c r="P72" s="388">
        <v>0</v>
      </c>
      <c r="Q72" s="49">
        <v>23</v>
      </c>
      <c r="R72" s="49">
        <v>47</v>
      </c>
      <c r="S72" s="63">
        <v>0</v>
      </c>
      <c r="T72" s="388">
        <v>0</v>
      </c>
      <c r="U72" s="49">
        <v>0</v>
      </c>
      <c r="V72" s="49">
        <v>3</v>
      </c>
      <c r="W72" s="63">
        <v>0</v>
      </c>
      <c r="X72" s="388">
        <v>0</v>
      </c>
      <c r="Y72" s="49">
        <v>0</v>
      </c>
      <c r="Z72" s="49">
        <v>1</v>
      </c>
      <c r="AA72" s="63">
        <v>0</v>
      </c>
      <c r="AB72" s="438">
        <v>0</v>
      </c>
      <c r="AC72" s="443">
        <v>18.100000000000001</v>
      </c>
      <c r="AD72" s="242">
        <v>5</v>
      </c>
      <c r="AE72" s="243">
        <v>3</v>
      </c>
      <c r="AF72" s="243">
        <v>2</v>
      </c>
    </row>
    <row r="73" spans="1:32">
      <c r="A73" s="61"/>
      <c r="B73" s="62" t="s">
        <v>72</v>
      </c>
      <c r="C73" s="43"/>
      <c r="D73" s="85">
        <v>11</v>
      </c>
      <c r="E73" s="360">
        <v>6</v>
      </c>
      <c r="F73" s="360">
        <v>5</v>
      </c>
      <c r="G73" s="63">
        <v>1</v>
      </c>
      <c r="H73" s="49">
        <v>0</v>
      </c>
      <c r="I73" s="63">
        <v>0</v>
      </c>
      <c r="J73" s="49">
        <v>0</v>
      </c>
      <c r="K73" s="63">
        <v>1</v>
      </c>
      <c r="L73" s="388">
        <v>0</v>
      </c>
      <c r="M73" s="49">
        <v>0</v>
      </c>
      <c r="N73" s="49">
        <v>0</v>
      </c>
      <c r="O73" s="63">
        <v>0</v>
      </c>
      <c r="P73" s="388">
        <v>0</v>
      </c>
      <c r="Q73" s="49">
        <v>4</v>
      </c>
      <c r="R73" s="49">
        <v>4</v>
      </c>
      <c r="S73" s="63">
        <v>0</v>
      </c>
      <c r="T73" s="388">
        <v>0</v>
      </c>
      <c r="U73" s="49">
        <v>0</v>
      </c>
      <c r="V73" s="49">
        <v>1</v>
      </c>
      <c r="W73" s="63">
        <v>0</v>
      </c>
      <c r="X73" s="388">
        <v>0</v>
      </c>
      <c r="Y73" s="49">
        <v>0</v>
      </c>
      <c r="Z73" s="49">
        <v>0</v>
      </c>
      <c r="AA73" s="63">
        <v>0</v>
      </c>
      <c r="AB73" s="438">
        <v>0</v>
      </c>
      <c r="AC73" s="443">
        <v>4.4000000000000004</v>
      </c>
      <c r="AD73" s="242">
        <v>1</v>
      </c>
      <c r="AE73" s="243">
        <v>1</v>
      </c>
      <c r="AF73" s="243">
        <v>0</v>
      </c>
    </row>
    <row r="74" spans="1:32">
      <c r="A74" s="43"/>
      <c r="B74" s="62" t="s">
        <v>208</v>
      </c>
      <c r="C74" s="43"/>
      <c r="D74" s="85">
        <v>10</v>
      </c>
      <c r="E74" s="360">
        <v>5</v>
      </c>
      <c r="F74" s="360">
        <v>5</v>
      </c>
      <c r="G74" s="63">
        <v>1</v>
      </c>
      <c r="H74" s="49">
        <v>0</v>
      </c>
      <c r="I74" s="63">
        <v>0</v>
      </c>
      <c r="J74" s="49">
        <v>0</v>
      </c>
      <c r="K74" s="63">
        <v>1</v>
      </c>
      <c r="L74" s="388">
        <v>0</v>
      </c>
      <c r="M74" s="49">
        <v>0</v>
      </c>
      <c r="N74" s="49">
        <v>0</v>
      </c>
      <c r="O74" s="63">
        <v>0</v>
      </c>
      <c r="P74" s="388">
        <v>0</v>
      </c>
      <c r="Q74" s="49">
        <v>3</v>
      </c>
      <c r="R74" s="49">
        <v>3</v>
      </c>
      <c r="S74" s="63">
        <v>0</v>
      </c>
      <c r="T74" s="388">
        <v>0</v>
      </c>
      <c r="U74" s="49">
        <v>0</v>
      </c>
      <c r="V74" s="49">
        <v>1</v>
      </c>
      <c r="W74" s="63">
        <v>0</v>
      </c>
      <c r="X74" s="388">
        <v>0</v>
      </c>
      <c r="Y74" s="49">
        <v>0</v>
      </c>
      <c r="Z74" s="49">
        <v>1</v>
      </c>
      <c r="AA74" s="63">
        <v>0</v>
      </c>
      <c r="AB74" s="438">
        <v>0</v>
      </c>
      <c r="AC74" s="443">
        <v>2.8</v>
      </c>
      <c r="AD74" s="242" t="s">
        <v>62</v>
      </c>
      <c r="AE74" s="243">
        <v>0</v>
      </c>
      <c r="AF74" s="243">
        <v>0</v>
      </c>
    </row>
    <row r="75" spans="1:32">
      <c r="A75" s="43"/>
      <c r="B75" s="62" t="s">
        <v>66</v>
      </c>
      <c r="C75" s="43"/>
      <c r="D75" s="85">
        <v>14</v>
      </c>
      <c r="E75" s="360">
        <v>6</v>
      </c>
      <c r="F75" s="360">
        <v>8</v>
      </c>
      <c r="G75" s="63">
        <v>1</v>
      </c>
      <c r="H75" s="49">
        <v>0</v>
      </c>
      <c r="I75" s="63">
        <v>0</v>
      </c>
      <c r="J75" s="49">
        <v>0</v>
      </c>
      <c r="K75" s="63">
        <v>1</v>
      </c>
      <c r="L75" s="388">
        <v>0</v>
      </c>
      <c r="M75" s="49">
        <v>0</v>
      </c>
      <c r="N75" s="49">
        <v>0</v>
      </c>
      <c r="O75" s="63">
        <v>0</v>
      </c>
      <c r="P75" s="388">
        <v>0</v>
      </c>
      <c r="Q75" s="49">
        <v>4</v>
      </c>
      <c r="R75" s="49">
        <v>6</v>
      </c>
      <c r="S75" s="63">
        <v>0</v>
      </c>
      <c r="T75" s="388">
        <v>0</v>
      </c>
      <c r="U75" s="49">
        <v>0</v>
      </c>
      <c r="V75" s="49">
        <v>1</v>
      </c>
      <c r="W75" s="63">
        <v>0</v>
      </c>
      <c r="X75" s="388">
        <v>0</v>
      </c>
      <c r="Y75" s="49">
        <v>0</v>
      </c>
      <c r="Z75" s="49">
        <v>1</v>
      </c>
      <c r="AA75" s="63">
        <v>0</v>
      </c>
      <c r="AB75" s="438">
        <v>0</v>
      </c>
      <c r="AC75" s="443">
        <v>11.1</v>
      </c>
      <c r="AD75" s="242">
        <v>1</v>
      </c>
      <c r="AE75" s="243">
        <v>0</v>
      </c>
      <c r="AF75" s="243">
        <v>1</v>
      </c>
    </row>
    <row r="76" spans="1:32">
      <c r="A76" s="66"/>
      <c r="B76" s="65" t="s">
        <v>73</v>
      </c>
      <c r="C76" s="66"/>
      <c r="D76" s="445">
        <v>7</v>
      </c>
      <c r="E76" s="446">
        <v>2</v>
      </c>
      <c r="F76" s="446">
        <v>5</v>
      </c>
      <c r="G76" s="67">
        <v>0</v>
      </c>
      <c r="H76" s="68">
        <v>1</v>
      </c>
      <c r="I76" s="67">
        <v>0</v>
      </c>
      <c r="J76" s="68">
        <v>0</v>
      </c>
      <c r="K76" s="67">
        <v>1</v>
      </c>
      <c r="L76" s="396">
        <v>0</v>
      </c>
      <c r="M76" s="68">
        <v>0</v>
      </c>
      <c r="N76" s="68">
        <v>0</v>
      </c>
      <c r="O76" s="67">
        <v>0</v>
      </c>
      <c r="P76" s="396">
        <v>0</v>
      </c>
      <c r="Q76" s="68">
        <v>1</v>
      </c>
      <c r="R76" s="68">
        <v>3</v>
      </c>
      <c r="S76" s="67">
        <v>0</v>
      </c>
      <c r="T76" s="396">
        <v>0</v>
      </c>
      <c r="U76" s="68">
        <v>0</v>
      </c>
      <c r="V76" s="68">
        <v>1</v>
      </c>
      <c r="W76" s="67">
        <v>0</v>
      </c>
      <c r="X76" s="396">
        <v>0</v>
      </c>
      <c r="Y76" s="68">
        <v>0</v>
      </c>
      <c r="Z76" s="68">
        <v>0</v>
      </c>
      <c r="AA76" s="67">
        <v>0</v>
      </c>
      <c r="AB76" s="455">
        <v>0</v>
      </c>
      <c r="AC76" s="449">
        <v>3.9</v>
      </c>
      <c r="AD76" s="247">
        <v>2</v>
      </c>
      <c r="AE76" s="248">
        <v>2</v>
      </c>
      <c r="AF76" s="248">
        <v>0</v>
      </c>
    </row>
    <row r="77" spans="1:32">
      <c r="A77" s="43"/>
      <c r="B77" s="62" t="s">
        <v>74</v>
      </c>
      <c r="C77" s="43"/>
      <c r="D77" s="85">
        <v>48</v>
      </c>
      <c r="E77" s="360">
        <v>25</v>
      </c>
      <c r="F77" s="360">
        <v>23</v>
      </c>
      <c r="G77" s="63">
        <v>3</v>
      </c>
      <c r="H77" s="49">
        <v>0</v>
      </c>
      <c r="I77" s="63">
        <v>0</v>
      </c>
      <c r="J77" s="49">
        <v>0</v>
      </c>
      <c r="K77" s="63">
        <v>2</v>
      </c>
      <c r="L77" s="388">
        <v>1</v>
      </c>
      <c r="M77" s="49">
        <v>0</v>
      </c>
      <c r="N77" s="49">
        <v>0</v>
      </c>
      <c r="O77" s="63">
        <v>0</v>
      </c>
      <c r="P77" s="388">
        <v>0</v>
      </c>
      <c r="Q77" s="49">
        <v>20</v>
      </c>
      <c r="R77" s="49">
        <v>19</v>
      </c>
      <c r="S77" s="63">
        <v>0</v>
      </c>
      <c r="T77" s="388">
        <v>0</v>
      </c>
      <c r="U77" s="49">
        <v>0</v>
      </c>
      <c r="V77" s="49">
        <v>3</v>
      </c>
      <c r="W77" s="63">
        <v>0</v>
      </c>
      <c r="X77" s="388">
        <v>0</v>
      </c>
      <c r="Y77" s="49">
        <v>0</v>
      </c>
      <c r="Z77" s="49">
        <v>0</v>
      </c>
      <c r="AA77" s="63">
        <v>0</v>
      </c>
      <c r="AB77" s="438">
        <v>0</v>
      </c>
      <c r="AC77" s="443">
        <v>12.4</v>
      </c>
      <c r="AD77" s="242">
        <v>2</v>
      </c>
      <c r="AE77" s="243">
        <v>1</v>
      </c>
      <c r="AF77" s="243">
        <v>1</v>
      </c>
    </row>
    <row r="78" spans="1:32">
      <c r="A78" s="43"/>
      <c r="B78" s="62" t="s">
        <v>67</v>
      </c>
      <c r="C78" s="43"/>
      <c r="D78" s="85">
        <v>45</v>
      </c>
      <c r="E78" s="360">
        <v>21</v>
      </c>
      <c r="F78" s="360">
        <v>24</v>
      </c>
      <c r="G78" s="63">
        <v>2</v>
      </c>
      <c r="H78" s="49">
        <v>0</v>
      </c>
      <c r="I78" s="63">
        <v>0</v>
      </c>
      <c r="J78" s="49">
        <v>0</v>
      </c>
      <c r="K78" s="63">
        <v>1</v>
      </c>
      <c r="L78" s="388">
        <v>0</v>
      </c>
      <c r="M78" s="49">
        <v>0</v>
      </c>
      <c r="N78" s="49">
        <v>0</v>
      </c>
      <c r="O78" s="63">
        <v>0</v>
      </c>
      <c r="P78" s="388">
        <v>0</v>
      </c>
      <c r="Q78" s="49">
        <v>18</v>
      </c>
      <c r="R78" s="49">
        <v>20</v>
      </c>
      <c r="S78" s="63">
        <v>0</v>
      </c>
      <c r="T78" s="388">
        <v>0</v>
      </c>
      <c r="U78" s="49">
        <v>0</v>
      </c>
      <c r="V78" s="49">
        <v>3</v>
      </c>
      <c r="W78" s="63">
        <v>0</v>
      </c>
      <c r="X78" s="388">
        <v>0</v>
      </c>
      <c r="Y78" s="49">
        <v>0</v>
      </c>
      <c r="Z78" s="49">
        <v>1</v>
      </c>
      <c r="AA78" s="63">
        <v>0</v>
      </c>
      <c r="AB78" s="438">
        <v>0</v>
      </c>
      <c r="AC78" s="443">
        <v>13.8</v>
      </c>
      <c r="AD78" s="242">
        <v>5</v>
      </c>
      <c r="AE78" s="243">
        <v>2</v>
      </c>
      <c r="AF78" s="243">
        <v>3</v>
      </c>
    </row>
    <row r="79" spans="1:32">
      <c r="A79" s="43"/>
      <c r="B79" s="62" t="s">
        <v>68</v>
      </c>
      <c r="C79" s="43"/>
      <c r="D79" s="85">
        <v>47</v>
      </c>
      <c r="E79" s="360">
        <v>20</v>
      </c>
      <c r="F79" s="360">
        <v>27</v>
      </c>
      <c r="G79" s="63">
        <v>3</v>
      </c>
      <c r="H79" s="49">
        <v>1</v>
      </c>
      <c r="I79" s="63">
        <v>0</v>
      </c>
      <c r="J79" s="49">
        <v>0</v>
      </c>
      <c r="K79" s="63">
        <v>3</v>
      </c>
      <c r="L79" s="388">
        <v>1</v>
      </c>
      <c r="M79" s="49">
        <v>0</v>
      </c>
      <c r="N79" s="49">
        <v>0</v>
      </c>
      <c r="O79" s="63">
        <v>0</v>
      </c>
      <c r="P79" s="388">
        <v>0</v>
      </c>
      <c r="Q79" s="49">
        <v>14</v>
      </c>
      <c r="R79" s="49">
        <v>21</v>
      </c>
      <c r="S79" s="63">
        <v>0</v>
      </c>
      <c r="T79" s="388">
        <v>0</v>
      </c>
      <c r="U79" s="49">
        <v>0</v>
      </c>
      <c r="V79" s="49">
        <v>4</v>
      </c>
      <c r="W79" s="63">
        <v>0</v>
      </c>
      <c r="X79" s="388">
        <v>0</v>
      </c>
      <c r="Y79" s="49">
        <v>0</v>
      </c>
      <c r="Z79" s="49">
        <v>0</v>
      </c>
      <c r="AA79" s="63">
        <v>0</v>
      </c>
      <c r="AB79" s="438">
        <v>0</v>
      </c>
      <c r="AC79" s="443">
        <v>4.5999999999999996</v>
      </c>
      <c r="AD79" s="242">
        <v>7</v>
      </c>
      <c r="AE79" s="243">
        <v>4</v>
      </c>
      <c r="AF79" s="243">
        <v>3</v>
      </c>
    </row>
    <row r="80" spans="1:32">
      <c r="A80" s="73"/>
      <c r="B80" s="72" t="s">
        <v>87</v>
      </c>
      <c r="C80" s="73"/>
      <c r="D80" s="447">
        <v>35</v>
      </c>
      <c r="E80" s="448">
        <v>18</v>
      </c>
      <c r="F80" s="448">
        <v>17</v>
      </c>
      <c r="G80" s="74">
        <v>2</v>
      </c>
      <c r="H80" s="76">
        <v>0</v>
      </c>
      <c r="I80" s="74">
        <v>0</v>
      </c>
      <c r="J80" s="76">
        <v>0</v>
      </c>
      <c r="K80" s="74">
        <v>2</v>
      </c>
      <c r="L80" s="397">
        <v>0</v>
      </c>
      <c r="M80" s="76">
        <v>0</v>
      </c>
      <c r="N80" s="76">
        <v>0</v>
      </c>
      <c r="O80" s="74">
        <v>0</v>
      </c>
      <c r="P80" s="397">
        <v>0</v>
      </c>
      <c r="Q80" s="76">
        <v>14</v>
      </c>
      <c r="R80" s="76">
        <v>15</v>
      </c>
      <c r="S80" s="74">
        <v>0</v>
      </c>
      <c r="T80" s="397">
        <v>0</v>
      </c>
      <c r="U80" s="76">
        <v>0</v>
      </c>
      <c r="V80" s="76">
        <v>2</v>
      </c>
      <c r="W80" s="74">
        <v>0</v>
      </c>
      <c r="X80" s="397">
        <v>0</v>
      </c>
      <c r="Y80" s="76">
        <v>0</v>
      </c>
      <c r="Z80" s="76">
        <v>0</v>
      </c>
      <c r="AA80" s="74">
        <v>0</v>
      </c>
      <c r="AB80" s="456">
        <v>0</v>
      </c>
      <c r="AC80" s="444">
        <v>11.5</v>
      </c>
      <c r="AD80" s="249" t="s">
        <v>62</v>
      </c>
      <c r="AE80" s="250">
        <v>0</v>
      </c>
      <c r="AF80" s="250">
        <v>0</v>
      </c>
    </row>
    <row r="81" spans="1:32">
      <c r="A81" s="43"/>
      <c r="B81" s="62" t="s">
        <v>88</v>
      </c>
      <c r="C81" s="43"/>
      <c r="D81" s="85">
        <v>15</v>
      </c>
      <c r="E81" s="360">
        <v>7</v>
      </c>
      <c r="F81" s="360">
        <v>8</v>
      </c>
      <c r="G81" s="63">
        <v>1</v>
      </c>
      <c r="H81" s="49">
        <v>0</v>
      </c>
      <c r="I81" s="63">
        <v>0</v>
      </c>
      <c r="J81" s="49">
        <v>0</v>
      </c>
      <c r="K81" s="63">
        <v>1</v>
      </c>
      <c r="L81" s="388">
        <v>0</v>
      </c>
      <c r="M81" s="49">
        <v>0</v>
      </c>
      <c r="N81" s="49">
        <v>0</v>
      </c>
      <c r="O81" s="63">
        <v>0</v>
      </c>
      <c r="P81" s="388">
        <v>0</v>
      </c>
      <c r="Q81" s="49">
        <v>5</v>
      </c>
      <c r="R81" s="49">
        <v>7</v>
      </c>
      <c r="S81" s="63">
        <v>0</v>
      </c>
      <c r="T81" s="388">
        <v>0</v>
      </c>
      <c r="U81" s="49">
        <v>0</v>
      </c>
      <c r="V81" s="49">
        <v>1</v>
      </c>
      <c r="W81" s="63">
        <v>0</v>
      </c>
      <c r="X81" s="388">
        <v>0</v>
      </c>
      <c r="Y81" s="49">
        <v>0</v>
      </c>
      <c r="Z81" s="49">
        <v>0</v>
      </c>
      <c r="AA81" s="63">
        <v>0</v>
      </c>
      <c r="AB81" s="438">
        <v>0</v>
      </c>
      <c r="AC81" s="443">
        <v>13.7</v>
      </c>
      <c r="AD81" s="242">
        <v>3</v>
      </c>
      <c r="AE81" s="243">
        <v>2</v>
      </c>
      <c r="AF81" s="243">
        <v>1</v>
      </c>
    </row>
    <row r="82" spans="1:32">
      <c r="A82" s="43"/>
      <c r="B82" s="62" t="s">
        <v>89</v>
      </c>
      <c r="C82" s="43"/>
      <c r="D82" s="85">
        <v>18</v>
      </c>
      <c r="E82" s="360">
        <v>5</v>
      </c>
      <c r="F82" s="360">
        <v>13</v>
      </c>
      <c r="G82" s="63">
        <v>0</v>
      </c>
      <c r="H82" s="49">
        <v>1</v>
      </c>
      <c r="I82" s="63">
        <v>0</v>
      </c>
      <c r="J82" s="49">
        <v>0</v>
      </c>
      <c r="K82" s="63">
        <v>1</v>
      </c>
      <c r="L82" s="388">
        <v>0</v>
      </c>
      <c r="M82" s="49">
        <v>0</v>
      </c>
      <c r="N82" s="49">
        <v>0</v>
      </c>
      <c r="O82" s="63">
        <v>0</v>
      </c>
      <c r="P82" s="388">
        <v>0</v>
      </c>
      <c r="Q82" s="49">
        <v>4</v>
      </c>
      <c r="R82" s="49">
        <v>9</v>
      </c>
      <c r="S82" s="63">
        <v>0</v>
      </c>
      <c r="T82" s="388">
        <v>0</v>
      </c>
      <c r="U82" s="49">
        <v>0</v>
      </c>
      <c r="V82" s="49">
        <v>2</v>
      </c>
      <c r="W82" s="63">
        <v>0</v>
      </c>
      <c r="X82" s="388">
        <v>0</v>
      </c>
      <c r="Y82" s="49">
        <v>0</v>
      </c>
      <c r="Z82" s="49">
        <v>1</v>
      </c>
      <c r="AA82" s="63">
        <v>0</v>
      </c>
      <c r="AB82" s="438">
        <v>0</v>
      </c>
      <c r="AC82" s="443">
        <v>8.6</v>
      </c>
      <c r="AD82" s="242">
        <v>2</v>
      </c>
      <c r="AE82" s="243">
        <v>1</v>
      </c>
      <c r="AF82" s="243">
        <v>1</v>
      </c>
    </row>
    <row r="83" spans="1:32">
      <c r="A83" s="43"/>
      <c r="B83" s="62" t="s">
        <v>90</v>
      </c>
      <c r="C83" s="43"/>
      <c r="D83" s="85">
        <v>71</v>
      </c>
      <c r="E83" s="360">
        <v>36</v>
      </c>
      <c r="F83" s="360">
        <v>35</v>
      </c>
      <c r="G83" s="63">
        <v>4</v>
      </c>
      <c r="H83" s="49">
        <v>1</v>
      </c>
      <c r="I83" s="63">
        <v>0</v>
      </c>
      <c r="J83" s="49">
        <v>0</v>
      </c>
      <c r="K83" s="63">
        <v>4</v>
      </c>
      <c r="L83" s="388">
        <v>1</v>
      </c>
      <c r="M83" s="49">
        <v>0</v>
      </c>
      <c r="N83" s="49">
        <v>0</v>
      </c>
      <c r="O83" s="63">
        <v>0</v>
      </c>
      <c r="P83" s="388">
        <v>0</v>
      </c>
      <c r="Q83" s="49">
        <v>28</v>
      </c>
      <c r="R83" s="49">
        <v>28</v>
      </c>
      <c r="S83" s="63">
        <v>0</v>
      </c>
      <c r="T83" s="388">
        <v>0</v>
      </c>
      <c r="U83" s="49">
        <v>0</v>
      </c>
      <c r="V83" s="49">
        <v>5</v>
      </c>
      <c r="W83" s="63">
        <v>0</v>
      </c>
      <c r="X83" s="388">
        <v>0</v>
      </c>
      <c r="Y83" s="49">
        <v>0</v>
      </c>
      <c r="Z83" s="49">
        <v>0</v>
      </c>
      <c r="AA83" s="63">
        <v>0</v>
      </c>
      <c r="AB83" s="438">
        <v>0</v>
      </c>
      <c r="AC83" s="443">
        <v>7.1</v>
      </c>
      <c r="AD83" s="242">
        <v>6</v>
      </c>
      <c r="AE83" s="243">
        <v>2</v>
      </c>
      <c r="AF83" s="243">
        <v>4</v>
      </c>
    </row>
    <row r="84" spans="1:32">
      <c r="A84" s="43"/>
      <c r="B84" s="62" t="s">
        <v>75</v>
      </c>
      <c r="C84" s="43"/>
      <c r="D84" s="85">
        <v>14</v>
      </c>
      <c r="E84" s="360">
        <v>5</v>
      </c>
      <c r="F84" s="360">
        <v>9</v>
      </c>
      <c r="G84" s="63">
        <v>0</v>
      </c>
      <c r="H84" s="49">
        <v>1</v>
      </c>
      <c r="I84" s="63">
        <v>0</v>
      </c>
      <c r="J84" s="49">
        <v>0</v>
      </c>
      <c r="K84" s="63">
        <v>1</v>
      </c>
      <c r="L84" s="388">
        <v>0</v>
      </c>
      <c r="M84" s="49">
        <v>0</v>
      </c>
      <c r="N84" s="49">
        <v>0</v>
      </c>
      <c r="O84" s="63">
        <v>0</v>
      </c>
      <c r="P84" s="388">
        <v>0</v>
      </c>
      <c r="Q84" s="49">
        <v>4</v>
      </c>
      <c r="R84" s="49">
        <v>7</v>
      </c>
      <c r="S84" s="63">
        <v>0</v>
      </c>
      <c r="T84" s="388">
        <v>0</v>
      </c>
      <c r="U84" s="49">
        <v>0</v>
      </c>
      <c r="V84" s="49">
        <v>1</v>
      </c>
      <c r="W84" s="63">
        <v>0</v>
      </c>
      <c r="X84" s="388">
        <v>0</v>
      </c>
      <c r="Y84" s="49">
        <v>0</v>
      </c>
      <c r="Z84" s="49">
        <v>0</v>
      </c>
      <c r="AA84" s="63">
        <v>0</v>
      </c>
      <c r="AB84" s="438">
        <v>0</v>
      </c>
      <c r="AC84" s="443">
        <v>11</v>
      </c>
      <c r="AD84" s="242">
        <v>1</v>
      </c>
      <c r="AE84" s="243">
        <v>0</v>
      </c>
      <c r="AF84" s="243">
        <v>1</v>
      </c>
    </row>
    <row r="85" spans="1:32">
      <c r="A85" s="43"/>
      <c r="B85" s="62" t="s">
        <v>76</v>
      </c>
      <c r="C85" s="43"/>
      <c r="D85" s="85">
        <v>17</v>
      </c>
      <c r="E85" s="360">
        <v>5</v>
      </c>
      <c r="F85" s="360">
        <v>12</v>
      </c>
      <c r="G85" s="63">
        <v>1</v>
      </c>
      <c r="H85" s="49">
        <v>0</v>
      </c>
      <c r="I85" s="63">
        <v>0</v>
      </c>
      <c r="J85" s="49">
        <v>0</v>
      </c>
      <c r="K85" s="63">
        <v>0</v>
      </c>
      <c r="L85" s="388">
        <v>1</v>
      </c>
      <c r="M85" s="49">
        <v>0</v>
      </c>
      <c r="N85" s="49">
        <v>0</v>
      </c>
      <c r="O85" s="63">
        <v>0</v>
      </c>
      <c r="P85" s="388">
        <v>0</v>
      </c>
      <c r="Q85" s="49">
        <v>4</v>
      </c>
      <c r="R85" s="49">
        <v>9</v>
      </c>
      <c r="S85" s="63">
        <v>0</v>
      </c>
      <c r="T85" s="388">
        <v>0</v>
      </c>
      <c r="U85" s="49">
        <v>0</v>
      </c>
      <c r="V85" s="49">
        <v>1</v>
      </c>
      <c r="W85" s="63">
        <v>0</v>
      </c>
      <c r="X85" s="388">
        <v>0</v>
      </c>
      <c r="Y85" s="49">
        <v>0</v>
      </c>
      <c r="Z85" s="49">
        <v>1</v>
      </c>
      <c r="AA85" s="63">
        <v>0</v>
      </c>
      <c r="AB85" s="438">
        <v>0</v>
      </c>
      <c r="AC85" s="443">
        <v>9.6</v>
      </c>
      <c r="AD85" s="242">
        <v>2</v>
      </c>
      <c r="AE85" s="243">
        <v>0</v>
      </c>
      <c r="AF85" s="243">
        <v>2</v>
      </c>
    </row>
    <row r="86" spans="1:32">
      <c r="A86" s="66"/>
      <c r="B86" s="65" t="s">
        <v>91</v>
      </c>
      <c r="C86" s="66"/>
      <c r="D86" s="445">
        <v>43</v>
      </c>
      <c r="E86" s="446">
        <v>16</v>
      </c>
      <c r="F86" s="446">
        <v>27</v>
      </c>
      <c r="G86" s="67">
        <v>3</v>
      </c>
      <c r="H86" s="68">
        <v>0</v>
      </c>
      <c r="I86" s="67">
        <v>0</v>
      </c>
      <c r="J86" s="68">
        <v>0</v>
      </c>
      <c r="K86" s="67">
        <v>2</v>
      </c>
      <c r="L86" s="396">
        <v>1</v>
      </c>
      <c r="M86" s="68">
        <v>0</v>
      </c>
      <c r="N86" s="68">
        <v>0</v>
      </c>
      <c r="O86" s="67">
        <v>0</v>
      </c>
      <c r="P86" s="396">
        <v>0</v>
      </c>
      <c r="Q86" s="68">
        <v>11</v>
      </c>
      <c r="R86" s="68">
        <v>22</v>
      </c>
      <c r="S86" s="67">
        <v>0</v>
      </c>
      <c r="T86" s="396">
        <v>0</v>
      </c>
      <c r="U86" s="68">
        <v>0</v>
      </c>
      <c r="V86" s="68">
        <v>3</v>
      </c>
      <c r="W86" s="67">
        <v>0</v>
      </c>
      <c r="X86" s="396">
        <v>0</v>
      </c>
      <c r="Y86" s="68">
        <v>0</v>
      </c>
      <c r="Z86" s="68">
        <v>1</v>
      </c>
      <c r="AA86" s="67">
        <v>0</v>
      </c>
      <c r="AB86" s="455">
        <v>0</v>
      </c>
      <c r="AC86" s="449">
        <v>8.1999999999999993</v>
      </c>
      <c r="AD86" s="247">
        <v>4</v>
      </c>
      <c r="AE86" s="248">
        <v>2</v>
      </c>
      <c r="AF86" s="248">
        <v>2</v>
      </c>
    </row>
    <row r="87" spans="1:32">
      <c r="A87" s="43"/>
      <c r="B87" s="62" t="s">
        <v>104</v>
      </c>
      <c r="C87" s="43"/>
      <c r="D87" s="85">
        <v>71</v>
      </c>
      <c r="E87" s="360">
        <v>27</v>
      </c>
      <c r="F87" s="360">
        <v>44</v>
      </c>
      <c r="G87" s="63">
        <v>4</v>
      </c>
      <c r="H87" s="49">
        <v>1</v>
      </c>
      <c r="I87" s="63">
        <v>0</v>
      </c>
      <c r="J87" s="49">
        <v>0</v>
      </c>
      <c r="K87" s="63">
        <v>4</v>
      </c>
      <c r="L87" s="388">
        <v>2</v>
      </c>
      <c r="M87" s="49">
        <v>0</v>
      </c>
      <c r="N87" s="49">
        <v>0</v>
      </c>
      <c r="O87" s="63">
        <v>0</v>
      </c>
      <c r="P87" s="388">
        <v>0</v>
      </c>
      <c r="Q87" s="49">
        <v>19</v>
      </c>
      <c r="R87" s="49">
        <v>35</v>
      </c>
      <c r="S87" s="63">
        <v>0</v>
      </c>
      <c r="T87" s="388">
        <v>0</v>
      </c>
      <c r="U87" s="49">
        <v>0</v>
      </c>
      <c r="V87" s="49">
        <v>6</v>
      </c>
      <c r="W87" s="63">
        <v>0</v>
      </c>
      <c r="X87" s="388">
        <v>0</v>
      </c>
      <c r="Y87" s="49">
        <v>0</v>
      </c>
      <c r="Z87" s="49">
        <v>0</v>
      </c>
      <c r="AA87" s="63">
        <v>0</v>
      </c>
      <c r="AB87" s="438">
        <v>0</v>
      </c>
      <c r="AC87" s="443">
        <v>9.1</v>
      </c>
      <c r="AD87" s="242">
        <v>15</v>
      </c>
      <c r="AE87" s="243">
        <v>9</v>
      </c>
      <c r="AF87" s="243">
        <v>6</v>
      </c>
    </row>
    <row r="88" spans="1:32">
      <c r="A88" s="43"/>
      <c r="B88" s="62" t="s">
        <v>77</v>
      </c>
      <c r="C88" s="43"/>
      <c r="D88" s="85">
        <v>124</v>
      </c>
      <c r="E88" s="360">
        <v>52</v>
      </c>
      <c r="F88" s="360">
        <v>72</v>
      </c>
      <c r="G88" s="63">
        <v>4</v>
      </c>
      <c r="H88" s="49">
        <v>1</v>
      </c>
      <c r="I88" s="63">
        <v>0</v>
      </c>
      <c r="J88" s="49">
        <v>0</v>
      </c>
      <c r="K88" s="63">
        <v>4</v>
      </c>
      <c r="L88" s="388">
        <v>1</v>
      </c>
      <c r="M88" s="49">
        <v>0</v>
      </c>
      <c r="N88" s="49">
        <v>0</v>
      </c>
      <c r="O88" s="63">
        <v>0</v>
      </c>
      <c r="P88" s="388">
        <v>0</v>
      </c>
      <c r="Q88" s="49">
        <v>44</v>
      </c>
      <c r="R88" s="49">
        <v>62</v>
      </c>
      <c r="S88" s="63">
        <v>0</v>
      </c>
      <c r="T88" s="388">
        <v>0</v>
      </c>
      <c r="U88" s="49">
        <v>0</v>
      </c>
      <c r="V88" s="49">
        <v>6</v>
      </c>
      <c r="W88" s="63">
        <v>0</v>
      </c>
      <c r="X88" s="388">
        <v>0</v>
      </c>
      <c r="Y88" s="49">
        <v>0</v>
      </c>
      <c r="Z88" s="49">
        <v>2</v>
      </c>
      <c r="AA88" s="63">
        <v>0</v>
      </c>
      <c r="AB88" s="438">
        <v>0</v>
      </c>
      <c r="AC88" s="443">
        <v>14</v>
      </c>
      <c r="AD88" s="242">
        <v>8</v>
      </c>
      <c r="AE88" s="243">
        <v>5</v>
      </c>
      <c r="AF88" s="243">
        <v>3</v>
      </c>
    </row>
    <row r="89" spans="1:32">
      <c r="A89" s="43"/>
      <c r="B89" s="62" t="s">
        <v>78</v>
      </c>
      <c r="C89" s="43"/>
      <c r="D89" s="85">
        <v>63</v>
      </c>
      <c r="E89" s="360">
        <v>22</v>
      </c>
      <c r="F89" s="360">
        <v>41</v>
      </c>
      <c r="G89" s="63">
        <v>3</v>
      </c>
      <c r="H89" s="49">
        <v>1</v>
      </c>
      <c r="I89" s="63">
        <v>0</v>
      </c>
      <c r="J89" s="49">
        <v>0</v>
      </c>
      <c r="K89" s="63">
        <v>3</v>
      </c>
      <c r="L89" s="388">
        <v>1</v>
      </c>
      <c r="M89" s="49">
        <v>0</v>
      </c>
      <c r="N89" s="49">
        <v>0</v>
      </c>
      <c r="O89" s="63">
        <v>0</v>
      </c>
      <c r="P89" s="388">
        <v>0</v>
      </c>
      <c r="Q89" s="49">
        <v>16</v>
      </c>
      <c r="R89" s="49">
        <v>34</v>
      </c>
      <c r="S89" s="63">
        <v>0</v>
      </c>
      <c r="T89" s="388">
        <v>0</v>
      </c>
      <c r="U89" s="49">
        <v>0</v>
      </c>
      <c r="V89" s="49">
        <v>4</v>
      </c>
      <c r="W89" s="63">
        <v>0</v>
      </c>
      <c r="X89" s="388">
        <v>0</v>
      </c>
      <c r="Y89" s="49">
        <v>0</v>
      </c>
      <c r="Z89" s="49">
        <v>1</v>
      </c>
      <c r="AA89" s="63">
        <v>0</v>
      </c>
      <c r="AB89" s="438">
        <v>0</v>
      </c>
      <c r="AC89" s="443">
        <v>10.9</v>
      </c>
      <c r="AD89" s="242">
        <v>6</v>
      </c>
      <c r="AE89" s="243">
        <v>1</v>
      </c>
      <c r="AF89" s="243">
        <v>5</v>
      </c>
    </row>
    <row r="90" spans="1:32">
      <c r="A90" s="73"/>
      <c r="B90" s="72" t="s">
        <v>209</v>
      </c>
      <c r="C90" s="73"/>
      <c r="D90" s="447">
        <v>40</v>
      </c>
      <c r="E90" s="448">
        <v>18</v>
      </c>
      <c r="F90" s="448">
        <v>22</v>
      </c>
      <c r="G90" s="74">
        <v>2</v>
      </c>
      <c r="H90" s="76">
        <v>0</v>
      </c>
      <c r="I90" s="74">
        <v>0</v>
      </c>
      <c r="J90" s="76">
        <v>0</v>
      </c>
      <c r="K90" s="74">
        <v>1</v>
      </c>
      <c r="L90" s="397">
        <v>1</v>
      </c>
      <c r="M90" s="76">
        <v>0</v>
      </c>
      <c r="N90" s="76">
        <v>0</v>
      </c>
      <c r="O90" s="74">
        <v>0</v>
      </c>
      <c r="P90" s="397">
        <v>0</v>
      </c>
      <c r="Q90" s="76">
        <v>15</v>
      </c>
      <c r="R90" s="76">
        <v>18</v>
      </c>
      <c r="S90" s="74">
        <v>0</v>
      </c>
      <c r="T90" s="397">
        <v>0</v>
      </c>
      <c r="U90" s="76">
        <v>0</v>
      </c>
      <c r="V90" s="76">
        <v>2</v>
      </c>
      <c r="W90" s="74">
        <v>0</v>
      </c>
      <c r="X90" s="397">
        <v>0</v>
      </c>
      <c r="Y90" s="76">
        <v>0</v>
      </c>
      <c r="Z90" s="76">
        <v>1</v>
      </c>
      <c r="AA90" s="74">
        <v>0</v>
      </c>
      <c r="AB90" s="456">
        <v>0</v>
      </c>
      <c r="AC90" s="444">
        <v>13.7</v>
      </c>
      <c r="AD90" s="249">
        <v>1</v>
      </c>
      <c r="AE90" s="250">
        <v>0</v>
      </c>
      <c r="AF90" s="250">
        <v>1</v>
      </c>
    </row>
    <row r="91" spans="1:32">
      <c r="A91" s="43"/>
      <c r="B91" s="62" t="s">
        <v>69</v>
      </c>
      <c r="C91" s="43"/>
      <c r="D91" s="85">
        <v>42</v>
      </c>
      <c r="E91" s="360">
        <v>18</v>
      </c>
      <c r="F91" s="360">
        <v>24</v>
      </c>
      <c r="G91" s="63">
        <v>1</v>
      </c>
      <c r="H91" s="49">
        <v>1</v>
      </c>
      <c r="I91" s="63">
        <v>0</v>
      </c>
      <c r="J91" s="49">
        <v>0</v>
      </c>
      <c r="K91" s="63">
        <v>2</v>
      </c>
      <c r="L91" s="388">
        <v>0</v>
      </c>
      <c r="M91" s="49">
        <v>0</v>
      </c>
      <c r="N91" s="49">
        <v>0</v>
      </c>
      <c r="O91" s="63">
        <v>0</v>
      </c>
      <c r="P91" s="388">
        <v>0</v>
      </c>
      <c r="Q91" s="49">
        <v>15</v>
      </c>
      <c r="R91" s="49">
        <v>20</v>
      </c>
      <c r="S91" s="63">
        <v>0</v>
      </c>
      <c r="T91" s="388">
        <v>0</v>
      </c>
      <c r="U91" s="49">
        <v>0</v>
      </c>
      <c r="V91" s="49">
        <v>2</v>
      </c>
      <c r="W91" s="63">
        <v>0</v>
      </c>
      <c r="X91" s="388">
        <v>0</v>
      </c>
      <c r="Y91" s="49">
        <v>0</v>
      </c>
      <c r="Z91" s="49">
        <v>1</v>
      </c>
      <c r="AA91" s="63">
        <v>0</v>
      </c>
      <c r="AB91" s="438">
        <v>0</v>
      </c>
      <c r="AC91" s="443">
        <v>13.6</v>
      </c>
      <c r="AD91" s="242">
        <v>3</v>
      </c>
      <c r="AE91" s="243">
        <v>0</v>
      </c>
      <c r="AF91" s="243">
        <v>3</v>
      </c>
    </row>
    <row r="92" spans="1:32">
      <c r="A92" s="43"/>
      <c r="B92" s="62" t="s">
        <v>79</v>
      </c>
      <c r="C92" s="43"/>
      <c r="D92" s="85">
        <v>137</v>
      </c>
      <c r="E92" s="360">
        <v>49</v>
      </c>
      <c r="F92" s="360">
        <v>88</v>
      </c>
      <c r="G92" s="63">
        <v>3</v>
      </c>
      <c r="H92" s="49">
        <v>1</v>
      </c>
      <c r="I92" s="63">
        <v>0</v>
      </c>
      <c r="J92" s="49">
        <v>0</v>
      </c>
      <c r="K92" s="63">
        <v>4</v>
      </c>
      <c r="L92" s="388">
        <v>0</v>
      </c>
      <c r="M92" s="49">
        <v>0</v>
      </c>
      <c r="N92" s="49">
        <v>0</v>
      </c>
      <c r="O92" s="63">
        <v>0</v>
      </c>
      <c r="P92" s="388">
        <v>0</v>
      </c>
      <c r="Q92" s="49">
        <v>42</v>
      </c>
      <c r="R92" s="49">
        <v>81</v>
      </c>
      <c r="S92" s="63">
        <v>0</v>
      </c>
      <c r="T92" s="388">
        <v>0</v>
      </c>
      <c r="U92" s="49">
        <v>0</v>
      </c>
      <c r="V92" s="49">
        <v>6</v>
      </c>
      <c r="W92" s="63">
        <v>0</v>
      </c>
      <c r="X92" s="388">
        <v>0</v>
      </c>
      <c r="Y92" s="49">
        <v>0</v>
      </c>
      <c r="Z92" s="49">
        <v>0</v>
      </c>
      <c r="AA92" s="63">
        <v>0</v>
      </c>
      <c r="AB92" s="438">
        <v>0</v>
      </c>
      <c r="AC92" s="443">
        <v>14.7</v>
      </c>
      <c r="AD92" s="242">
        <v>11</v>
      </c>
      <c r="AE92" s="243">
        <v>5</v>
      </c>
      <c r="AF92" s="243">
        <v>6</v>
      </c>
    </row>
    <row r="93" spans="1:32" ht="14.25" thickBot="1">
      <c r="A93" s="108"/>
      <c r="B93" s="109" t="s">
        <v>111</v>
      </c>
      <c r="C93" s="108"/>
      <c r="D93" s="457">
        <v>88</v>
      </c>
      <c r="E93" s="458">
        <v>34</v>
      </c>
      <c r="F93" s="458">
        <v>54</v>
      </c>
      <c r="G93" s="405">
        <v>2</v>
      </c>
      <c r="H93" s="112">
        <v>2</v>
      </c>
      <c r="I93" s="405">
        <v>0</v>
      </c>
      <c r="J93" s="400">
        <v>0</v>
      </c>
      <c r="K93" s="405">
        <v>3</v>
      </c>
      <c r="L93" s="400">
        <v>1</v>
      </c>
      <c r="M93" s="112">
        <v>0</v>
      </c>
      <c r="N93" s="400">
        <v>0</v>
      </c>
      <c r="O93" s="112">
        <v>0</v>
      </c>
      <c r="P93" s="400">
        <v>0</v>
      </c>
      <c r="Q93" s="112">
        <v>29</v>
      </c>
      <c r="R93" s="112">
        <v>46</v>
      </c>
      <c r="S93" s="405">
        <v>0</v>
      </c>
      <c r="T93" s="400">
        <v>0</v>
      </c>
      <c r="U93" s="112">
        <v>0</v>
      </c>
      <c r="V93" s="112">
        <v>4</v>
      </c>
      <c r="W93" s="405">
        <v>0</v>
      </c>
      <c r="X93" s="400">
        <v>0</v>
      </c>
      <c r="Y93" s="112">
        <v>0</v>
      </c>
      <c r="Z93" s="112">
        <v>1</v>
      </c>
      <c r="AA93" s="405">
        <v>0</v>
      </c>
      <c r="AB93" s="459">
        <v>0</v>
      </c>
      <c r="AC93" s="460">
        <v>14.2</v>
      </c>
      <c r="AD93" s="253">
        <v>5</v>
      </c>
      <c r="AE93" s="254">
        <v>1</v>
      </c>
      <c r="AF93" s="254">
        <v>4</v>
      </c>
    </row>
  </sheetData>
  <mergeCells count="40">
    <mergeCell ref="M5:N5"/>
    <mergeCell ref="Y5:Z5"/>
    <mergeCell ref="AC5:AC6"/>
    <mergeCell ref="AC53:AC54"/>
    <mergeCell ref="W5:X5"/>
    <mergeCell ref="U5:V5"/>
    <mergeCell ref="U53:V53"/>
    <mergeCell ref="W53:X53"/>
    <mergeCell ref="A55:B55"/>
    <mergeCell ref="A56:B56"/>
    <mergeCell ref="A57:B57"/>
    <mergeCell ref="A70:B70"/>
    <mergeCell ref="A3:AF3"/>
    <mergeCell ref="A51:AF51"/>
    <mergeCell ref="A7:B7"/>
    <mergeCell ref="A8:B8"/>
    <mergeCell ref="AA5:AB5"/>
    <mergeCell ref="A5:C6"/>
    <mergeCell ref="O5:P5"/>
    <mergeCell ref="I5:J5"/>
    <mergeCell ref="A53:C54"/>
    <mergeCell ref="D53:F53"/>
    <mergeCell ref="S5:T5"/>
    <mergeCell ref="D5:F5"/>
    <mergeCell ref="AD5:AF5"/>
    <mergeCell ref="AD53:AF53"/>
    <mergeCell ref="Y53:Z53"/>
    <mergeCell ref="A12:B12"/>
    <mergeCell ref="AA53:AB53"/>
    <mergeCell ref="K53:L53"/>
    <mergeCell ref="I53:J53"/>
    <mergeCell ref="M53:N53"/>
    <mergeCell ref="O53:P53"/>
    <mergeCell ref="S53:T53"/>
    <mergeCell ref="G5:H5"/>
    <mergeCell ref="K5:L5"/>
    <mergeCell ref="Q5:R5"/>
    <mergeCell ref="G53:H53"/>
    <mergeCell ref="A25:B25"/>
    <mergeCell ref="Q53:R53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61" firstPageNumber="32" pageOrder="overThenDown" orientation="landscape" useFirstPageNumber="1" r:id="rId1"/>
  <headerFooter alignWithMargins="0"/>
  <rowBreaks count="1" manualBreakCount="1">
    <brk id="48" max="3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00FF"/>
  </sheetPr>
  <dimension ref="A1:Z97"/>
  <sheetViews>
    <sheetView zoomScaleNormal="100" workbookViewId="0">
      <selection activeCell="G9" sqref="G9"/>
    </sheetView>
  </sheetViews>
  <sheetFormatPr defaultRowHeight="13.5"/>
  <cols>
    <col min="1" max="1" width="2.125" style="6" customWidth="1"/>
    <col min="2" max="2" width="13.125" style="6" customWidth="1"/>
    <col min="3" max="3" width="0.625" style="6" customWidth="1"/>
    <col min="4" max="6" width="7.875" style="6" customWidth="1"/>
    <col min="7" max="24" width="7.625" style="6" customWidth="1"/>
    <col min="25" max="26" width="7.625" style="491" customWidth="1"/>
    <col min="27" max="27" width="7.625" style="6" customWidth="1"/>
    <col min="28" max="16384" width="9" style="6"/>
  </cols>
  <sheetData>
    <row r="1" spans="1:26" ht="17.25" customHeight="1">
      <c r="A1" s="41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468"/>
      <c r="Z1" s="469"/>
    </row>
    <row r="2" spans="1:26" ht="13.7" customHeight="1">
      <c r="A2" s="5"/>
      <c r="B2" s="5"/>
      <c r="C2" s="5"/>
      <c r="D2" s="5"/>
      <c r="E2" s="5"/>
      <c r="F2" s="5"/>
      <c r="G2" s="5"/>
      <c r="H2" s="5"/>
      <c r="I2" s="47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7"/>
      <c r="Y2" s="468"/>
      <c r="Z2" s="469"/>
    </row>
    <row r="3" spans="1:26" ht="16.5" customHeight="1">
      <c r="A3" s="696" t="s">
        <v>515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697"/>
      <c r="Z3" s="697"/>
    </row>
    <row r="4" spans="1:26" ht="15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4" s="102"/>
      <c r="Y4" s="471"/>
      <c r="Z4" s="427" t="s">
        <v>25</v>
      </c>
    </row>
    <row r="5" spans="1:26">
      <c r="A5" s="693" t="s">
        <v>21</v>
      </c>
      <c r="B5" s="693"/>
      <c r="C5" s="699"/>
      <c r="D5" s="704" t="s">
        <v>29</v>
      </c>
      <c r="E5" s="693"/>
      <c r="F5" s="699"/>
      <c r="G5" s="850" t="s">
        <v>516</v>
      </c>
      <c r="H5" s="718"/>
      <c r="I5" s="718"/>
      <c r="J5" s="719"/>
      <c r="K5" s="842" t="s">
        <v>517</v>
      </c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843"/>
      <c r="Z5" s="843"/>
    </row>
    <row r="6" spans="1:26">
      <c r="A6" s="685"/>
      <c r="B6" s="685"/>
      <c r="C6" s="834"/>
      <c r="D6" s="849"/>
      <c r="E6" s="819"/>
      <c r="F6" s="834"/>
      <c r="G6" s="835" t="s">
        <v>32</v>
      </c>
      <c r="H6" s="835"/>
      <c r="I6" s="835" t="s">
        <v>30</v>
      </c>
      <c r="J6" s="835"/>
      <c r="K6" s="837" t="s">
        <v>159</v>
      </c>
      <c r="L6" s="837"/>
      <c r="M6" s="835" t="s">
        <v>306</v>
      </c>
      <c r="N6" s="835"/>
      <c r="O6" s="838" t="s">
        <v>518</v>
      </c>
      <c r="P6" s="839"/>
      <c r="Q6" s="840" t="s">
        <v>519</v>
      </c>
      <c r="R6" s="848"/>
      <c r="S6" s="835" t="s">
        <v>30</v>
      </c>
      <c r="T6" s="835"/>
      <c r="U6" s="840" t="s">
        <v>520</v>
      </c>
      <c r="V6" s="841"/>
      <c r="W6" s="840" t="s">
        <v>521</v>
      </c>
      <c r="X6" s="848"/>
      <c r="Y6" s="844" t="s">
        <v>522</v>
      </c>
      <c r="Z6" s="845"/>
    </row>
    <row r="7" spans="1:26">
      <c r="A7" s="685"/>
      <c r="B7" s="685"/>
      <c r="C7" s="834"/>
      <c r="D7" s="849"/>
      <c r="E7" s="819"/>
      <c r="F7" s="834"/>
      <c r="G7" s="821"/>
      <c r="H7" s="821"/>
      <c r="I7" s="821"/>
      <c r="J7" s="821"/>
      <c r="K7" s="709"/>
      <c r="L7" s="709"/>
      <c r="M7" s="821"/>
      <c r="N7" s="821"/>
      <c r="O7" s="815"/>
      <c r="P7" s="816"/>
      <c r="Q7" s="700" t="s">
        <v>523</v>
      </c>
      <c r="R7" s="701"/>
      <c r="S7" s="821"/>
      <c r="T7" s="821"/>
      <c r="U7" s="700" t="s">
        <v>524</v>
      </c>
      <c r="V7" s="701"/>
      <c r="W7" s="700"/>
      <c r="X7" s="701"/>
      <c r="Y7" s="846"/>
      <c r="Z7" s="847"/>
    </row>
    <row r="8" spans="1:26">
      <c r="A8" s="694"/>
      <c r="B8" s="694"/>
      <c r="C8" s="701"/>
      <c r="D8" s="355" t="s">
        <v>61</v>
      </c>
      <c r="E8" s="355" t="s">
        <v>525</v>
      </c>
      <c r="F8" s="355" t="s">
        <v>526</v>
      </c>
      <c r="G8" s="355" t="s">
        <v>525</v>
      </c>
      <c r="H8" s="355" t="s">
        <v>526</v>
      </c>
      <c r="I8" s="355" t="s">
        <v>525</v>
      </c>
      <c r="J8" s="355" t="s">
        <v>526</v>
      </c>
      <c r="K8" s="517" t="s">
        <v>525</v>
      </c>
      <c r="L8" s="356" t="s">
        <v>526</v>
      </c>
      <c r="M8" s="355" t="s">
        <v>525</v>
      </c>
      <c r="N8" s="355" t="s">
        <v>526</v>
      </c>
      <c r="O8" s="355" t="s">
        <v>85</v>
      </c>
      <c r="P8" s="355" t="s">
        <v>526</v>
      </c>
      <c r="Q8" s="355" t="s">
        <v>164</v>
      </c>
      <c r="R8" s="355" t="s">
        <v>526</v>
      </c>
      <c r="S8" s="355" t="s">
        <v>525</v>
      </c>
      <c r="T8" s="355" t="s">
        <v>526</v>
      </c>
      <c r="U8" s="355" t="s">
        <v>525</v>
      </c>
      <c r="V8" s="355" t="s">
        <v>526</v>
      </c>
      <c r="W8" s="355" t="s">
        <v>525</v>
      </c>
      <c r="X8" s="356" t="s">
        <v>526</v>
      </c>
      <c r="Y8" s="472" t="s">
        <v>525</v>
      </c>
      <c r="Z8" s="473" t="s">
        <v>526</v>
      </c>
    </row>
    <row r="9" spans="1:26" ht="16.5" customHeight="1">
      <c r="A9" s="749">
        <v>30</v>
      </c>
      <c r="B9" s="749"/>
      <c r="C9" s="5"/>
      <c r="D9" s="374">
        <v>2398</v>
      </c>
      <c r="E9" s="243">
        <v>505</v>
      </c>
      <c r="F9" s="435">
        <v>1893</v>
      </c>
      <c r="G9" s="63">
        <v>131</v>
      </c>
      <c r="H9" s="49">
        <v>197</v>
      </c>
      <c r="I9" s="49">
        <v>4</v>
      </c>
      <c r="J9" s="388">
        <v>49</v>
      </c>
      <c r="K9" s="51" t="s">
        <v>62</v>
      </c>
      <c r="L9" s="51" t="s">
        <v>62</v>
      </c>
      <c r="M9" s="51">
        <v>37</v>
      </c>
      <c r="N9" s="51">
        <v>268</v>
      </c>
      <c r="O9" s="51">
        <v>1</v>
      </c>
      <c r="P9" s="51">
        <v>44</v>
      </c>
      <c r="Q9" s="51" t="s">
        <v>62</v>
      </c>
      <c r="R9" s="51" t="s">
        <v>62</v>
      </c>
      <c r="S9" s="51" t="s">
        <v>62</v>
      </c>
      <c r="T9" s="51">
        <v>43</v>
      </c>
      <c r="U9" s="51">
        <v>6</v>
      </c>
      <c r="V9" s="51">
        <v>305</v>
      </c>
      <c r="W9" s="51">
        <v>218</v>
      </c>
      <c r="X9" s="51">
        <v>128</v>
      </c>
      <c r="Y9" s="474">
        <v>108</v>
      </c>
      <c r="Z9" s="474">
        <v>859</v>
      </c>
    </row>
    <row r="10" spans="1:26" ht="14.25" customHeight="1">
      <c r="A10" s="692" t="s">
        <v>171</v>
      </c>
      <c r="B10" s="692"/>
      <c r="C10" s="52"/>
      <c r="D10" s="375">
        <v>2690</v>
      </c>
      <c r="E10" s="54">
        <v>569</v>
      </c>
      <c r="F10" s="389">
        <v>2121</v>
      </c>
      <c r="G10" s="375">
        <v>137</v>
      </c>
      <c r="H10" s="54">
        <v>194</v>
      </c>
      <c r="I10" s="54">
        <v>2</v>
      </c>
      <c r="J10" s="389">
        <v>43</v>
      </c>
      <c r="K10" s="88" t="s">
        <v>62</v>
      </c>
      <c r="L10" s="88" t="s">
        <v>62</v>
      </c>
      <c r="M10" s="88">
        <v>39</v>
      </c>
      <c r="N10" s="88">
        <v>323</v>
      </c>
      <c r="O10" s="88" t="s">
        <v>62</v>
      </c>
      <c r="P10" s="88">
        <v>32</v>
      </c>
      <c r="Q10" s="88" t="s">
        <v>62</v>
      </c>
      <c r="R10" s="88">
        <v>1</v>
      </c>
      <c r="S10" s="88" t="s">
        <v>62</v>
      </c>
      <c r="T10" s="88">
        <v>48</v>
      </c>
      <c r="U10" s="88">
        <v>5</v>
      </c>
      <c r="V10" s="88">
        <v>304</v>
      </c>
      <c r="W10" s="88">
        <v>228</v>
      </c>
      <c r="X10" s="88">
        <v>141</v>
      </c>
      <c r="Y10" s="475">
        <v>158</v>
      </c>
      <c r="Z10" s="475">
        <v>1035</v>
      </c>
    </row>
    <row r="11" spans="1:26">
      <c r="A11" s="5"/>
      <c r="B11" s="90" t="s">
        <v>527</v>
      </c>
      <c r="C11" s="5"/>
      <c r="D11" s="374">
        <v>3</v>
      </c>
      <c r="E11" s="243" t="s">
        <v>62</v>
      </c>
      <c r="F11" s="435">
        <v>3</v>
      </c>
      <c r="G11" s="628">
        <v>0</v>
      </c>
      <c r="H11" s="629">
        <v>0</v>
      </c>
      <c r="I11" s="629">
        <v>0</v>
      </c>
      <c r="J11" s="630">
        <v>0</v>
      </c>
      <c r="K11" s="51">
        <v>0</v>
      </c>
      <c r="L11" s="51">
        <v>0</v>
      </c>
      <c r="M11" s="51">
        <v>0</v>
      </c>
      <c r="N11" s="51">
        <v>1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1</v>
      </c>
      <c r="U11" s="51">
        <v>0</v>
      </c>
      <c r="V11" s="51">
        <v>1</v>
      </c>
      <c r="W11" s="51">
        <v>0</v>
      </c>
      <c r="X11" s="51">
        <v>0</v>
      </c>
      <c r="Y11" s="476">
        <v>0</v>
      </c>
      <c r="Z11" s="476">
        <v>0</v>
      </c>
    </row>
    <row r="12" spans="1:26">
      <c r="A12" s="5"/>
      <c r="B12" s="90" t="s">
        <v>266</v>
      </c>
      <c r="C12" s="5"/>
      <c r="D12" s="374">
        <v>2667</v>
      </c>
      <c r="E12" s="243">
        <v>561</v>
      </c>
      <c r="F12" s="435">
        <v>2106</v>
      </c>
      <c r="G12" s="63">
        <v>137</v>
      </c>
      <c r="H12" s="49">
        <v>194</v>
      </c>
      <c r="I12" s="49">
        <v>2</v>
      </c>
      <c r="J12" s="388">
        <v>43</v>
      </c>
      <c r="K12" s="51" t="s">
        <v>62</v>
      </c>
      <c r="L12" s="51" t="s">
        <v>62</v>
      </c>
      <c r="M12" s="51">
        <v>38</v>
      </c>
      <c r="N12" s="51">
        <v>313</v>
      </c>
      <c r="O12" s="51" t="s">
        <v>62</v>
      </c>
      <c r="P12" s="51">
        <v>31</v>
      </c>
      <c r="Q12" s="51" t="s">
        <v>62</v>
      </c>
      <c r="R12" s="51" t="s">
        <v>62</v>
      </c>
      <c r="S12" s="51" t="s">
        <v>62</v>
      </c>
      <c r="T12" s="51">
        <v>46</v>
      </c>
      <c r="U12" s="51">
        <v>5</v>
      </c>
      <c r="V12" s="51">
        <v>303</v>
      </c>
      <c r="W12" s="51">
        <v>221</v>
      </c>
      <c r="X12" s="51">
        <v>141</v>
      </c>
      <c r="Y12" s="51">
        <v>158</v>
      </c>
      <c r="Z12" s="51">
        <v>1035</v>
      </c>
    </row>
    <row r="13" spans="1:26">
      <c r="A13" s="5"/>
      <c r="B13" s="90" t="s">
        <v>349</v>
      </c>
      <c r="C13" s="5"/>
      <c r="D13" s="374">
        <v>20</v>
      </c>
      <c r="E13" s="243">
        <v>8</v>
      </c>
      <c r="F13" s="435">
        <v>12</v>
      </c>
      <c r="G13" s="628">
        <v>0</v>
      </c>
      <c r="H13" s="629">
        <v>0</v>
      </c>
      <c r="I13" s="629">
        <v>0</v>
      </c>
      <c r="J13" s="630">
        <v>0</v>
      </c>
      <c r="K13" s="51">
        <v>0</v>
      </c>
      <c r="L13" s="51">
        <v>0</v>
      </c>
      <c r="M13" s="51">
        <v>1</v>
      </c>
      <c r="N13" s="51">
        <v>9</v>
      </c>
      <c r="O13" s="51">
        <v>0</v>
      </c>
      <c r="P13" s="51">
        <v>1</v>
      </c>
      <c r="Q13" s="51">
        <v>0</v>
      </c>
      <c r="R13" s="51">
        <v>1</v>
      </c>
      <c r="S13" s="51">
        <v>0</v>
      </c>
      <c r="T13" s="51">
        <v>1</v>
      </c>
      <c r="U13" s="51">
        <v>0</v>
      </c>
      <c r="V13" s="51">
        <v>0</v>
      </c>
      <c r="W13" s="51">
        <v>7</v>
      </c>
      <c r="X13" s="51">
        <v>0</v>
      </c>
      <c r="Y13" s="476">
        <v>0</v>
      </c>
      <c r="Z13" s="476">
        <v>0</v>
      </c>
    </row>
    <row r="14" spans="1:26">
      <c r="A14" s="695" t="s">
        <v>23</v>
      </c>
      <c r="B14" s="695"/>
      <c r="C14" s="57"/>
      <c r="D14" s="378">
        <v>2185</v>
      </c>
      <c r="E14" s="86">
        <v>452</v>
      </c>
      <c r="F14" s="395">
        <v>1733</v>
      </c>
      <c r="G14" s="378">
        <v>104</v>
      </c>
      <c r="H14" s="86">
        <v>164</v>
      </c>
      <c r="I14" s="86" t="s">
        <v>62</v>
      </c>
      <c r="J14" s="395">
        <v>35</v>
      </c>
      <c r="K14" s="86" t="s">
        <v>62</v>
      </c>
      <c r="L14" s="86" t="s">
        <v>62</v>
      </c>
      <c r="M14" s="86">
        <v>15</v>
      </c>
      <c r="N14" s="86">
        <v>232</v>
      </c>
      <c r="O14" s="86" t="s">
        <v>62</v>
      </c>
      <c r="P14" s="86">
        <v>14</v>
      </c>
      <c r="Q14" s="86" t="s">
        <v>62</v>
      </c>
      <c r="R14" s="86">
        <v>1</v>
      </c>
      <c r="S14" s="86" t="s">
        <v>62</v>
      </c>
      <c r="T14" s="86">
        <v>47</v>
      </c>
      <c r="U14" s="86">
        <v>5</v>
      </c>
      <c r="V14" s="86">
        <v>282</v>
      </c>
      <c r="W14" s="86">
        <v>198</v>
      </c>
      <c r="X14" s="86">
        <v>116</v>
      </c>
      <c r="Y14" s="477">
        <v>130</v>
      </c>
      <c r="Z14" s="477">
        <v>842</v>
      </c>
    </row>
    <row r="15" spans="1:26">
      <c r="A15" s="61"/>
      <c r="B15" s="62" t="s">
        <v>196</v>
      </c>
      <c r="C15" s="43"/>
      <c r="D15" s="374">
        <v>194</v>
      </c>
      <c r="E15" s="243">
        <v>72</v>
      </c>
      <c r="F15" s="435">
        <v>122</v>
      </c>
      <c r="G15" s="63">
        <v>17</v>
      </c>
      <c r="H15" s="49">
        <v>34</v>
      </c>
      <c r="I15" s="49">
        <v>0</v>
      </c>
      <c r="J15" s="388">
        <v>5</v>
      </c>
      <c r="K15" s="49">
        <v>0</v>
      </c>
      <c r="L15" s="49">
        <v>0</v>
      </c>
      <c r="M15" s="49">
        <v>1</v>
      </c>
      <c r="N15" s="49">
        <v>37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2</v>
      </c>
      <c r="U15" s="49">
        <v>0</v>
      </c>
      <c r="V15" s="49">
        <v>1</v>
      </c>
      <c r="W15" s="49">
        <v>49</v>
      </c>
      <c r="X15" s="478">
        <v>2</v>
      </c>
      <c r="Y15" s="478">
        <v>5</v>
      </c>
      <c r="Z15" s="478">
        <v>41</v>
      </c>
    </row>
    <row r="16" spans="1:26">
      <c r="A16" s="61"/>
      <c r="B16" s="62" t="s">
        <v>528</v>
      </c>
      <c r="C16" s="43"/>
      <c r="D16" s="374">
        <v>764</v>
      </c>
      <c r="E16" s="243">
        <v>131</v>
      </c>
      <c r="F16" s="435">
        <v>633</v>
      </c>
      <c r="G16" s="63">
        <v>23</v>
      </c>
      <c r="H16" s="49">
        <v>38</v>
      </c>
      <c r="I16" s="49">
        <v>0</v>
      </c>
      <c r="J16" s="388">
        <v>10</v>
      </c>
      <c r="K16" s="49">
        <v>0</v>
      </c>
      <c r="L16" s="49">
        <v>0</v>
      </c>
      <c r="M16" s="49">
        <v>4</v>
      </c>
      <c r="N16" s="49">
        <v>82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31</v>
      </c>
      <c r="U16" s="49">
        <v>2</v>
      </c>
      <c r="V16" s="49">
        <v>141</v>
      </c>
      <c r="W16" s="49">
        <v>56</v>
      </c>
      <c r="X16" s="478">
        <v>56</v>
      </c>
      <c r="Y16" s="478">
        <v>46</v>
      </c>
      <c r="Z16" s="478">
        <v>275</v>
      </c>
    </row>
    <row r="17" spans="1:26">
      <c r="A17" s="61"/>
      <c r="B17" s="62" t="s">
        <v>529</v>
      </c>
      <c r="C17" s="43"/>
      <c r="D17" s="374">
        <v>63</v>
      </c>
      <c r="E17" s="243">
        <v>13</v>
      </c>
      <c r="F17" s="435">
        <v>50</v>
      </c>
      <c r="G17" s="63">
        <v>9</v>
      </c>
      <c r="H17" s="49">
        <v>10</v>
      </c>
      <c r="I17" s="49">
        <v>0</v>
      </c>
      <c r="J17" s="388">
        <v>1</v>
      </c>
      <c r="K17" s="49">
        <v>0</v>
      </c>
      <c r="L17" s="49">
        <v>0</v>
      </c>
      <c r="M17" s="49">
        <v>2</v>
      </c>
      <c r="N17" s="49">
        <v>23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78">
        <v>0</v>
      </c>
      <c r="Y17" s="478">
        <v>2</v>
      </c>
      <c r="Z17" s="478">
        <v>16</v>
      </c>
    </row>
    <row r="18" spans="1:26">
      <c r="A18" s="61"/>
      <c r="B18" s="62" t="s">
        <v>530</v>
      </c>
      <c r="C18" s="43"/>
      <c r="D18" s="374">
        <v>96</v>
      </c>
      <c r="E18" s="243">
        <v>19</v>
      </c>
      <c r="F18" s="435">
        <v>77</v>
      </c>
      <c r="G18" s="63">
        <v>9</v>
      </c>
      <c r="H18" s="49">
        <v>16</v>
      </c>
      <c r="I18" s="49">
        <v>0</v>
      </c>
      <c r="J18" s="388">
        <v>6</v>
      </c>
      <c r="K18" s="49">
        <v>0</v>
      </c>
      <c r="L18" s="49">
        <v>0</v>
      </c>
      <c r="M18" s="49">
        <v>1</v>
      </c>
      <c r="N18" s="49">
        <v>25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2</v>
      </c>
      <c r="X18" s="478">
        <v>0</v>
      </c>
      <c r="Y18" s="478">
        <v>7</v>
      </c>
      <c r="Z18" s="478">
        <v>30</v>
      </c>
    </row>
    <row r="19" spans="1:26">
      <c r="A19" s="61"/>
      <c r="B19" s="62" t="s">
        <v>531</v>
      </c>
      <c r="C19" s="43"/>
      <c r="D19" s="374">
        <v>438</v>
      </c>
      <c r="E19" s="250">
        <v>65</v>
      </c>
      <c r="F19" s="435">
        <v>373</v>
      </c>
      <c r="G19" s="63">
        <v>11</v>
      </c>
      <c r="H19" s="49">
        <v>19</v>
      </c>
      <c r="I19" s="49">
        <v>0</v>
      </c>
      <c r="J19" s="388">
        <v>5</v>
      </c>
      <c r="K19" s="49">
        <v>0</v>
      </c>
      <c r="L19" s="49">
        <v>0</v>
      </c>
      <c r="M19" s="49">
        <v>1</v>
      </c>
      <c r="N19" s="49">
        <v>14</v>
      </c>
      <c r="O19" s="49">
        <v>0</v>
      </c>
      <c r="P19" s="49">
        <v>1</v>
      </c>
      <c r="Q19" s="49">
        <v>0</v>
      </c>
      <c r="R19" s="49">
        <v>1</v>
      </c>
      <c r="S19" s="49">
        <v>0</v>
      </c>
      <c r="T19" s="49">
        <v>10</v>
      </c>
      <c r="U19" s="49">
        <v>3</v>
      </c>
      <c r="V19" s="49">
        <v>109</v>
      </c>
      <c r="W19" s="49">
        <v>28</v>
      </c>
      <c r="X19" s="478">
        <v>25</v>
      </c>
      <c r="Y19" s="478">
        <v>22</v>
      </c>
      <c r="Z19" s="478">
        <v>189</v>
      </c>
    </row>
    <row r="20" spans="1:26">
      <c r="A20" s="64"/>
      <c r="B20" s="65" t="s">
        <v>532</v>
      </c>
      <c r="C20" s="66"/>
      <c r="D20" s="380">
        <v>62</v>
      </c>
      <c r="E20" s="243">
        <v>22</v>
      </c>
      <c r="F20" s="479">
        <v>40</v>
      </c>
      <c r="G20" s="67">
        <v>5</v>
      </c>
      <c r="H20" s="68">
        <v>6</v>
      </c>
      <c r="I20" s="68">
        <v>0</v>
      </c>
      <c r="J20" s="396">
        <v>1</v>
      </c>
      <c r="K20" s="68">
        <v>0</v>
      </c>
      <c r="L20" s="68">
        <v>0</v>
      </c>
      <c r="M20" s="68">
        <v>0</v>
      </c>
      <c r="N20" s="68">
        <v>1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8</v>
      </c>
      <c r="X20" s="480">
        <v>3</v>
      </c>
      <c r="Y20" s="480">
        <v>9</v>
      </c>
      <c r="Z20" s="480">
        <v>29</v>
      </c>
    </row>
    <row r="21" spans="1:26">
      <c r="A21" s="61"/>
      <c r="B21" s="62" t="s">
        <v>230</v>
      </c>
      <c r="C21" s="43"/>
      <c r="D21" s="374">
        <v>87</v>
      </c>
      <c r="E21" s="243">
        <v>21</v>
      </c>
      <c r="F21" s="435">
        <v>66</v>
      </c>
      <c r="G21" s="63">
        <v>4</v>
      </c>
      <c r="H21" s="49">
        <v>8</v>
      </c>
      <c r="I21" s="49">
        <v>0</v>
      </c>
      <c r="J21" s="388">
        <v>1</v>
      </c>
      <c r="K21" s="49">
        <v>0</v>
      </c>
      <c r="L21" s="49">
        <v>0</v>
      </c>
      <c r="M21" s="49">
        <v>0</v>
      </c>
      <c r="N21" s="49">
        <v>5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15</v>
      </c>
      <c r="X21" s="478">
        <v>2</v>
      </c>
      <c r="Y21" s="478">
        <v>2</v>
      </c>
      <c r="Z21" s="478">
        <v>50</v>
      </c>
    </row>
    <row r="22" spans="1:26">
      <c r="A22" s="61"/>
      <c r="B22" s="62" t="s">
        <v>533</v>
      </c>
      <c r="C22" s="43"/>
      <c r="D22" s="374">
        <v>111</v>
      </c>
      <c r="E22" s="243">
        <v>32</v>
      </c>
      <c r="F22" s="435">
        <v>79</v>
      </c>
      <c r="G22" s="63">
        <v>7</v>
      </c>
      <c r="H22" s="49">
        <v>7</v>
      </c>
      <c r="I22" s="49">
        <v>0</v>
      </c>
      <c r="J22" s="388">
        <v>3</v>
      </c>
      <c r="K22" s="49">
        <v>0</v>
      </c>
      <c r="L22" s="49">
        <v>0</v>
      </c>
      <c r="M22" s="49">
        <v>3</v>
      </c>
      <c r="N22" s="49">
        <v>13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78">
        <v>0</v>
      </c>
      <c r="Y22" s="478">
        <v>22</v>
      </c>
      <c r="Z22" s="478">
        <v>56</v>
      </c>
    </row>
    <row r="23" spans="1:26">
      <c r="A23" s="61"/>
      <c r="B23" s="62" t="s">
        <v>235</v>
      </c>
      <c r="C23" s="43"/>
      <c r="D23" s="374">
        <v>74</v>
      </c>
      <c r="E23" s="243">
        <v>21</v>
      </c>
      <c r="F23" s="435">
        <v>53</v>
      </c>
      <c r="G23" s="63">
        <v>7</v>
      </c>
      <c r="H23" s="49">
        <v>4</v>
      </c>
      <c r="I23" s="49">
        <v>0</v>
      </c>
      <c r="J23" s="388">
        <v>1</v>
      </c>
      <c r="K23" s="49">
        <v>0</v>
      </c>
      <c r="L23" s="49">
        <v>0</v>
      </c>
      <c r="M23" s="49">
        <v>1</v>
      </c>
      <c r="N23" s="49">
        <v>4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10</v>
      </c>
      <c r="X23" s="478">
        <v>11</v>
      </c>
      <c r="Y23" s="478">
        <v>3</v>
      </c>
      <c r="Z23" s="478">
        <v>33</v>
      </c>
    </row>
    <row r="24" spans="1:26">
      <c r="A24" s="71"/>
      <c r="B24" s="72" t="s">
        <v>204</v>
      </c>
      <c r="C24" s="73"/>
      <c r="D24" s="382">
        <v>95</v>
      </c>
      <c r="E24" s="250">
        <v>16</v>
      </c>
      <c r="F24" s="481">
        <v>79</v>
      </c>
      <c r="G24" s="74">
        <v>2</v>
      </c>
      <c r="H24" s="76">
        <v>10</v>
      </c>
      <c r="I24" s="76">
        <v>0</v>
      </c>
      <c r="J24" s="397">
        <v>0</v>
      </c>
      <c r="K24" s="76">
        <v>0</v>
      </c>
      <c r="L24" s="76">
        <v>0</v>
      </c>
      <c r="M24" s="76">
        <v>0</v>
      </c>
      <c r="N24" s="76">
        <v>4</v>
      </c>
      <c r="O24" s="76">
        <v>0</v>
      </c>
      <c r="P24" s="76">
        <v>1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8</v>
      </c>
      <c r="X24" s="482">
        <v>5</v>
      </c>
      <c r="Y24" s="482">
        <v>6</v>
      </c>
      <c r="Z24" s="482">
        <v>59</v>
      </c>
    </row>
    <row r="25" spans="1:26">
      <c r="A25" s="61"/>
      <c r="B25" s="62" t="s">
        <v>534</v>
      </c>
      <c r="C25" s="43"/>
      <c r="D25" s="374">
        <v>136</v>
      </c>
      <c r="E25" s="243">
        <v>21</v>
      </c>
      <c r="F25" s="435">
        <v>115</v>
      </c>
      <c r="G25" s="63">
        <v>5</v>
      </c>
      <c r="H25" s="49">
        <v>8</v>
      </c>
      <c r="I25" s="49">
        <v>0</v>
      </c>
      <c r="J25" s="388">
        <v>1</v>
      </c>
      <c r="K25" s="49">
        <v>0</v>
      </c>
      <c r="L25" s="49">
        <v>0</v>
      </c>
      <c r="M25" s="49">
        <v>0</v>
      </c>
      <c r="N25" s="49">
        <v>15</v>
      </c>
      <c r="O25" s="49">
        <v>0</v>
      </c>
      <c r="P25" s="49">
        <v>12</v>
      </c>
      <c r="Q25" s="49">
        <v>0</v>
      </c>
      <c r="R25" s="49">
        <v>0</v>
      </c>
      <c r="S25" s="49">
        <v>0</v>
      </c>
      <c r="T25" s="49">
        <v>4</v>
      </c>
      <c r="U25" s="49">
        <v>0</v>
      </c>
      <c r="V25" s="49">
        <v>31</v>
      </c>
      <c r="W25" s="49">
        <v>10</v>
      </c>
      <c r="X25" s="478">
        <v>7</v>
      </c>
      <c r="Y25" s="478">
        <v>6</v>
      </c>
      <c r="Z25" s="478">
        <v>37</v>
      </c>
    </row>
    <row r="26" spans="1:26">
      <c r="A26" s="78"/>
      <c r="B26" s="79" t="s">
        <v>103</v>
      </c>
      <c r="C26" s="366"/>
      <c r="D26" s="384">
        <v>65</v>
      </c>
      <c r="E26" s="243">
        <v>19</v>
      </c>
      <c r="F26" s="439">
        <v>46</v>
      </c>
      <c r="G26" s="81">
        <v>5</v>
      </c>
      <c r="H26" s="83">
        <v>4</v>
      </c>
      <c r="I26" s="83">
        <v>0</v>
      </c>
      <c r="J26" s="398">
        <v>1</v>
      </c>
      <c r="K26" s="83">
        <v>0</v>
      </c>
      <c r="L26" s="83">
        <v>0</v>
      </c>
      <c r="M26" s="83">
        <v>2</v>
      </c>
      <c r="N26" s="83">
        <v>9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12</v>
      </c>
      <c r="X26" s="483">
        <v>5</v>
      </c>
      <c r="Y26" s="483">
        <v>0</v>
      </c>
      <c r="Z26" s="483">
        <v>27</v>
      </c>
    </row>
    <row r="27" spans="1:26">
      <c r="A27" s="691" t="s">
        <v>24</v>
      </c>
      <c r="B27" s="691"/>
      <c r="C27" s="52"/>
      <c r="D27" s="378">
        <v>505</v>
      </c>
      <c r="E27" s="86">
        <v>117</v>
      </c>
      <c r="F27" s="395">
        <v>388</v>
      </c>
      <c r="G27" s="375">
        <v>33</v>
      </c>
      <c r="H27" s="54">
        <v>30</v>
      </c>
      <c r="I27" s="54">
        <v>2</v>
      </c>
      <c r="J27" s="389">
        <v>8</v>
      </c>
      <c r="K27" s="88" t="s">
        <v>62</v>
      </c>
      <c r="L27" s="88" t="s">
        <v>62</v>
      </c>
      <c r="M27" s="88">
        <v>24</v>
      </c>
      <c r="N27" s="88">
        <v>91</v>
      </c>
      <c r="O27" s="88" t="s">
        <v>62</v>
      </c>
      <c r="P27" s="88">
        <v>18</v>
      </c>
      <c r="Q27" s="88" t="s">
        <v>62</v>
      </c>
      <c r="R27" s="88" t="s">
        <v>62</v>
      </c>
      <c r="S27" s="88" t="s">
        <v>62</v>
      </c>
      <c r="T27" s="88">
        <v>1</v>
      </c>
      <c r="U27" s="88" t="s">
        <v>62</v>
      </c>
      <c r="V27" s="88">
        <v>22</v>
      </c>
      <c r="W27" s="88">
        <v>30</v>
      </c>
      <c r="X27" s="475">
        <v>25</v>
      </c>
      <c r="Y27" s="475">
        <v>28</v>
      </c>
      <c r="Z27" s="475">
        <v>193</v>
      </c>
    </row>
    <row r="28" spans="1:26">
      <c r="B28" s="62" t="s">
        <v>70</v>
      </c>
      <c r="C28" s="5"/>
      <c r="D28" s="374">
        <v>22</v>
      </c>
      <c r="E28" s="243">
        <v>5</v>
      </c>
      <c r="F28" s="435">
        <v>17</v>
      </c>
      <c r="G28" s="63">
        <v>2</v>
      </c>
      <c r="H28" s="49">
        <v>1</v>
      </c>
      <c r="I28" s="49">
        <v>0</v>
      </c>
      <c r="J28" s="388">
        <v>0</v>
      </c>
      <c r="K28" s="51">
        <v>0</v>
      </c>
      <c r="L28" s="51">
        <v>0</v>
      </c>
      <c r="M28" s="51">
        <v>2</v>
      </c>
      <c r="N28" s="51">
        <v>5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476">
        <v>0</v>
      </c>
      <c r="Y28" s="476">
        <v>1</v>
      </c>
      <c r="Z28" s="476">
        <v>11</v>
      </c>
    </row>
    <row r="29" spans="1:26">
      <c r="B29" s="90" t="s">
        <v>71</v>
      </c>
      <c r="C29" s="5"/>
      <c r="D29" s="374">
        <v>9</v>
      </c>
      <c r="E29" s="243">
        <v>1</v>
      </c>
      <c r="F29" s="435">
        <v>8</v>
      </c>
      <c r="G29" s="63">
        <v>1</v>
      </c>
      <c r="H29" s="49">
        <v>2</v>
      </c>
      <c r="I29" s="49">
        <v>0</v>
      </c>
      <c r="J29" s="388">
        <v>0</v>
      </c>
      <c r="K29" s="51">
        <v>0</v>
      </c>
      <c r="L29" s="51">
        <v>0</v>
      </c>
      <c r="M29" s="51">
        <v>0</v>
      </c>
      <c r="N29" s="51">
        <v>4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476">
        <v>0</v>
      </c>
      <c r="Y29" s="476">
        <v>0</v>
      </c>
      <c r="Z29" s="476">
        <v>2</v>
      </c>
    </row>
    <row r="30" spans="1:26">
      <c r="A30" s="61"/>
      <c r="B30" s="62" t="s">
        <v>72</v>
      </c>
      <c r="C30" s="43"/>
      <c r="D30" s="374">
        <v>9</v>
      </c>
      <c r="E30" s="243">
        <v>3</v>
      </c>
      <c r="F30" s="435">
        <v>6</v>
      </c>
      <c r="G30" s="63">
        <v>1</v>
      </c>
      <c r="H30" s="49">
        <v>0</v>
      </c>
      <c r="I30" s="49">
        <v>0</v>
      </c>
      <c r="J30" s="388">
        <v>1</v>
      </c>
      <c r="K30" s="49">
        <v>0</v>
      </c>
      <c r="L30" s="49">
        <v>0</v>
      </c>
      <c r="M30" s="49">
        <v>2</v>
      </c>
      <c r="N30" s="49">
        <v>1</v>
      </c>
      <c r="O30" s="49">
        <v>0</v>
      </c>
      <c r="P30" s="49">
        <v>1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1</v>
      </c>
      <c r="Y30" s="478">
        <v>0</v>
      </c>
      <c r="Z30" s="478">
        <v>2</v>
      </c>
    </row>
    <row r="31" spans="1:26">
      <c r="A31" s="43"/>
      <c r="B31" s="62" t="s">
        <v>208</v>
      </c>
      <c r="C31" s="43"/>
      <c r="D31" s="374">
        <v>4</v>
      </c>
      <c r="E31" s="243" t="s">
        <v>62</v>
      </c>
      <c r="F31" s="435">
        <v>4</v>
      </c>
      <c r="G31" s="63">
        <v>0</v>
      </c>
      <c r="H31" s="49">
        <v>1</v>
      </c>
      <c r="I31" s="49">
        <v>0</v>
      </c>
      <c r="J31" s="388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1</v>
      </c>
      <c r="Y31" s="478">
        <v>0</v>
      </c>
      <c r="Z31" s="478">
        <v>2</v>
      </c>
    </row>
    <row r="32" spans="1:26">
      <c r="A32" s="43"/>
      <c r="B32" s="62" t="s">
        <v>66</v>
      </c>
      <c r="C32" s="43"/>
      <c r="D32" s="374">
        <v>9</v>
      </c>
      <c r="E32" s="243">
        <v>3</v>
      </c>
      <c r="F32" s="435">
        <v>6</v>
      </c>
      <c r="G32" s="63">
        <v>1</v>
      </c>
      <c r="H32" s="49">
        <v>0</v>
      </c>
      <c r="I32" s="49">
        <v>0</v>
      </c>
      <c r="J32" s="388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1</v>
      </c>
      <c r="X32" s="49">
        <v>1</v>
      </c>
      <c r="Y32" s="478">
        <v>1</v>
      </c>
      <c r="Z32" s="478">
        <v>5</v>
      </c>
    </row>
    <row r="33" spans="1:26">
      <c r="A33" s="66"/>
      <c r="B33" s="65" t="s">
        <v>73</v>
      </c>
      <c r="C33" s="66"/>
      <c r="D33" s="380">
        <v>4</v>
      </c>
      <c r="E33" s="248">
        <v>4</v>
      </c>
      <c r="F33" s="479" t="s">
        <v>62</v>
      </c>
      <c r="G33" s="67">
        <v>1</v>
      </c>
      <c r="H33" s="68">
        <v>0</v>
      </c>
      <c r="I33" s="68">
        <v>0</v>
      </c>
      <c r="J33" s="396">
        <v>0</v>
      </c>
      <c r="K33" s="68">
        <v>0</v>
      </c>
      <c r="L33" s="68">
        <v>0</v>
      </c>
      <c r="M33" s="68">
        <v>2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1</v>
      </c>
      <c r="X33" s="68">
        <v>0</v>
      </c>
      <c r="Y33" s="480">
        <v>0</v>
      </c>
      <c r="Z33" s="480">
        <v>0</v>
      </c>
    </row>
    <row r="34" spans="1:26">
      <c r="A34" s="43"/>
      <c r="B34" s="62" t="s">
        <v>74</v>
      </c>
      <c r="C34" s="43"/>
      <c r="D34" s="374">
        <v>19</v>
      </c>
      <c r="E34" s="243">
        <v>4</v>
      </c>
      <c r="F34" s="435">
        <v>15</v>
      </c>
      <c r="G34" s="63">
        <v>2</v>
      </c>
      <c r="H34" s="49">
        <v>1</v>
      </c>
      <c r="I34" s="49">
        <v>0</v>
      </c>
      <c r="J34" s="388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1</v>
      </c>
      <c r="X34" s="49">
        <v>2</v>
      </c>
      <c r="Y34" s="478">
        <v>1</v>
      </c>
      <c r="Z34" s="478">
        <v>12</v>
      </c>
    </row>
    <row r="35" spans="1:26">
      <c r="A35" s="43"/>
      <c r="B35" s="62" t="s">
        <v>67</v>
      </c>
      <c r="C35" s="43"/>
      <c r="D35" s="374">
        <v>22</v>
      </c>
      <c r="E35" s="243">
        <v>4</v>
      </c>
      <c r="F35" s="435">
        <v>18</v>
      </c>
      <c r="G35" s="63">
        <v>2</v>
      </c>
      <c r="H35" s="49">
        <v>1</v>
      </c>
      <c r="I35" s="49">
        <v>0</v>
      </c>
      <c r="J35" s="388">
        <v>1</v>
      </c>
      <c r="K35" s="49">
        <v>0</v>
      </c>
      <c r="L35" s="49">
        <v>0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6</v>
      </c>
      <c r="W35" s="49">
        <v>1</v>
      </c>
      <c r="X35" s="49">
        <v>2</v>
      </c>
      <c r="Y35" s="478">
        <v>1</v>
      </c>
      <c r="Z35" s="478">
        <v>7</v>
      </c>
    </row>
    <row r="36" spans="1:26">
      <c r="A36" s="43"/>
      <c r="B36" s="62" t="s">
        <v>68</v>
      </c>
      <c r="C36" s="43"/>
      <c r="D36" s="374">
        <v>27</v>
      </c>
      <c r="E36" s="243">
        <v>9</v>
      </c>
      <c r="F36" s="435">
        <v>18</v>
      </c>
      <c r="G36" s="63">
        <v>4</v>
      </c>
      <c r="H36" s="49">
        <v>0</v>
      </c>
      <c r="I36" s="49">
        <v>1</v>
      </c>
      <c r="J36" s="388">
        <v>0</v>
      </c>
      <c r="K36" s="49">
        <v>0</v>
      </c>
      <c r="L36" s="49">
        <v>0</v>
      </c>
      <c r="M36" s="49">
        <v>2</v>
      </c>
      <c r="N36" s="49">
        <v>4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2</v>
      </c>
      <c r="X36" s="49">
        <v>2</v>
      </c>
      <c r="Y36" s="478">
        <v>0</v>
      </c>
      <c r="Z36" s="478">
        <v>12</v>
      </c>
    </row>
    <row r="37" spans="1:26">
      <c r="A37" s="73"/>
      <c r="B37" s="72" t="s">
        <v>87</v>
      </c>
      <c r="C37" s="73"/>
      <c r="D37" s="382">
        <v>12</v>
      </c>
      <c r="E37" s="250">
        <v>3</v>
      </c>
      <c r="F37" s="481">
        <v>9</v>
      </c>
      <c r="G37" s="74">
        <v>1</v>
      </c>
      <c r="H37" s="76">
        <v>1</v>
      </c>
      <c r="I37" s="76">
        <v>0</v>
      </c>
      <c r="J37" s="397">
        <v>1</v>
      </c>
      <c r="K37" s="76">
        <v>0</v>
      </c>
      <c r="L37" s="76">
        <v>0</v>
      </c>
      <c r="M37" s="76">
        <v>1</v>
      </c>
      <c r="N37" s="76">
        <v>3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2</v>
      </c>
      <c r="Y37" s="482">
        <v>1</v>
      </c>
      <c r="Z37" s="482">
        <v>2</v>
      </c>
    </row>
    <row r="38" spans="1:26">
      <c r="A38" s="43"/>
      <c r="B38" s="62" t="s">
        <v>88</v>
      </c>
      <c r="C38" s="43"/>
      <c r="D38" s="374">
        <v>8</v>
      </c>
      <c r="E38" s="243">
        <v>1</v>
      </c>
      <c r="F38" s="435">
        <v>7</v>
      </c>
      <c r="G38" s="63">
        <v>0</v>
      </c>
      <c r="H38" s="49">
        <v>1</v>
      </c>
      <c r="I38" s="49">
        <v>0</v>
      </c>
      <c r="J38" s="388">
        <v>1</v>
      </c>
      <c r="K38" s="49">
        <v>0</v>
      </c>
      <c r="L38" s="49">
        <v>0</v>
      </c>
      <c r="M38" s="49">
        <v>0</v>
      </c>
      <c r="N38" s="49">
        <v>2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1</v>
      </c>
      <c r="X38" s="49">
        <v>0</v>
      </c>
      <c r="Y38" s="478">
        <v>0</v>
      </c>
      <c r="Z38" s="478">
        <v>3</v>
      </c>
    </row>
    <row r="39" spans="1:26">
      <c r="A39" s="43"/>
      <c r="B39" s="62" t="s">
        <v>89</v>
      </c>
      <c r="C39" s="43"/>
      <c r="D39" s="374">
        <v>7</v>
      </c>
      <c r="E39" s="243" t="s">
        <v>62</v>
      </c>
      <c r="F39" s="435">
        <v>7</v>
      </c>
      <c r="G39" s="63">
        <v>0</v>
      </c>
      <c r="H39" s="49">
        <v>1</v>
      </c>
      <c r="I39" s="49">
        <v>0</v>
      </c>
      <c r="J39" s="388">
        <v>0</v>
      </c>
      <c r="K39" s="49">
        <v>0</v>
      </c>
      <c r="L39" s="49">
        <v>0</v>
      </c>
      <c r="M39" s="49">
        <v>0</v>
      </c>
      <c r="N39" s="49">
        <v>3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78">
        <v>1</v>
      </c>
      <c r="Y39" s="478">
        <v>0</v>
      </c>
      <c r="Z39" s="478">
        <v>2</v>
      </c>
    </row>
    <row r="40" spans="1:26">
      <c r="A40" s="43"/>
      <c r="B40" s="62" t="s">
        <v>90</v>
      </c>
      <c r="C40" s="43"/>
      <c r="D40" s="374">
        <v>38</v>
      </c>
      <c r="E40" s="243">
        <v>6</v>
      </c>
      <c r="F40" s="435">
        <v>32</v>
      </c>
      <c r="G40" s="63">
        <v>2</v>
      </c>
      <c r="H40" s="49">
        <v>3</v>
      </c>
      <c r="I40" s="49">
        <v>0</v>
      </c>
      <c r="J40" s="388">
        <v>1</v>
      </c>
      <c r="K40" s="49">
        <v>0</v>
      </c>
      <c r="L40" s="49">
        <v>0</v>
      </c>
      <c r="M40" s="49">
        <v>2</v>
      </c>
      <c r="N40" s="49">
        <v>13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78">
        <v>5</v>
      </c>
      <c r="Y40" s="478">
        <v>2</v>
      </c>
      <c r="Z40" s="478">
        <v>10</v>
      </c>
    </row>
    <row r="41" spans="1:26">
      <c r="A41" s="43"/>
      <c r="B41" s="62" t="s">
        <v>75</v>
      </c>
      <c r="C41" s="43"/>
      <c r="D41" s="374">
        <v>8</v>
      </c>
      <c r="E41" s="243">
        <v>1</v>
      </c>
      <c r="F41" s="435">
        <v>7</v>
      </c>
      <c r="G41" s="63">
        <v>1</v>
      </c>
      <c r="H41" s="49">
        <v>0</v>
      </c>
      <c r="I41" s="49">
        <v>0</v>
      </c>
      <c r="J41" s="388">
        <v>1</v>
      </c>
      <c r="K41" s="49">
        <v>0</v>
      </c>
      <c r="L41" s="49">
        <v>0</v>
      </c>
      <c r="M41" s="49">
        <v>0</v>
      </c>
      <c r="N41" s="49">
        <v>2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78">
        <v>1</v>
      </c>
      <c r="Y41" s="478">
        <v>0</v>
      </c>
      <c r="Z41" s="478">
        <v>3</v>
      </c>
    </row>
    <row r="42" spans="1:26">
      <c r="A42" s="43"/>
      <c r="B42" s="62" t="s">
        <v>76</v>
      </c>
      <c r="C42" s="43"/>
      <c r="D42" s="374">
        <v>5</v>
      </c>
      <c r="E42" s="243" t="s">
        <v>62</v>
      </c>
      <c r="F42" s="435">
        <v>5</v>
      </c>
      <c r="G42" s="63">
        <v>0</v>
      </c>
      <c r="H42" s="49">
        <v>2</v>
      </c>
      <c r="I42" s="49">
        <v>0</v>
      </c>
      <c r="J42" s="388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78">
        <v>1</v>
      </c>
      <c r="Y42" s="478">
        <v>0</v>
      </c>
      <c r="Z42" s="478">
        <v>2</v>
      </c>
    </row>
    <row r="43" spans="1:26">
      <c r="A43" s="66"/>
      <c r="B43" s="65" t="s">
        <v>91</v>
      </c>
      <c r="C43" s="66"/>
      <c r="D43" s="380">
        <v>19</v>
      </c>
      <c r="E43" s="248">
        <v>5</v>
      </c>
      <c r="F43" s="479">
        <v>14</v>
      </c>
      <c r="G43" s="67">
        <v>1</v>
      </c>
      <c r="H43" s="68">
        <v>2</v>
      </c>
      <c r="I43" s="68">
        <v>0</v>
      </c>
      <c r="J43" s="396">
        <v>0</v>
      </c>
      <c r="K43" s="68">
        <v>0</v>
      </c>
      <c r="L43" s="68">
        <v>0</v>
      </c>
      <c r="M43" s="68">
        <v>0</v>
      </c>
      <c r="N43" s="68">
        <v>1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1</v>
      </c>
      <c r="U43" s="68">
        <v>0</v>
      </c>
      <c r="V43" s="68">
        <v>0</v>
      </c>
      <c r="W43" s="68">
        <v>3</v>
      </c>
      <c r="X43" s="480">
        <v>0</v>
      </c>
      <c r="Y43" s="480">
        <v>1</v>
      </c>
      <c r="Z43" s="480">
        <v>10</v>
      </c>
    </row>
    <row r="44" spans="1:26">
      <c r="A44" s="43"/>
      <c r="B44" s="62" t="s">
        <v>104</v>
      </c>
      <c r="C44" s="43"/>
      <c r="D44" s="374">
        <v>28</v>
      </c>
      <c r="E44" s="243">
        <v>9</v>
      </c>
      <c r="F44" s="435">
        <v>19</v>
      </c>
      <c r="G44" s="63">
        <v>2</v>
      </c>
      <c r="H44" s="49">
        <v>4</v>
      </c>
      <c r="I44" s="49">
        <v>1</v>
      </c>
      <c r="J44" s="388">
        <v>1</v>
      </c>
      <c r="K44" s="49">
        <v>0</v>
      </c>
      <c r="L44" s="49">
        <v>0</v>
      </c>
      <c r="M44" s="49">
        <v>4</v>
      </c>
      <c r="N44" s="49">
        <v>1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2</v>
      </c>
      <c r="X44" s="478">
        <v>4</v>
      </c>
      <c r="Y44" s="478">
        <v>0</v>
      </c>
      <c r="Z44" s="478">
        <v>9</v>
      </c>
    </row>
    <row r="45" spans="1:26">
      <c r="A45" s="43"/>
      <c r="B45" s="62" t="s">
        <v>77</v>
      </c>
      <c r="C45" s="43"/>
      <c r="D45" s="374">
        <v>59</v>
      </c>
      <c r="E45" s="243">
        <v>15</v>
      </c>
      <c r="F45" s="435">
        <v>44</v>
      </c>
      <c r="G45" s="63">
        <v>2</v>
      </c>
      <c r="H45" s="49">
        <v>3</v>
      </c>
      <c r="I45" s="49">
        <v>0</v>
      </c>
      <c r="J45" s="388">
        <v>1</v>
      </c>
      <c r="K45" s="49">
        <v>0</v>
      </c>
      <c r="L45" s="49">
        <v>0</v>
      </c>
      <c r="M45" s="49">
        <v>4</v>
      </c>
      <c r="N45" s="49">
        <v>4</v>
      </c>
      <c r="O45" s="49">
        <v>0</v>
      </c>
      <c r="P45" s="49">
        <v>5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8</v>
      </c>
      <c r="X45" s="478">
        <v>0</v>
      </c>
      <c r="Y45" s="478">
        <v>1</v>
      </c>
      <c r="Z45" s="478">
        <v>31</v>
      </c>
    </row>
    <row r="46" spans="1:26">
      <c r="A46" s="43"/>
      <c r="B46" s="62" t="s">
        <v>78</v>
      </c>
      <c r="C46" s="43"/>
      <c r="D46" s="374">
        <v>54</v>
      </c>
      <c r="E46" s="243">
        <v>13</v>
      </c>
      <c r="F46" s="435">
        <v>41</v>
      </c>
      <c r="G46" s="63">
        <v>2</v>
      </c>
      <c r="H46" s="49">
        <v>2</v>
      </c>
      <c r="I46" s="49">
        <v>0</v>
      </c>
      <c r="J46" s="388">
        <v>0</v>
      </c>
      <c r="K46" s="49">
        <v>0</v>
      </c>
      <c r="L46" s="49">
        <v>0</v>
      </c>
      <c r="M46" s="49">
        <v>0</v>
      </c>
      <c r="N46" s="49">
        <v>4</v>
      </c>
      <c r="O46" s="49">
        <v>0</v>
      </c>
      <c r="P46" s="49">
        <v>4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16</v>
      </c>
      <c r="W46" s="49">
        <v>4</v>
      </c>
      <c r="X46" s="478">
        <v>0</v>
      </c>
      <c r="Y46" s="478">
        <v>7</v>
      </c>
      <c r="Z46" s="478">
        <v>15</v>
      </c>
    </row>
    <row r="47" spans="1:26">
      <c r="A47" s="73"/>
      <c r="B47" s="72" t="s">
        <v>209</v>
      </c>
      <c r="C47" s="73"/>
      <c r="D47" s="382">
        <v>17</v>
      </c>
      <c r="E47" s="250">
        <v>6</v>
      </c>
      <c r="F47" s="481">
        <v>11</v>
      </c>
      <c r="G47" s="74">
        <v>1</v>
      </c>
      <c r="H47" s="76">
        <v>1</v>
      </c>
      <c r="I47" s="76">
        <v>0</v>
      </c>
      <c r="J47" s="397">
        <v>0</v>
      </c>
      <c r="K47" s="76">
        <v>0</v>
      </c>
      <c r="L47" s="76">
        <v>0</v>
      </c>
      <c r="M47" s="76">
        <v>0</v>
      </c>
      <c r="N47" s="76">
        <v>4</v>
      </c>
      <c r="O47" s="76">
        <v>0</v>
      </c>
      <c r="P47" s="76">
        <v>2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2</v>
      </c>
      <c r="X47" s="482">
        <v>0</v>
      </c>
      <c r="Y47" s="482">
        <v>3</v>
      </c>
      <c r="Z47" s="482">
        <v>4</v>
      </c>
    </row>
    <row r="48" spans="1:26">
      <c r="A48" s="43"/>
      <c r="B48" s="62" t="s">
        <v>69</v>
      </c>
      <c r="C48" s="43"/>
      <c r="D48" s="374">
        <v>25</v>
      </c>
      <c r="E48" s="243">
        <v>4</v>
      </c>
      <c r="F48" s="435">
        <v>21</v>
      </c>
      <c r="G48" s="63">
        <v>2</v>
      </c>
      <c r="H48" s="49">
        <v>0</v>
      </c>
      <c r="I48" s="49">
        <v>0</v>
      </c>
      <c r="J48" s="388">
        <v>0</v>
      </c>
      <c r="K48" s="49">
        <v>0</v>
      </c>
      <c r="L48" s="49">
        <v>0</v>
      </c>
      <c r="M48" s="49">
        <v>1</v>
      </c>
      <c r="N48" s="49">
        <v>4</v>
      </c>
      <c r="O48" s="49">
        <v>0</v>
      </c>
      <c r="P48" s="49">
        <v>2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78">
        <v>2</v>
      </c>
      <c r="Y48" s="478">
        <v>1</v>
      </c>
      <c r="Z48" s="478">
        <v>13</v>
      </c>
    </row>
    <row r="49" spans="1:26">
      <c r="A49" s="43"/>
      <c r="B49" s="62" t="s">
        <v>79</v>
      </c>
      <c r="C49" s="43"/>
      <c r="D49" s="374">
        <v>64</v>
      </c>
      <c r="E49" s="243">
        <v>11</v>
      </c>
      <c r="F49" s="435">
        <v>53</v>
      </c>
      <c r="G49" s="63">
        <v>3</v>
      </c>
      <c r="H49" s="49">
        <v>2</v>
      </c>
      <c r="I49" s="49">
        <v>0</v>
      </c>
      <c r="J49" s="388">
        <v>0</v>
      </c>
      <c r="K49" s="49">
        <v>0</v>
      </c>
      <c r="L49" s="49">
        <v>0</v>
      </c>
      <c r="M49" s="49">
        <v>2</v>
      </c>
      <c r="N49" s="49">
        <v>25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78">
        <v>0</v>
      </c>
      <c r="Y49" s="478">
        <v>6</v>
      </c>
      <c r="Z49" s="478">
        <v>26</v>
      </c>
    </row>
    <row r="50" spans="1:26" ht="14.25" thickBot="1">
      <c r="A50" s="108"/>
      <c r="B50" s="109" t="s">
        <v>111</v>
      </c>
      <c r="C50" s="108"/>
      <c r="D50" s="399">
        <v>36</v>
      </c>
      <c r="E50" s="254">
        <v>10</v>
      </c>
      <c r="F50" s="484">
        <v>26</v>
      </c>
      <c r="G50" s="405">
        <v>2</v>
      </c>
      <c r="H50" s="112">
        <v>2</v>
      </c>
      <c r="I50" s="112">
        <v>0</v>
      </c>
      <c r="J50" s="400">
        <v>0</v>
      </c>
      <c r="K50" s="112">
        <v>0</v>
      </c>
      <c r="L50" s="112">
        <v>0</v>
      </c>
      <c r="M50" s="112">
        <v>2</v>
      </c>
      <c r="N50" s="112">
        <v>10</v>
      </c>
      <c r="O50" s="112">
        <v>0</v>
      </c>
      <c r="P50" s="112">
        <v>4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4</v>
      </c>
      <c r="X50" s="485">
        <v>0</v>
      </c>
      <c r="Y50" s="485">
        <v>2</v>
      </c>
      <c r="Z50" s="485">
        <v>10</v>
      </c>
    </row>
    <row r="51" spans="1:26" ht="17.25" customHeight="1">
      <c r="A51" s="461" t="s">
        <v>6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15"/>
      <c r="Y51" s="486"/>
      <c r="Z51" s="487"/>
    </row>
    <row r="52" spans="1:26" ht="13.7" customHeight="1">
      <c r="A52" s="43"/>
      <c r="B52" s="43"/>
      <c r="C52" s="43"/>
      <c r="D52" s="43"/>
      <c r="E52" s="43"/>
      <c r="F52" s="43"/>
      <c r="G52" s="43"/>
      <c r="H52" s="43"/>
      <c r="I52" s="488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15"/>
      <c r="Y52" s="486"/>
      <c r="Z52" s="487"/>
    </row>
    <row r="53" spans="1:26" ht="16.5" customHeight="1">
      <c r="A53" s="829" t="s">
        <v>535</v>
      </c>
      <c r="B53" s="836"/>
      <c r="C53" s="836"/>
      <c r="D53" s="836"/>
      <c r="E53" s="836"/>
      <c r="F53" s="836"/>
      <c r="G53" s="836"/>
      <c r="H53" s="836"/>
      <c r="I53" s="836"/>
      <c r="J53" s="836"/>
      <c r="K53" s="836"/>
      <c r="L53" s="836"/>
      <c r="M53" s="836"/>
      <c r="N53" s="836"/>
      <c r="O53" s="836"/>
      <c r="P53" s="836"/>
      <c r="Q53" s="836"/>
      <c r="R53" s="836"/>
      <c r="S53" s="836"/>
      <c r="T53" s="836"/>
      <c r="U53" s="836"/>
      <c r="V53" s="836"/>
      <c r="W53" s="836"/>
      <c r="X53" s="836"/>
      <c r="Y53" s="697"/>
      <c r="Z53" s="697"/>
    </row>
    <row r="54" spans="1:26" ht="15" thickBo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61"/>
      <c r="X54" s="102"/>
      <c r="Y54" s="489"/>
      <c r="Z54" s="427" t="s">
        <v>25</v>
      </c>
    </row>
    <row r="55" spans="1:26">
      <c r="A55" s="693" t="s">
        <v>21</v>
      </c>
      <c r="B55" s="693"/>
      <c r="C55" s="699"/>
      <c r="D55" s="704" t="s">
        <v>29</v>
      </c>
      <c r="E55" s="693"/>
      <c r="F55" s="699"/>
      <c r="G55" s="850" t="s">
        <v>516</v>
      </c>
      <c r="H55" s="718"/>
      <c r="I55" s="718"/>
      <c r="J55" s="719"/>
      <c r="K55" s="842" t="s">
        <v>517</v>
      </c>
      <c r="L55" s="718"/>
      <c r="M55" s="718"/>
      <c r="N55" s="718"/>
      <c r="O55" s="718"/>
      <c r="P55" s="718"/>
      <c r="Q55" s="718"/>
      <c r="R55" s="718"/>
      <c r="S55" s="718"/>
      <c r="T55" s="718"/>
      <c r="U55" s="718"/>
      <c r="V55" s="718"/>
      <c r="W55" s="718"/>
      <c r="X55" s="718"/>
      <c r="Y55" s="843"/>
      <c r="Z55" s="843"/>
    </row>
    <row r="56" spans="1:26">
      <c r="A56" s="819"/>
      <c r="B56" s="819"/>
      <c r="C56" s="834"/>
      <c r="D56" s="849"/>
      <c r="E56" s="819"/>
      <c r="F56" s="834"/>
      <c r="G56" s="835" t="s">
        <v>32</v>
      </c>
      <c r="H56" s="835"/>
      <c r="I56" s="835" t="s">
        <v>30</v>
      </c>
      <c r="J56" s="835"/>
      <c r="K56" s="837" t="s">
        <v>159</v>
      </c>
      <c r="L56" s="837"/>
      <c r="M56" s="835" t="s">
        <v>306</v>
      </c>
      <c r="N56" s="835"/>
      <c r="O56" s="838" t="s">
        <v>518</v>
      </c>
      <c r="P56" s="839"/>
      <c r="Q56" s="840" t="s">
        <v>519</v>
      </c>
      <c r="R56" s="848"/>
      <c r="S56" s="835" t="s">
        <v>30</v>
      </c>
      <c r="T56" s="835"/>
      <c r="U56" s="840" t="s">
        <v>520</v>
      </c>
      <c r="V56" s="841"/>
      <c r="W56" s="840" t="s">
        <v>521</v>
      </c>
      <c r="X56" s="848"/>
      <c r="Y56" s="844" t="s">
        <v>522</v>
      </c>
      <c r="Z56" s="845"/>
    </row>
    <row r="57" spans="1:26">
      <c r="A57" s="819"/>
      <c r="B57" s="819"/>
      <c r="C57" s="834"/>
      <c r="D57" s="849"/>
      <c r="E57" s="819"/>
      <c r="F57" s="834"/>
      <c r="G57" s="821"/>
      <c r="H57" s="821"/>
      <c r="I57" s="821"/>
      <c r="J57" s="821"/>
      <c r="K57" s="709"/>
      <c r="L57" s="709"/>
      <c r="M57" s="821"/>
      <c r="N57" s="821"/>
      <c r="O57" s="815"/>
      <c r="P57" s="816"/>
      <c r="Q57" s="700" t="s">
        <v>523</v>
      </c>
      <c r="R57" s="701"/>
      <c r="S57" s="821"/>
      <c r="T57" s="821"/>
      <c r="U57" s="700" t="s">
        <v>524</v>
      </c>
      <c r="V57" s="701"/>
      <c r="W57" s="700"/>
      <c r="X57" s="701"/>
      <c r="Y57" s="846"/>
      <c r="Z57" s="847"/>
    </row>
    <row r="58" spans="1:26">
      <c r="A58" s="694"/>
      <c r="B58" s="694"/>
      <c r="C58" s="701"/>
      <c r="D58" s="355" t="s">
        <v>61</v>
      </c>
      <c r="E58" s="355" t="s">
        <v>525</v>
      </c>
      <c r="F58" s="355" t="s">
        <v>526</v>
      </c>
      <c r="G58" s="355" t="s">
        <v>525</v>
      </c>
      <c r="H58" s="355" t="s">
        <v>526</v>
      </c>
      <c r="I58" s="355" t="s">
        <v>525</v>
      </c>
      <c r="J58" s="355" t="s">
        <v>526</v>
      </c>
      <c r="K58" s="517" t="s">
        <v>525</v>
      </c>
      <c r="L58" s="356" t="s">
        <v>526</v>
      </c>
      <c r="M58" s="355" t="s">
        <v>525</v>
      </c>
      <c r="N58" s="355" t="s">
        <v>526</v>
      </c>
      <c r="O58" s="355" t="s">
        <v>85</v>
      </c>
      <c r="P58" s="355" t="s">
        <v>526</v>
      </c>
      <c r="Q58" s="355" t="s">
        <v>164</v>
      </c>
      <c r="R58" s="355" t="s">
        <v>526</v>
      </c>
      <c r="S58" s="355" t="s">
        <v>525</v>
      </c>
      <c r="T58" s="355" t="s">
        <v>526</v>
      </c>
      <c r="U58" s="355" t="s">
        <v>525</v>
      </c>
      <c r="V58" s="355" t="s">
        <v>526</v>
      </c>
      <c r="W58" s="355" t="s">
        <v>525</v>
      </c>
      <c r="X58" s="356" t="s">
        <v>526</v>
      </c>
      <c r="Y58" s="472" t="s">
        <v>525</v>
      </c>
      <c r="Z58" s="473" t="s">
        <v>526</v>
      </c>
    </row>
    <row r="59" spans="1:26" ht="16.5" customHeight="1">
      <c r="A59" s="749">
        <v>30</v>
      </c>
      <c r="B59" s="749"/>
      <c r="C59" s="43"/>
      <c r="D59" s="374">
        <v>2377</v>
      </c>
      <c r="E59" s="243">
        <v>499</v>
      </c>
      <c r="F59" s="435">
        <v>1878</v>
      </c>
      <c r="G59" s="63">
        <v>131</v>
      </c>
      <c r="H59" s="49">
        <v>197</v>
      </c>
      <c r="I59" s="49">
        <v>4</v>
      </c>
      <c r="J59" s="388">
        <v>49</v>
      </c>
      <c r="K59" s="49" t="s">
        <v>62</v>
      </c>
      <c r="L59" s="49" t="s">
        <v>62</v>
      </c>
      <c r="M59" s="49">
        <v>36</v>
      </c>
      <c r="N59" s="49">
        <v>258</v>
      </c>
      <c r="O59" s="49" t="s">
        <v>62</v>
      </c>
      <c r="P59" s="49">
        <v>42</v>
      </c>
      <c r="Q59" s="49" t="s">
        <v>62</v>
      </c>
      <c r="R59" s="49" t="s">
        <v>62</v>
      </c>
      <c r="S59" s="392" t="s">
        <v>62</v>
      </c>
      <c r="T59" s="49">
        <v>41</v>
      </c>
      <c r="U59" s="49">
        <v>6</v>
      </c>
      <c r="V59" s="49">
        <v>304</v>
      </c>
      <c r="W59" s="49">
        <v>214</v>
      </c>
      <c r="X59" s="49">
        <v>128</v>
      </c>
      <c r="Y59" s="474">
        <v>108</v>
      </c>
      <c r="Z59" s="474">
        <v>859</v>
      </c>
    </row>
    <row r="60" spans="1:26" ht="14.25" customHeight="1">
      <c r="A60" s="692" t="s">
        <v>171</v>
      </c>
      <c r="B60" s="692"/>
      <c r="C60" s="194"/>
      <c r="D60" s="375">
        <v>2667</v>
      </c>
      <c r="E60" s="54">
        <v>561</v>
      </c>
      <c r="F60" s="389">
        <v>2106</v>
      </c>
      <c r="G60" s="375">
        <v>137</v>
      </c>
      <c r="H60" s="54">
        <v>194</v>
      </c>
      <c r="I60" s="54">
        <v>2</v>
      </c>
      <c r="J60" s="389">
        <v>43</v>
      </c>
      <c r="K60" s="54" t="s">
        <v>62</v>
      </c>
      <c r="L60" s="54" t="s">
        <v>62</v>
      </c>
      <c r="M60" s="54">
        <v>38</v>
      </c>
      <c r="N60" s="54">
        <v>313</v>
      </c>
      <c r="O60" s="54" t="s">
        <v>62</v>
      </c>
      <c r="P60" s="54">
        <v>31</v>
      </c>
      <c r="Q60" s="54" t="s">
        <v>62</v>
      </c>
      <c r="R60" s="54" t="s">
        <v>62</v>
      </c>
      <c r="S60" s="54" t="s">
        <v>62</v>
      </c>
      <c r="T60" s="54">
        <v>46</v>
      </c>
      <c r="U60" s="54">
        <v>5</v>
      </c>
      <c r="V60" s="54">
        <v>303</v>
      </c>
      <c r="W60" s="54">
        <v>221</v>
      </c>
      <c r="X60" s="54">
        <v>141</v>
      </c>
      <c r="Y60" s="490">
        <v>158</v>
      </c>
      <c r="Z60" s="490">
        <v>1035</v>
      </c>
    </row>
    <row r="61" spans="1:26">
      <c r="A61" s="695" t="s">
        <v>23</v>
      </c>
      <c r="B61" s="695"/>
      <c r="C61" s="57"/>
      <c r="D61" s="378">
        <v>2168</v>
      </c>
      <c r="E61" s="86">
        <v>447</v>
      </c>
      <c r="F61" s="395">
        <v>1721</v>
      </c>
      <c r="G61" s="378">
        <v>104</v>
      </c>
      <c r="H61" s="86">
        <v>164</v>
      </c>
      <c r="I61" s="86" t="s">
        <v>62</v>
      </c>
      <c r="J61" s="395">
        <v>35</v>
      </c>
      <c r="K61" s="86" t="s">
        <v>62</v>
      </c>
      <c r="L61" s="86" t="s">
        <v>62</v>
      </c>
      <c r="M61" s="86">
        <v>14</v>
      </c>
      <c r="N61" s="86">
        <v>225</v>
      </c>
      <c r="O61" s="86" t="s">
        <v>62</v>
      </c>
      <c r="P61" s="86">
        <v>13</v>
      </c>
      <c r="Q61" s="86" t="s">
        <v>62</v>
      </c>
      <c r="R61" s="86" t="s">
        <v>62</v>
      </c>
      <c r="S61" s="86" t="s">
        <v>62</v>
      </c>
      <c r="T61" s="86">
        <v>45</v>
      </c>
      <c r="U61" s="86">
        <v>5</v>
      </c>
      <c r="V61" s="86">
        <v>281</v>
      </c>
      <c r="W61" s="86">
        <v>194</v>
      </c>
      <c r="X61" s="86">
        <v>116</v>
      </c>
      <c r="Y61" s="477">
        <v>130</v>
      </c>
      <c r="Z61" s="477">
        <v>842</v>
      </c>
    </row>
    <row r="62" spans="1:26">
      <c r="A62" s="61"/>
      <c r="B62" s="62" t="s">
        <v>536</v>
      </c>
      <c r="C62" s="43"/>
      <c r="D62" s="374">
        <v>186</v>
      </c>
      <c r="E62" s="243">
        <v>69</v>
      </c>
      <c r="F62" s="435">
        <v>117</v>
      </c>
      <c r="G62" s="63">
        <v>17</v>
      </c>
      <c r="H62" s="49">
        <v>34</v>
      </c>
      <c r="I62" s="49">
        <v>0</v>
      </c>
      <c r="J62" s="388">
        <v>5</v>
      </c>
      <c r="K62" s="49">
        <v>0</v>
      </c>
      <c r="L62" s="49">
        <v>0</v>
      </c>
      <c r="M62" s="49">
        <v>0</v>
      </c>
      <c r="N62" s="49">
        <v>35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47</v>
      </c>
      <c r="X62" s="478">
        <v>2</v>
      </c>
      <c r="Y62" s="478">
        <v>5</v>
      </c>
      <c r="Z62" s="478">
        <v>41</v>
      </c>
    </row>
    <row r="63" spans="1:26">
      <c r="A63" s="61"/>
      <c r="B63" s="62" t="s">
        <v>528</v>
      </c>
      <c r="C63" s="43"/>
      <c r="D63" s="374">
        <v>764</v>
      </c>
      <c r="E63" s="243">
        <v>131</v>
      </c>
      <c r="F63" s="435">
        <v>633</v>
      </c>
      <c r="G63" s="63">
        <v>23</v>
      </c>
      <c r="H63" s="49">
        <v>38</v>
      </c>
      <c r="I63" s="49">
        <v>0</v>
      </c>
      <c r="J63" s="388">
        <v>10</v>
      </c>
      <c r="K63" s="49">
        <v>0</v>
      </c>
      <c r="L63" s="49">
        <v>0</v>
      </c>
      <c r="M63" s="49">
        <v>4</v>
      </c>
      <c r="N63" s="49">
        <v>82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31</v>
      </c>
      <c r="U63" s="49">
        <v>2</v>
      </c>
      <c r="V63" s="49">
        <v>141</v>
      </c>
      <c r="W63" s="49">
        <v>56</v>
      </c>
      <c r="X63" s="478">
        <v>56</v>
      </c>
      <c r="Y63" s="478">
        <v>46</v>
      </c>
      <c r="Z63" s="478">
        <v>275</v>
      </c>
    </row>
    <row r="64" spans="1:26">
      <c r="A64" s="61"/>
      <c r="B64" s="62" t="s">
        <v>529</v>
      </c>
      <c r="C64" s="43"/>
      <c r="D64" s="374">
        <v>63</v>
      </c>
      <c r="E64" s="243">
        <v>13</v>
      </c>
      <c r="F64" s="435">
        <v>50</v>
      </c>
      <c r="G64" s="63">
        <v>9</v>
      </c>
      <c r="H64" s="49">
        <v>10</v>
      </c>
      <c r="I64" s="49">
        <v>0</v>
      </c>
      <c r="J64" s="388">
        <v>1</v>
      </c>
      <c r="K64" s="49">
        <v>0</v>
      </c>
      <c r="L64" s="49">
        <v>0</v>
      </c>
      <c r="M64" s="49">
        <v>2</v>
      </c>
      <c r="N64" s="49">
        <v>23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78">
        <v>0</v>
      </c>
      <c r="Y64" s="478">
        <v>2</v>
      </c>
      <c r="Z64" s="478">
        <v>16</v>
      </c>
    </row>
    <row r="65" spans="1:26">
      <c r="A65" s="61"/>
      <c r="B65" s="62" t="s">
        <v>537</v>
      </c>
      <c r="C65" s="43"/>
      <c r="D65" s="374">
        <v>96</v>
      </c>
      <c r="E65" s="243">
        <v>19</v>
      </c>
      <c r="F65" s="435">
        <v>77</v>
      </c>
      <c r="G65" s="63">
        <v>9</v>
      </c>
      <c r="H65" s="49">
        <v>16</v>
      </c>
      <c r="I65" s="49">
        <v>0</v>
      </c>
      <c r="J65" s="388">
        <v>6</v>
      </c>
      <c r="K65" s="49">
        <v>0</v>
      </c>
      <c r="L65" s="49">
        <v>0</v>
      </c>
      <c r="M65" s="49">
        <v>1</v>
      </c>
      <c r="N65" s="49">
        <v>25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2</v>
      </c>
      <c r="X65" s="478">
        <v>0</v>
      </c>
      <c r="Y65" s="478">
        <v>7</v>
      </c>
      <c r="Z65" s="478">
        <v>30</v>
      </c>
    </row>
    <row r="66" spans="1:26">
      <c r="A66" s="61"/>
      <c r="B66" s="62" t="s">
        <v>538</v>
      </c>
      <c r="C66" s="43"/>
      <c r="D66" s="374">
        <v>429</v>
      </c>
      <c r="E66" s="243">
        <v>63</v>
      </c>
      <c r="F66" s="435">
        <v>366</v>
      </c>
      <c r="G66" s="63">
        <v>11</v>
      </c>
      <c r="H66" s="49">
        <v>19</v>
      </c>
      <c r="I66" s="49">
        <v>0</v>
      </c>
      <c r="J66" s="388">
        <v>5</v>
      </c>
      <c r="K66" s="49">
        <v>0</v>
      </c>
      <c r="L66" s="49">
        <v>0</v>
      </c>
      <c r="M66" s="49">
        <v>1</v>
      </c>
      <c r="N66" s="49">
        <v>9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10</v>
      </c>
      <c r="U66" s="49">
        <v>3</v>
      </c>
      <c r="V66" s="49">
        <v>109</v>
      </c>
      <c r="W66" s="49">
        <v>26</v>
      </c>
      <c r="X66" s="478">
        <v>25</v>
      </c>
      <c r="Y66" s="478">
        <v>22</v>
      </c>
      <c r="Z66" s="478">
        <v>189</v>
      </c>
    </row>
    <row r="67" spans="1:26">
      <c r="A67" s="64"/>
      <c r="B67" s="65" t="s">
        <v>532</v>
      </c>
      <c r="C67" s="66"/>
      <c r="D67" s="380">
        <v>62</v>
      </c>
      <c r="E67" s="248">
        <v>22</v>
      </c>
      <c r="F67" s="479">
        <v>40</v>
      </c>
      <c r="G67" s="67">
        <v>5</v>
      </c>
      <c r="H67" s="68">
        <v>6</v>
      </c>
      <c r="I67" s="68">
        <v>0</v>
      </c>
      <c r="J67" s="396">
        <v>1</v>
      </c>
      <c r="K67" s="68">
        <v>0</v>
      </c>
      <c r="L67" s="68">
        <v>0</v>
      </c>
      <c r="M67" s="68">
        <v>0</v>
      </c>
      <c r="N67" s="68">
        <v>1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8</v>
      </c>
      <c r="X67" s="480">
        <v>3</v>
      </c>
      <c r="Y67" s="480">
        <v>9</v>
      </c>
      <c r="Z67" s="480">
        <v>29</v>
      </c>
    </row>
    <row r="68" spans="1:26">
      <c r="A68" s="61"/>
      <c r="B68" s="62" t="s">
        <v>539</v>
      </c>
      <c r="C68" s="43"/>
      <c r="D68" s="374">
        <v>87</v>
      </c>
      <c r="E68" s="243">
        <v>21</v>
      </c>
      <c r="F68" s="435">
        <v>66</v>
      </c>
      <c r="G68" s="63">
        <v>4</v>
      </c>
      <c r="H68" s="49">
        <v>8</v>
      </c>
      <c r="I68" s="49">
        <v>0</v>
      </c>
      <c r="J68" s="388">
        <v>1</v>
      </c>
      <c r="K68" s="49">
        <v>0</v>
      </c>
      <c r="L68" s="49">
        <v>0</v>
      </c>
      <c r="M68" s="49">
        <v>0</v>
      </c>
      <c r="N68" s="49">
        <v>5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15</v>
      </c>
      <c r="X68" s="478">
        <v>2</v>
      </c>
      <c r="Y68" s="478">
        <v>2</v>
      </c>
      <c r="Z68" s="478">
        <v>50</v>
      </c>
    </row>
    <row r="69" spans="1:26">
      <c r="A69" s="61"/>
      <c r="B69" s="62" t="s">
        <v>533</v>
      </c>
      <c r="C69" s="43"/>
      <c r="D69" s="374">
        <v>111</v>
      </c>
      <c r="E69" s="243">
        <v>32</v>
      </c>
      <c r="F69" s="435">
        <v>79</v>
      </c>
      <c r="G69" s="63">
        <v>7</v>
      </c>
      <c r="H69" s="49">
        <v>7</v>
      </c>
      <c r="I69" s="49">
        <v>0</v>
      </c>
      <c r="J69" s="388">
        <v>3</v>
      </c>
      <c r="K69" s="49">
        <v>0</v>
      </c>
      <c r="L69" s="49">
        <v>0</v>
      </c>
      <c r="M69" s="49">
        <v>3</v>
      </c>
      <c r="N69" s="49">
        <v>13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78">
        <v>0</v>
      </c>
      <c r="Y69" s="478">
        <v>22</v>
      </c>
      <c r="Z69" s="478">
        <v>56</v>
      </c>
    </row>
    <row r="70" spans="1:26">
      <c r="A70" s="61"/>
      <c r="B70" s="62" t="s">
        <v>540</v>
      </c>
      <c r="C70" s="43"/>
      <c r="D70" s="374">
        <v>74</v>
      </c>
      <c r="E70" s="243">
        <v>21</v>
      </c>
      <c r="F70" s="435">
        <v>53</v>
      </c>
      <c r="G70" s="63">
        <v>7</v>
      </c>
      <c r="H70" s="49">
        <v>4</v>
      </c>
      <c r="I70" s="49">
        <v>0</v>
      </c>
      <c r="J70" s="388">
        <v>1</v>
      </c>
      <c r="K70" s="49">
        <v>0</v>
      </c>
      <c r="L70" s="49">
        <v>0</v>
      </c>
      <c r="M70" s="49">
        <v>1</v>
      </c>
      <c r="N70" s="49">
        <v>4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10</v>
      </c>
      <c r="X70" s="478">
        <v>11</v>
      </c>
      <c r="Y70" s="478">
        <v>3</v>
      </c>
      <c r="Z70" s="478">
        <v>33</v>
      </c>
    </row>
    <row r="71" spans="1:26">
      <c r="A71" s="71"/>
      <c r="B71" s="72" t="s">
        <v>541</v>
      </c>
      <c r="C71" s="73"/>
      <c r="D71" s="382">
        <v>95</v>
      </c>
      <c r="E71" s="250">
        <v>16</v>
      </c>
      <c r="F71" s="481">
        <v>79</v>
      </c>
      <c r="G71" s="74">
        <v>2</v>
      </c>
      <c r="H71" s="76">
        <v>10</v>
      </c>
      <c r="I71" s="76">
        <v>0</v>
      </c>
      <c r="J71" s="397">
        <v>0</v>
      </c>
      <c r="K71" s="76">
        <v>0</v>
      </c>
      <c r="L71" s="76">
        <v>0</v>
      </c>
      <c r="M71" s="76">
        <v>0</v>
      </c>
      <c r="N71" s="76">
        <v>4</v>
      </c>
      <c r="O71" s="76">
        <v>0</v>
      </c>
      <c r="P71" s="76">
        <v>1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8</v>
      </c>
      <c r="X71" s="482">
        <v>5</v>
      </c>
      <c r="Y71" s="482">
        <v>6</v>
      </c>
      <c r="Z71" s="482">
        <v>59</v>
      </c>
    </row>
    <row r="72" spans="1:26">
      <c r="A72" s="61"/>
      <c r="B72" s="62" t="s">
        <v>534</v>
      </c>
      <c r="C72" s="43"/>
      <c r="D72" s="374">
        <v>136</v>
      </c>
      <c r="E72" s="243">
        <v>21</v>
      </c>
      <c r="F72" s="435">
        <v>115</v>
      </c>
      <c r="G72" s="63">
        <v>5</v>
      </c>
      <c r="H72" s="49">
        <v>8</v>
      </c>
      <c r="I72" s="49">
        <v>0</v>
      </c>
      <c r="J72" s="388">
        <v>1</v>
      </c>
      <c r="K72" s="49">
        <v>0</v>
      </c>
      <c r="L72" s="49">
        <v>0</v>
      </c>
      <c r="M72" s="49">
        <v>0</v>
      </c>
      <c r="N72" s="49">
        <v>15</v>
      </c>
      <c r="O72" s="49">
        <v>0</v>
      </c>
      <c r="P72" s="49">
        <v>12</v>
      </c>
      <c r="Q72" s="49">
        <v>0</v>
      </c>
      <c r="R72" s="49">
        <v>0</v>
      </c>
      <c r="S72" s="49">
        <v>0</v>
      </c>
      <c r="T72" s="49">
        <v>4</v>
      </c>
      <c r="U72" s="49">
        <v>0</v>
      </c>
      <c r="V72" s="49">
        <v>31</v>
      </c>
      <c r="W72" s="49">
        <v>10</v>
      </c>
      <c r="X72" s="478">
        <v>7</v>
      </c>
      <c r="Y72" s="478">
        <v>6</v>
      </c>
      <c r="Z72" s="478">
        <v>37</v>
      </c>
    </row>
    <row r="73" spans="1:26">
      <c r="A73" s="78"/>
      <c r="B73" s="79" t="s">
        <v>103</v>
      </c>
      <c r="C73" s="366"/>
      <c r="D73" s="384">
        <v>65</v>
      </c>
      <c r="E73" s="252">
        <v>19</v>
      </c>
      <c r="F73" s="439">
        <v>46</v>
      </c>
      <c r="G73" s="81">
        <v>5</v>
      </c>
      <c r="H73" s="83">
        <v>4</v>
      </c>
      <c r="I73" s="83">
        <v>0</v>
      </c>
      <c r="J73" s="398">
        <v>1</v>
      </c>
      <c r="K73" s="83">
        <v>0</v>
      </c>
      <c r="L73" s="83">
        <v>0</v>
      </c>
      <c r="M73" s="83">
        <v>2</v>
      </c>
      <c r="N73" s="83">
        <v>9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12</v>
      </c>
      <c r="X73" s="483">
        <v>5</v>
      </c>
      <c r="Y73" s="483">
        <v>0</v>
      </c>
      <c r="Z73" s="483">
        <v>27</v>
      </c>
    </row>
    <row r="74" spans="1:26">
      <c r="A74" s="824" t="s">
        <v>24</v>
      </c>
      <c r="B74" s="824"/>
      <c r="C74" s="194"/>
      <c r="D74" s="378">
        <v>499</v>
      </c>
      <c r="E74" s="86">
        <v>114</v>
      </c>
      <c r="F74" s="395">
        <v>385</v>
      </c>
      <c r="G74" s="375">
        <v>33</v>
      </c>
      <c r="H74" s="54">
        <v>30</v>
      </c>
      <c r="I74" s="54">
        <v>2</v>
      </c>
      <c r="J74" s="389">
        <v>8</v>
      </c>
      <c r="K74" s="54" t="s">
        <v>62</v>
      </c>
      <c r="L74" s="54" t="s">
        <v>62</v>
      </c>
      <c r="M74" s="54">
        <v>24</v>
      </c>
      <c r="N74" s="54">
        <v>88</v>
      </c>
      <c r="O74" s="54" t="s">
        <v>62</v>
      </c>
      <c r="P74" s="54">
        <v>18</v>
      </c>
      <c r="Q74" s="54" t="s">
        <v>62</v>
      </c>
      <c r="R74" s="54" t="s">
        <v>62</v>
      </c>
      <c r="S74" s="54" t="s">
        <v>62</v>
      </c>
      <c r="T74" s="54">
        <v>1</v>
      </c>
      <c r="U74" s="54" t="s">
        <v>62</v>
      </c>
      <c r="V74" s="54">
        <v>22</v>
      </c>
      <c r="W74" s="54">
        <v>27</v>
      </c>
      <c r="X74" s="490">
        <v>25</v>
      </c>
      <c r="Y74" s="490">
        <v>28</v>
      </c>
      <c r="Z74" s="490">
        <v>193</v>
      </c>
    </row>
    <row r="75" spans="1:26">
      <c r="A75" s="61"/>
      <c r="B75" s="62" t="s">
        <v>70</v>
      </c>
      <c r="C75" s="43"/>
      <c r="D75" s="374">
        <v>22</v>
      </c>
      <c r="E75" s="243">
        <v>5</v>
      </c>
      <c r="F75" s="435">
        <v>17</v>
      </c>
      <c r="G75" s="63">
        <v>2</v>
      </c>
      <c r="H75" s="49">
        <v>1</v>
      </c>
      <c r="I75" s="49">
        <v>0</v>
      </c>
      <c r="J75" s="388">
        <v>0</v>
      </c>
      <c r="K75" s="49">
        <v>0</v>
      </c>
      <c r="L75" s="49">
        <v>0</v>
      </c>
      <c r="M75" s="49">
        <v>2</v>
      </c>
      <c r="N75" s="49">
        <v>5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78">
        <v>0</v>
      </c>
      <c r="Y75" s="478">
        <v>1</v>
      </c>
      <c r="Z75" s="478">
        <v>11</v>
      </c>
    </row>
    <row r="76" spans="1:26">
      <c r="A76" s="61"/>
      <c r="B76" s="62" t="s">
        <v>71</v>
      </c>
      <c r="C76" s="43"/>
      <c r="D76" s="374">
        <v>9</v>
      </c>
      <c r="E76" s="243">
        <v>1</v>
      </c>
      <c r="F76" s="435">
        <v>8</v>
      </c>
      <c r="G76" s="63">
        <v>1</v>
      </c>
      <c r="H76" s="49">
        <v>2</v>
      </c>
      <c r="I76" s="49">
        <v>0</v>
      </c>
      <c r="J76" s="388">
        <v>0</v>
      </c>
      <c r="K76" s="49">
        <v>0</v>
      </c>
      <c r="L76" s="49">
        <v>0</v>
      </c>
      <c r="M76" s="49">
        <v>0</v>
      </c>
      <c r="N76" s="49">
        <v>4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78">
        <v>0</v>
      </c>
      <c r="Y76" s="478">
        <v>0</v>
      </c>
      <c r="Z76" s="478">
        <v>2</v>
      </c>
    </row>
    <row r="77" spans="1:26">
      <c r="A77" s="61"/>
      <c r="B77" s="62" t="s">
        <v>72</v>
      </c>
      <c r="C77" s="43"/>
      <c r="D77" s="374">
        <v>9</v>
      </c>
      <c r="E77" s="243">
        <v>3</v>
      </c>
      <c r="F77" s="435">
        <v>6</v>
      </c>
      <c r="G77" s="63">
        <v>1</v>
      </c>
      <c r="H77" s="49">
        <v>0</v>
      </c>
      <c r="I77" s="49">
        <v>0</v>
      </c>
      <c r="J77" s="388">
        <v>1</v>
      </c>
      <c r="K77" s="49">
        <v>0</v>
      </c>
      <c r="L77" s="49">
        <v>0</v>
      </c>
      <c r="M77" s="49">
        <v>2</v>
      </c>
      <c r="N77" s="49">
        <v>1</v>
      </c>
      <c r="O77" s="49">
        <v>0</v>
      </c>
      <c r="P77" s="49">
        <v>1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1</v>
      </c>
      <c r="Y77" s="478">
        <v>0</v>
      </c>
      <c r="Z77" s="478">
        <v>2</v>
      </c>
    </row>
    <row r="78" spans="1:26">
      <c r="A78" s="43"/>
      <c r="B78" s="62" t="s">
        <v>208</v>
      </c>
      <c r="C78" s="43"/>
      <c r="D78" s="374">
        <v>4</v>
      </c>
      <c r="E78" s="243" t="s">
        <v>62</v>
      </c>
      <c r="F78" s="435">
        <v>4</v>
      </c>
      <c r="G78" s="63">
        <v>0</v>
      </c>
      <c r="H78" s="49">
        <v>1</v>
      </c>
      <c r="I78" s="49">
        <v>0</v>
      </c>
      <c r="J78" s="388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1</v>
      </c>
      <c r="Y78" s="478">
        <v>0</v>
      </c>
      <c r="Z78" s="478">
        <v>2</v>
      </c>
    </row>
    <row r="79" spans="1:26">
      <c r="A79" s="43"/>
      <c r="B79" s="62" t="s">
        <v>66</v>
      </c>
      <c r="C79" s="43"/>
      <c r="D79" s="374">
        <v>9</v>
      </c>
      <c r="E79" s="243">
        <v>3</v>
      </c>
      <c r="F79" s="435">
        <v>6</v>
      </c>
      <c r="G79" s="63">
        <v>1</v>
      </c>
      <c r="H79" s="49">
        <v>0</v>
      </c>
      <c r="I79" s="49">
        <v>0</v>
      </c>
      <c r="J79" s="388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1</v>
      </c>
      <c r="X79" s="49">
        <v>1</v>
      </c>
      <c r="Y79" s="478">
        <v>1</v>
      </c>
      <c r="Z79" s="478">
        <v>5</v>
      </c>
    </row>
    <row r="80" spans="1:26">
      <c r="A80" s="66"/>
      <c r="B80" s="65" t="s">
        <v>73</v>
      </c>
      <c r="C80" s="66"/>
      <c r="D80" s="380">
        <v>4</v>
      </c>
      <c r="E80" s="248">
        <v>4</v>
      </c>
      <c r="F80" s="479" t="s">
        <v>62</v>
      </c>
      <c r="G80" s="67">
        <v>1</v>
      </c>
      <c r="H80" s="68">
        <v>0</v>
      </c>
      <c r="I80" s="68">
        <v>0</v>
      </c>
      <c r="J80" s="396">
        <v>0</v>
      </c>
      <c r="K80" s="68">
        <v>0</v>
      </c>
      <c r="L80" s="68">
        <v>0</v>
      </c>
      <c r="M80" s="68">
        <v>2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1</v>
      </c>
      <c r="X80" s="68">
        <v>0</v>
      </c>
      <c r="Y80" s="480">
        <v>0</v>
      </c>
      <c r="Z80" s="480">
        <v>0</v>
      </c>
    </row>
    <row r="81" spans="1:26">
      <c r="A81" s="43"/>
      <c r="B81" s="62" t="s">
        <v>74</v>
      </c>
      <c r="C81" s="43"/>
      <c r="D81" s="374">
        <v>19</v>
      </c>
      <c r="E81" s="243">
        <v>4</v>
      </c>
      <c r="F81" s="435">
        <v>15</v>
      </c>
      <c r="G81" s="63">
        <v>2</v>
      </c>
      <c r="H81" s="49">
        <v>1</v>
      </c>
      <c r="I81" s="49">
        <v>0</v>
      </c>
      <c r="J81" s="388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1</v>
      </c>
      <c r="X81" s="49">
        <v>2</v>
      </c>
      <c r="Y81" s="478">
        <v>1</v>
      </c>
      <c r="Z81" s="478">
        <v>12</v>
      </c>
    </row>
    <row r="82" spans="1:26">
      <c r="A82" s="43"/>
      <c r="B82" s="62" t="s">
        <v>67</v>
      </c>
      <c r="C82" s="43"/>
      <c r="D82" s="374">
        <v>22</v>
      </c>
      <c r="E82" s="243">
        <v>4</v>
      </c>
      <c r="F82" s="435">
        <v>18</v>
      </c>
      <c r="G82" s="63">
        <v>2</v>
      </c>
      <c r="H82" s="49">
        <v>1</v>
      </c>
      <c r="I82" s="49">
        <v>0</v>
      </c>
      <c r="J82" s="388">
        <v>1</v>
      </c>
      <c r="K82" s="49">
        <v>0</v>
      </c>
      <c r="L82" s="49">
        <v>0</v>
      </c>
      <c r="M82" s="49">
        <v>0</v>
      </c>
      <c r="N82" s="49">
        <v>1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6</v>
      </c>
      <c r="W82" s="49">
        <v>1</v>
      </c>
      <c r="X82" s="49">
        <v>2</v>
      </c>
      <c r="Y82" s="478">
        <v>1</v>
      </c>
      <c r="Z82" s="478">
        <v>7</v>
      </c>
    </row>
    <row r="83" spans="1:26">
      <c r="A83" s="43"/>
      <c r="B83" s="62" t="s">
        <v>68</v>
      </c>
      <c r="C83" s="43"/>
      <c r="D83" s="374">
        <v>27</v>
      </c>
      <c r="E83" s="243">
        <v>9</v>
      </c>
      <c r="F83" s="435">
        <v>18</v>
      </c>
      <c r="G83" s="63">
        <v>4</v>
      </c>
      <c r="H83" s="49">
        <v>0</v>
      </c>
      <c r="I83" s="49">
        <v>1</v>
      </c>
      <c r="J83" s="388">
        <v>0</v>
      </c>
      <c r="K83" s="49">
        <v>0</v>
      </c>
      <c r="L83" s="49">
        <v>0</v>
      </c>
      <c r="M83" s="49">
        <v>2</v>
      </c>
      <c r="N83" s="49">
        <v>4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2</v>
      </c>
      <c r="X83" s="49">
        <v>2</v>
      </c>
      <c r="Y83" s="478">
        <v>0</v>
      </c>
      <c r="Z83" s="478">
        <v>12</v>
      </c>
    </row>
    <row r="84" spans="1:26">
      <c r="A84" s="73"/>
      <c r="B84" s="72" t="s">
        <v>87</v>
      </c>
      <c r="C84" s="73"/>
      <c r="D84" s="382">
        <v>12</v>
      </c>
      <c r="E84" s="250">
        <v>3</v>
      </c>
      <c r="F84" s="481">
        <v>9</v>
      </c>
      <c r="G84" s="74">
        <v>1</v>
      </c>
      <c r="H84" s="76">
        <v>1</v>
      </c>
      <c r="I84" s="76">
        <v>0</v>
      </c>
      <c r="J84" s="397">
        <v>1</v>
      </c>
      <c r="K84" s="76">
        <v>0</v>
      </c>
      <c r="L84" s="76">
        <v>0</v>
      </c>
      <c r="M84" s="76">
        <v>1</v>
      </c>
      <c r="N84" s="76">
        <v>3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2</v>
      </c>
      <c r="Y84" s="482">
        <v>1</v>
      </c>
      <c r="Z84" s="482">
        <v>2</v>
      </c>
    </row>
    <row r="85" spans="1:26">
      <c r="A85" s="43"/>
      <c r="B85" s="62" t="s">
        <v>88</v>
      </c>
      <c r="C85" s="43"/>
      <c r="D85" s="374">
        <v>8</v>
      </c>
      <c r="E85" s="243">
        <v>1</v>
      </c>
      <c r="F85" s="435">
        <v>7</v>
      </c>
      <c r="G85" s="63">
        <v>0</v>
      </c>
      <c r="H85" s="49">
        <v>1</v>
      </c>
      <c r="I85" s="49">
        <v>0</v>
      </c>
      <c r="J85" s="388">
        <v>1</v>
      </c>
      <c r="K85" s="49">
        <v>0</v>
      </c>
      <c r="L85" s="49">
        <v>0</v>
      </c>
      <c r="M85" s="49">
        <v>0</v>
      </c>
      <c r="N85" s="49">
        <v>2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1</v>
      </c>
      <c r="X85" s="49">
        <v>0</v>
      </c>
      <c r="Y85" s="478">
        <v>0</v>
      </c>
      <c r="Z85" s="478">
        <v>3</v>
      </c>
    </row>
    <row r="86" spans="1:26">
      <c r="A86" s="43"/>
      <c r="B86" s="62" t="s">
        <v>89</v>
      </c>
      <c r="C86" s="43"/>
      <c r="D86" s="374">
        <v>7</v>
      </c>
      <c r="E86" s="243" t="s">
        <v>62</v>
      </c>
      <c r="F86" s="435">
        <v>7</v>
      </c>
      <c r="G86" s="63">
        <v>0</v>
      </c>
      <c r="H86" s="49">
        <v>1</v>
      </c>
      <c r="I86" s="49">
        <v>0</v>
      </c>
      <c r="J86" s="388">
        <v>0</v>
      </c>
      <c r="K86" s="49">
        <v>0</v>
      </c>
      <c r="L86" s="49">
        <v>0</v>
      </c>
      <c r="M86" s="49">
        <v>0</v>
      </c>
      <c r="N86" s="49">
        <v>3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78">
        <v>1</v>
      </c>
      <c r="Y86" s="478">
        <v>0</v>
      </c>
      <c r="Z86" s="478">
        <v>2</v>
      </c>
    </row>
    <row r="87" spans="1:26">
      <c r="A87" s="43"/>
      <c r="B87" s="62" t="s">
        <v>90</v>
      </c>
      <c r="C87" s="43"/>
      <c r="D87" s="374">
        <v>38</v>
      </c>
      <c r="E87" s="243">
        <v>6</v>
      </c>
      <c r="F87" s="435">
        <v>32</v>
      </c>
      <c r="G87" s="63">
        <v>2</v>
      </c>
      <c r="H87" s="49">
        <v>3</v>
      </c>
      <c r="I87" s="49">
        <v>0</v>
      </c>
      <c r="J87" s="388">
        <v>1</v>
      </c>
      <c r="K87" s="49">
        <v>0</v>
      </c>
      <c r="L87" s="49">
        <v>0</v>
      </c>
      <c r="M87" s="49">
        <v>2</v>
      </c>
      <c r="N87" s="49">
        <v>13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78">
        <v>5</v>
      </c>
      <c r="Y87" s="478">
        <v>2</v>
      </c>
      <c r="Z87" s="478">
        <v>10</v>
      </c>
    </row>
    <row r="88" spans="1:26">
      <c r="A88" s="43"/>
      <c r="B88" s="62" t="s">
        <v>75</v>
      </c>
      <c r="C88" s="43"/>
      <c r="D88" s="374">
        <v>8</v>
      </c>
      <c r="E88" s="243">
        <v>1</v>
      </c>
      <c r="F88" s="435">
        <v>7</v>
      </c>
      <c r="G88" s="63">
        <v>1</v>
      </c>
      <c r="H88" s="49">
        <v>0</v>
      </c>
      <c r="I88" s="49">
        <v>0</v>
      </c>
      <c r="J88" s="388">
        <v>1</v>
      </c>
      <c r="K88" s="49">
        <v>0</v>
      </c>
      <c r="L88" s="49">
        <v>0</v>
      </c>
      <c r="M88" s="49">
        <v>0</v>
      </c>
      <c r="N88" s="49">
        <v>2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78">
        <v>1</v>
      </c>
      <c r="Y88" s="478">
        <v>0</v>
      </c>
      <c r="Z88" s="478">
        <v>3</v>
      </c>
    </row>
    <row r="89" spans="1:26">
      <c r="A89" s="43"/>
      <c r="B89" s="62" t="s">
        <v>76</v>
      </c>
      <c r="C89" s="43"/>
      <c r="D89" s="374">
        <v>5</v>
      </c>
      <c r="E89" s="243" t="s">
        <v>62</v>
      </c>
      <c r="F89" s="435">
        <v>5</v>
      </c>
      <c r="G89" s="63">
        <v>0</v>
      </c>
      <c r="H89" s="49">
        <v>2</v>
      </c>
      <c r="I89" s="49">
        <v>0</v>
      </c>
      <c r="J89" s="388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78">
        <v>1</v>
      </c>
      <c r="Y89" s="478">
        <v>0</v>
      </c>
      <c r="Z89" s="478">
        <v>2</v>
      </c>
    </row>
    <row r="90" spans="1:26">
      <c r="A90" s="66"/>
      <c r="B90" s="65" t="s">
        <v>91</v>
      </c>
      <c r="C90" s="66"/>
      <c r="D90" s="380">
        <v>19</v>
      </c>
      <c r="E90" s="248">
        <v>5</v>
      </c>
      <c r="F90" s="479">
        <v>14</v>
      </c>
      <c r="G90" s="67">
        <v>1</v>
      </c>
      <c r="H90" s="68">
        <v>2</v>
      </c>
      <c r="I90" s="68">
        <v>0</v>
      </c>
      <c r="J90" s="396">
        <v>0</v>
      </c>
      <c r="K90" s="68">
        <v>0</v>
      </c>
      <c r="L90" s="68">
        <v>0</v>
      </c>
      <c r="M90" s="68">
        <v>0</v>
      </c>
      <c r="N90" s="68">
        <v>1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1</v>
      </c>
      <c r="U90" s="68">
        <v>0</v>
      </c>
      <c r="V90" s="68">
        <v>0</v>
      </c>
      <c r="W90" s="68">
        <v>3</v>
      </c>
      <c r="X90" s="480">
        <v>0</v>
      </c>
      <c r="Y90" s="480">
        <v>1</v>
      </c>
      <c r="Z90" s="480">
        <v>10</v>
      </c>
    </row>
    <row r="91" spans="1:26">
      <c r="A91" s="43"/>
      <c r="B91" s="62" t="s">
        <v>104</v>
      </c>
      <c r="C91" s="43"/>
      <c r="D91" s="374">
        <v>28</v>
      </c>
      <c r="E91" s="243">
        <v>9</v>
      </c>
      <c r="F91" s="435">
        <v>19</v>
      </c>
      <c r="G91" s="63">
        <v>2</v>
      </c>
      <c r="H91" s="49">
        <v>4</v>
      </c>
      <c r="I91" s="49">
        <v>1</v>
      </c>
      <c r="J91" s="388">
        <v>1</v>
      </c>
      <c r="K91" s="49">
        <v>0</v>
      </c>
      <c r="L91" s="49">
        <v>0</v>
      </c>
      <c r="M91" s="49">
        <v>4</v>
      </c>
      <c r="N91" s="49">
        <v>1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2</v>
      </c>
      <c r="X91" s="478">
        <v>4</v>
      </c>
      <c r="Y91" s="478">
        <v>0</v>
      </c>
      <c r="Z91" s="478">
        <v>9</v>
      </c>
    </row>
    <row r="92" spans="1:26">
      <c r="A92" s="43"/>
      <c r="B92" s="62" t="s">
        <v>77</v>
      </c>
      <c r="C92" s="43"/>
      <c r="D92" s="374">
        <v>53</v>
      </c>
      <c r="E92" s="243">
        <v>12</v>
      </c>
      <c r="F92" s="435">
        <v>41</v>
      </c>
      <c r="G92" s="63">
        <v>2</v>
      </c>
      <c r="H92" s="49">
        <v>3</v>
      </c>
      <c r="I92" s="49">
        <v>0</v>
      </c>
      <c r="J92" s="388">
        <v>1</v>
      </c>
      <c r="K92" s="49">
        <v>0</v>
      </c>
      <c r="L92" s="49">
        <v>0</v>
      </c>
      <c r="M92" s="49">
        <v>4</v>
      </c>
      <c r="N92" s="49">
        <v>1</v>
      </c>
      <c r="O92" s="49">
        <v>0</v>
      </c>
      <c r="P92" s="49">
        <v>5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5</v>
      </c>
      <c r="X92" s="478">
        <v>0</v>
      </c>
      <c r="Y92" s="478">
        <v>1</v>
      </c>
      <c r="Z92" s="478">
        <v>31</v>
      </c>
    </row>
    <row r="93" spans="1:26">
      <c r="A93" s="43"/>
      <c r="B93" s="62" t="s">
        <v>78</v>
      </c>
      <c r="C93" s="43"/>
      <c r="D93" s="374">
        <v>54</v>
      </c>
      <c r="E93" s="243">
        <v>13</v>
      </c>
      <c r="F93" s="435">
        <v>41</v>
      </c>
      <c r="G93" s="63">
        <v>2</v>
      </c>
      <c r="H93" s="49">
        <v>2</v>
      </c>
      <c r="I93" s="49">
        <v>0</v>
      </c>
      <c r="J93" s="388">
        <v>0</v>
      </c>
      <c r="K93" s="49">
        <v>0</v>
      </c>
      <c r="L93" s="49">
        <v>0</v>
      </c>
      <c r="M93" s="49">
        <v>0</v>
      </c>
      <c r="N93" s="49">
        <v>4</v>
      </c>
      <c r="O93" s="49">
        <v>0</v>
      </c>
      <c r="P93" s="49">
        <v>4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16</v>
      </c>
      <c r="W93" s="49">
        <v>4</v>
      </c>
      <c r="X93" s="478">
        <v>0</v>
      </c>
      <c r="Y93" s="478">
        <v>7</v>
      </c>
      <c r="Z93" s="478">
        <v>15</v>
      </c>
    </row>
    <row r="94" spans="1:26">
      <c r="A94" s="73"/>
      <c r="B94" s="72" t="s">
        <v>209</v>
      </c>
      <c r="C94" s="73"/>
      <c r="D94" s="382">
        <v>17</v>
      </c>
      <c r="E94" s="250">
        <v>6</v>
      </c>
      <c r="F94" s="481">
        <v>11</v>
      </c>
      <c r="G94" s="74">
        <v>1</v>
      </c>
      <c r="H94" s="76">
        <v>1</v>
      </c>
      <c r="I94" s="76">
        <v>0</v>
      </c>
      <c r="J94" s="397">
        <v>0</v>
      </c>
      <c r="K94" s="76">
        <v>0</v>
      </c>
      <c r="L94" s="76">
        <v>0</v>
      </c>
      <c r="M94" s="76">
        <v>0</v>
      </c>
      <c r="N94" s="76">
        <v>4</v>
      </c>
      <c r="O94" s="76">
        <v>0</v>
      </c>
      <c r="P94" s="76">
        <v>2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2</v>
      </c>
      <c r="X94" s="482">
        <v>0</v>
      </c>
      <c r="Y94" s="482">
        <v>3</v>
      </c>
      <c r="Z94" s="482">
        <v>4</v>
      </c>
    </row>
    <row r="95" spans="1:26">
      <c r="A95" s="43"/>
      <c r="B95" s="62" t="s">
        <v>69</v>
      </c>
      <c r="C95" s="43"/>
      <c r="D95" s="374">
        <v>25</v>
      </c>
      <c r="E95" s="243">
        <v>4</v>
      </c>
      <c r="F95" s="435">
        <v>21</v>
      </c>
      <c r="G95" s="63">
        <v>2</v>
      </c>
      <c r="H95" s="49">
        <v>0</v>
      </c>
      <c r="I95" s="49">
        <v>0</v>
      </c>
      <c r="J95" s="388">
        <v>0</v>
      </c>
      <c r="K95" s="49">
        <v>0</v>
      </c>
      <c r="L95" s="49">
        <v>0</v>
      </c>
      <c r="M95" s="49">
        <v>1</v>
      </c>
      <c r="N95" s="49">
        <v>4</v>
      </c>
      <c r="O95" s="49">
        <v>0</v>
      </c>
      <c r="P95" s="49">
        <v>2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78">
        <v>2</v>
      </c>
      <c r="Y95" s="478">
        <v>1</v>
      </c>
      <c r="Z95" s="478">
        <v>13</v>
      </c>
    </row>
    <row r="96" spans="1:26">
      <c r="A96" s="43"/>
      <c r="B96" s="62" t="s">
        <v>79</v>
      </c>
      <c r="C96" s="43"/>
      <c r="D96" s="374">
        <v>64</v>
      </c>
      <c r="E96" s="243">
        <v>11</v>
      </c>
      <c r="F96" s="435">
        <v>53</v>
      </c>
      <c r="G96" s="63">
        <v>3</v>
      </c>
      <c r="H96" s="49">
        <v>2</v>
      </c>
      <c r="I96" s="49">
        <v>0</v>
      </c>
      <c r="J96" s="388">
        <v>0</v>
      </c>
      <c r="K96" s="49">
        <v>0</v>
      </c>
      <c r="L96" s="49">
        <v>0</v>
      </c>
      <c r="M96" s="49">
        <v>2</v>
      </c>
      <c r="N96" s="49">
        <v>25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78">
        <v>0</v>
      </c>
      <c r="Y96" s="478">
        <v>6</v>
      </c>
      <c r="Z96" s="478">
        <v>26</v>
      </c>
    </row>
    <row r="97" spans="1:26" ht="14.25" thickBot="1">
      <c r="A97" s="108"/>
      <c r="B97" s="109" t="s">
        <v>111</v>
      </c>
      <c r="C97" s="108"/>
      <c r="D97" s="399">
        <v>36</v>
      </c>
      <c r="E97" s="254">
        <v>10</v>
      </c>
      <c r="F97" s="484">
        <v>26</v>
      </c>
      <c r="G97" s="405">
        <v>2</v>
      </c>
      <c r="H97" s="112">
        <v>2</v>
      </c>
      <c r="I97" s="112">
        <v>0</v>
      </c>
      <c r="J97" s="400">
        <v>0</v>
      </c>
      <c r="K97" s="112">
        <v>0</v>
      </c>
      <c r="L97" s="112">
        <v>0</v>
      </c>
      <c r="M97" s="112">
        <v>2</v>
      </c>
      <c r="N97" s="112">
        <v>10</v>
      </c>
      <c r="O97" s="112">
        <v>0</v>
      </c>
      <c r="P97" s="112">
        <v>4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4</v>
      </c>
      <c r="X97" s="485">
        <v>0</v>
      </c>
      <c r="Y97" s="485">
        <v>2</v>
      </c>
      <c r="Z97" s="485">
        <v>10</v>
      </c>
    </row>
  </sheetData>
  <mergeCells count="42">
    <mergeCell ref="Q7:R7"/>
    <mergeCell ref="Q6:R6"/>
    <mergeCell ref="Q56:R56"/>
    <mergeCell ref="Q57:R57"/>
    <mergeCell ref="U7:V7"/>
    <mergeCell ref="G55:J55"/>
    <mergeCell ref="G56:H57"/>
    <mergeCell ref="A3:Z3"/>
    <mergeCell ref="I6:J7"/>
    <mergeCell ref="D5:F7"/>
    <mergeCell ref="G6:H7"/>
    <mergeCell ref="A5:C8"/>
    <mergeCell ref="G5:J5"/>
    <mergeCell ref="Y6:Z7"/>
    <mergeCell ref="K6:L7"/>
    <mergeCell ref="W6:X7"/>
    <mergeCell ref="S6:T7"/>
    <mergeCell ref="K5:Z5"/>
    <mergeCell ref="M6:N7"/>
    <mergeCell ref="U6:V6"/>
    <mergeCell ref="O6:P7"/>
    <mergeCell ref="A74:B74"/>
    <mergeCell ref="A59:B59"/>
    <mergeCell ref="A60:B60"/>
    <mergeCell ref="A61:B61"/>
    <mergeCell ref="D55:F57"/>
    <mergeCell ref="A9:B9"/>
    <mergeCell ref="A10:B10"/>
    <mergeCell ref="A55:C58"/>
    <mergeCell ref="A27:B27"/>
    <mergeCell ref="I56:J57"/>
    <mergeCell ref="A53:Z53"/>
    <mergeCell ref="U57:V57"/>
    <mergeCell ref="K56:L57"/>
    <mergeCell ref="M56:N57"/>
    <mergeCell ref="O56:P57"/>
    <mergeCell ref="A14:B14"/>
    <mergeCell ref="U56:V56"/>
    <mergeCell ref="K55:Z55"/>
    <mergeCell ref="S56:T57"/>
    <mergeCell ref="Y56:Z57"/>
    <mergeCell ref="W56:X57"/>
  </mergeCells>
  <phoneticPr fontId="2"/>
  <printOptions horizontalCentered="1"/>
  <pageMargins left="0.59055118110236227" right="0.59055118110236227" top="0.59055118110236227" bottom="0.59055118110236227" header="0.59055118110236227" footer="0.59055118110236227"/>
  <pageSetup paperSize="9" scale="60" firstPageNumber="36" pageOrder="overThenDown" orientation="landscape" useFirstPageNumber="1" r:id="rId1"/>
  <headerFooter alignWithMargins="0"/>
  <rowBreaks count="1" manualBreakCount="1"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00FF"/>
  </sheetPr>
  <dimension ref="A1:F12"/>
  <sheetViews>
    <sheetView workbookViewId="0">
      <selection activeCell="D6" sqref="D6"/>
    </sheetView>
  </sheetViews>
  <sheetFormatPr defaultRowHeight="13.5"/>
  <cols>
    <col min="1" max="1" width="2.125" style="408" customWidth="1"/>
    <col min="2" max="2" width="13.125" style="408" customWidth="1"/>
    <col min="3" max="3" width="0.625" style="408" customWidth="1"/>
    <col min="4" max="6" width="23" style="408" customWidth="1"/>
    <col min="7" max="16384" width="9" style="408"/>
  </cols>
  <sheetData>
    <row r="1" spans="1:6" ht="13.7" customHeight="1">
      <c r="A1" s="410"/>
      <c r="B1" s="410"/>
      <c r="C1" s="410"/>
      <c r="D1" s="410"/>
      <c r="E1" s="410"/>
      <c r="F1" s="410"/>
    </row>
    <row r="2" spans="1:6" ht="13.7" customHeight="1">
      <c r="A2" s="492" t="s">
        <v>6</v>
      </c>
      <c r="B2" s="410"/>
      <c r="C2" s="410"/>
      <c r="D2" s="410"/>
      <c r="E2" s="410"/>
      <c r="F2" s="410"/>
    </row>
    <row r="3" spans="1:6" ht="13.7" customHeight="1">
      <c r="A3" s="492"/>
      <c r="B3" s="410"/>
      <c r="C3" s="410"/>
      <c r="D3" s="410"/>
      <c r="E3" s="410"/>
      <c r="F3" s="410"/>
    </row>
    <row r="4" spans="1:6" ht="13.7" customHeight="1">
      <c r="A4" s="854" t="s">
        <v>155</v>
      </c>
      <c r="B4" s="854"/>
      <c r="C4" s="854"/>
      <c r="D4" s="854"/>
      <c r="E4" s="854"/>
      <c r="F4" s="854"/>
    </row>
    <row r="5" spans="1:6" ht="16.5" customHeight="1" thickBot="1">
      <c r="A5" s="409"/>
      <c r="B5" s="409"/>
      <c r="C5" s="409"/>
      <c r="D5" s="410"/>
      <c r="E5" s="410"/>
      <c r="F5" s="493" t="s">
        <v>25</v>
      </c>
    </row>
    <row r="6" spans="1:6" ht="30" customHeight="1">
      <c r="A6" s="857" t="s">
        <v>21</v>
      </c>
      <c r="B6" s="857"/>
      <c r="C6" s="859"/>
      <c r="D6" s="494" t="s">
        <v>542</v>
      </c>
      <c r="E6" s="855" t="s">
        <v>543</v>
      </c>
      <c r="F6" s="857" t="s">
        <v>544</v>
      </c>
    </row>
    <row r="7" spans="1:6" ht="30" customHeight="1">
      <c r="A7" s="858"/>
      <c r="B7" s="858"/>
      <c r="C7" s="860"/>
      <c r="D7" s="495" t="s">
        <v>545</v>
      </c>
      <c r="E7" s="856"/>
      <c r="F7" s="858"/>
    </row>
    <row r="8" spans="1:6" ht="17.25" customHeight="1">
      <c r="A8" s="852">
        <v>30</v>
      </c>
      <c r="B8" s="852"/>
      <c r="C8" s="410"/>
      <c r="D8" s="373">
        <v>1034</v>
      </c>
      <c r="E8" s="373">
        <v>375</v>
      </c>
      <c r="F8" s="51">
        <v>311</v>
      </c>
    </row>
    <row r="9" spans="1:6" ht="17.25" customHeight="1">
      <c r="A9" s="853" t="s">
        <v>171</v>
      </c>
      <c r="B9" s="853"/>
      <c r="C9" s="496"/>
      <c r="D9" s="359">
        <v>1037</v>
      </c>
      <c r="E9" s="359">
        <v>378</v>
      </c>
      <c r="F9" s="88">
        <v>311</v>
      </c>
    </row>
    <row r="10" spans="1:6" ht="17.25" customHeight="1">
      <c r="A10" s="497"/>
      <c r="B10" s="498" t="s">
        <v>109</v>
      </c>
      <c r="C10" s="410"/>
      <c r="D10" s="373">
        <v>900</v>
      </c>
      <c r="E10" s="373">
        <v>317</v>
      </c>
      <c r="F10" s="49">
        <v>252</v>
      </c>
    </row>
    <row r="11" spans="1:6" ht="17.25" customHeight="1" thickBot="1">
      <c r="A11" s="499"/>
      <c r="B11" s="425" t="s">
        <v>110</v>
      </c>
      <c r="C11" s="409"/>
      <c r="D11" s="387">
        <v>137</v>
      </c>
      <c r="E11" s="387">
        <v>61</v>
      </c>
      <c r="F11" s="112">
        <v>59</v>
      </c>
    </row>
    <row r="12" spans="1:6">
      <c r="A12" s="407"/>
      <c r="B12" s="498"/>
      <c r="C12" s="407"/>
    </row>
  </sheetData>
  <mergeCells count="6">
    <mergeCell ref="A8:B8"/>
    <mergeCell ref="A9:B9"/>
    <mergeCell ref="A4:F4"/>
    <mergeCell ref="E6:E7"/>
    <mergeCell ref="F6:F7"/>
    <mergeCell ref="A6:C7"/>
  </mergeCells>
  <phoneticPr fontId="2"/>
  <printOptions horizontalCentered="1"/>
  <pageMargins left="0.86614173228346458" right="0.86614173228346458" top="0.59055118110236227" bottom="0.78740157480314965" header="0.39370078740157483" footer="0.39370078740157483"/>
  <pageSetup paperSize="9" scale="90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00FF"/>
  </sheetPr>
  <dimension ref="A1:L10"/>
  <sheetViews>
    <sheetView workbookViewId="0">
      <selection activeCell="B1" sqref="B1"/>
    </sheetView>
  </sheetViews>
  <sheetFormatPr defaultRowHeight="13.5"/>
  <cols>
    <col min="1" max="1" width="2.125" style="408" customWidth="1"/>
    <col min="2" max="2" width="13.125" style="408" customWidth="1"/>
    <col min="3" max="3" width="0.625" style="408" customWidth="1"/>
    <col min="4" max="11" width="8.625" style="408" customWidth="1"/>
    <col min="12" max="16384" width="9" style="408"/>
  </cols>
  <sheetData>
    <row r="1" spans="1:12" ht="13.7" customHeight="1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2" ht="13.7" customHeight="1">
      <c r="A2" s="407" t="s">
        <v>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3" spans="1:12" ht="13.7" customHeight="1">
      <c r="A3" s="854" t="s">
        <v>156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</row>
    <row r="4" spans="1:12" ht="13.7" customHeight="1" thickBot="1">
      <c r="A4" s="409"/>
      <c r="B4" s="409"/>
      <c r="C4" s="409"/>
      <c r="D4" s="410"/>
      <c r="E4" s="410"/>
      <c r="F4" s="410"/>
      <c r="G4" s="410"/>
      <c r="H4" s="410"/>
      <c r="I4" s="410"/>
      <c r="J4" s="410"/>
      <c r="K4" s="493" t="s">
        <v>25</v>
      </c>
    </row>
    <row r="5" spans="1:12" ht="30" customHeight="1">
      <c r="A5" s="857" t="s">
        <v>21</v>
      </c>
      <c r="B5" s="857"/>
      <c r="C5" s="859"/>
      <c r="D5" s="861" t="s">
        <v>80</v>
      </c>
      <c r="E5" s="861" t="s">
        <v>81</v>
      </c>
      <c r="F5" s="861" t="s">
        <v>82</v>
      </c>
      <c r="G5" s="861" t="s">
        <v>83</v>
      </c>
      <c r="H5" s="861" t="s">
        <v>84</v>
      </c>
      <c r="I5" s="863" t="s">
        <v>31</v>
      </c>
      <c r="J5" s="523" t="s">
        <v>53</v>
      </c>
      <c r="K5" s="525" t="s">
        <v>54</v>
      </c>
      <c r="L5" s="2"/>
    </row>
    <row r="6" spans="1:12" ht="30" customHeight="1">
      <c r="A6" s="858"/>
      <c r="B6" s="858"/>
      <c r="C6" s="860"/>
      <c r="D6" s="862"/>
      <c r="E6" s="862"/>
      <c r="F6" s="862"/>
      <c r="G6" s="862"/>
      <c r="H6" s="862"/>
      <c r="I6" s="864"/>
      <c r="J6" s="524" t="s">
        <v>55</v>
      </c>
      <c r="K6" s="631" t="s">
        <v>56</v>
      </c>
      <c r="L6" s="2"/>
    </row>
    <row r="7" spans="1:12" ht="17.25" customHeight="1">
      <c r="A7" s="852">
        <v>30</v>
      </c>
      <c r="B7" s="852"/>
      <c r="C7" s="410"/>
      <c r="D7" s="373">
        <v>306</v>
      </c>
      <c r="E7" s="373">
        <v>1664</v>
      </c>
      <c r="F7" s="373">
        <v>308</v>
      </c>
      <c r="G7" s="373">
        <v>240</v>
      </c>
      <c r="H7" s="373" t="s">
        <v>62</v>
      </c>
      <c r="I7" s="632">
        <v>590</v>
      </c>
      <c r="J7" s="632">
        <v>43</v>
      </c>
      <c r="K7" s="45">
        <v>261</v>
      </c>
    </row>
    <row r="8" spans="1:12" ht="17.25" customHeight="1">
      <c r="A8" s="853" t="s">
        <v>171</v>
      </c>
      <c r="B8" s="853"/>
      <c r="C8" s="496"/>
      <c r="D8" s="359">
        <v>309</v>
      </c>
      <c r="E8" s="359">
        <v>1663</v>
      </c>
      <c r="F8" s="359">
        <v>307</v>
      </c>
      <c r="G8" s="359">
        <v>244</v>
      </c>
      <c r="H8" s="359" t="s">
        <v>62</v>
      </c>
      <c r="I8" s="359">
        <v>649</v>
      </c>
      <c r="J8" s="359">
        <v>49</v>
      </c>
      <c r="K8" s="88">
        <v>247</v>
      </c>
    </row>
    <row r="9" spans="1:12" ht="17.25" customHeight="1">
      <c r="A9" s="497"/>
      <c r="B9" s="498" t="s">
        <v>109</v>
      </c>
      <c r="C9" s="410"/>
      <c r="D9" s="373">
        <v>250</v>
      </c>
      <c r="E9" s="373">
        <v>1401</v>
      </c>
      <c r="F9" s="373">
        <v>248</v>
      </c>
      <c r="G9" s="373">
        <v>212</v>
      </c>
      <c r="H9" s="373" t="s">
        <v>62</v>
      </c>
      <c r="I9" s="373">
        <v>535</v>
      </c>
      <c r="J9" s="373">
        <v>42</v>
      </c>
      <c r="K9" s="49">
        <v>215</v>
      </c>
    </row>
    <row r="10" spans="1:12" ht="17.25" customHeight="1" thickBot="1">
      <c r="A10" s="499"/>
      <c r="B10" s="425" t="s">
        <v>110</v>
      </c>
      <c r="C10" s="409"/>
      <c r="D10" s="387">
        <v>59</v>
      </c>
      <c r="E10" s="387">
        <v>262</v>
      </c>
      <c r="F10" s="387">
        <v>59</v>
      </c>
      <c r="G10" s="387">
        <v>32</v>
      </c>
      <c r="H10" s="387" t="s">
        <v>62</v>
      </c>
      <c r="I10" s="387">
        <v>114</v>
      </c>
      <c r="J10" s="387">
        <v>7</v>
      </c>
      <c r="K10" s="112">
        <v>32</v>
      </c>
    </row>
  </sheetData>
  <mergeCells count="10">
    <mergeCell ref="A3:K3"/>
    <mergeCell ref="A7:B7"/>
    <mergeCell ref="A8:B8"/>
    <mergeCell ref="G5:G6"/>
    <mergeCell ref="H5:H6"/>
    <mergeCell ref="D5:D6"/>
    <mergeCell ref="A5:C6"/>
    <mergeCell ref="E5:E6"/>
    <mergeCell ref="F5:F6"/>
    <mergeCell ref="I5:I6"/>
  </mergeCells>
  <phoneticPr fontId="2"/>
  <printOptions horizontalCentered="1"/>
  <pageMargins left="0.86614173228346458" right="0.86614173228346458" top="0.59055118110236227" bottom="0.78740157480314965" header="0.39370078740157483" footer="0.39370078740157483"/>
  <pageSetup paperSize="9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  <pageSetUpPr fitToPage="1"/>
  </sheetPr>
  <dimension ref="A1:AM46"/>
  <sheetViews>
    <sheetView view="pageBreakPreview" zoomScaleNormal="100" zoomScaleSheetLayoutView="100" workbookViewId="0">
      <selection activeCell="S26" sqref="S26:S27"/>
    </sheetView>
  </sheetViews>
  <sheetFormatPr defaultRowHeight="13.5"/>
  <cols>
    <col min="1" max="1" width="1.625" style="6" customWidth="1"/>
    <col min="2" max="2" width="13.25" style="6" customWidth="1"/>
    <col min="3" max="3" width="0.625" style="6" customWidth="1"/>
    <col min="4" max="4" width="3.625" style="6" customWidth="1"/>
    <col min="5" max="5" width="5" style="6" customWidth="1"/>
    <col min="6" max="6" width="1.625" style="6" customWidth="1"/>
    <col min="7" max="7" width="3.625" style="6" customWidth="1"/>
    <col min="8" max="8" width="5" style="6" customWidth="1"/>
    <col min="9" max="9" width="2.125" style="6" customWidth="1"/>
    <col min="10" max="10" width="1.625" style="6" customWidth="1"/>
    <col min="11" max="11" width="5" style="6" customWidth="1"/>
    <col min="12" max="12" width="1.625" style="6" customWidth="1"/>
    <col min="13" max="13" width="2.875" style="6" customWidth="1"/>
    <col min="14" max="14" width="1.25" style="6" customWidth="1"/>
    <col min="15" max="16" width="1.625" style="6" customWidth="1"/>
    <col min="17" max="17" width="5" style="6" customWidth="1"/>
    <col min="18" max="18" width="1.625" style="6" customWidth="1"/>
    <col min="19" max="19" width="2.875" style="6" customWidth="1"/>
    <col min="20" max="20" width="1.25" style="6" customWidth="1"/>
    <col min="21" max="21" width="1.625" style="6" customWidth="1"/>
    <col min="22" max="23" width="3.625" style="6" customWidth="1"/>
    <col min="24" max="24" width="2.125" style="6" customWidth="1"/>
    <col min="25" max="25" width="4.625" style="6" customWidth="1"/>
    <col min="26" max="26" width="3.625" style="6" customWidth="1"/>
    <col min="27" max="27" width="2.125" style="6" customWidth="1"/>
    <col min="28" max="28" width="1.625" style="6" customWidth="1"/>
    <col min="29" max="29" width="5" style="6" customWidth="1"/>
    <col min="30" max="30" width="1.625" style="6" customWidth="1"/>
    <col min="31" max="31" width="2.875" style="6" customWidth="1"/>
    <col min="32" max="32" width="1.25" style="6" customWidth="1"/>
    <col min="33" max="33" width="1.625" style="6" customWidth="1"/>
    <col min="34" max="34" width="4.625" style="6" customWidth="1"/>
    <col min="35" max="35" width="3.625" style="6" customWidth="1"/>
    <col min="36" max="36" width="2.125" style="6" customWidth="1"/>
    <col min="37" max="38" width="3.625" style="6" customWidth="1"/>
    <col min="39" max="39" width="2.125" style="6" customWidth="1"/>
    <col min="40" max="16384" width="9" style="6"/>
  </cols>
  <sheetData>
    <row r="1" spans="1:39" ht="14.25">
      <c r="A1" s="41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ht="13.7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ht="19.5" customHeight="1">
      <c r="A3" s="696" t="s">
        <v>194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</row>
    <row r="4" spans="1:39" ht="14.2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42" t="s">
        <v>195</v>
      </c>
    </row>
    <row r="5" spans="1:39" ht="30" customHeight="1">
      <c r="A5" s="693" t="s">
        <v>21</v>
      </c>
      <c r="B5" s="693"/>
      <c r="C5" s="693"/>
      <c r="D5" s="704" t="s">
        <v>181</v>
      </c>
      <c r="E5" s="693"/>
      <c r="F5" s="693"/>
      <c r="G5" s="702" t="s">
        <v>182</v>
      </c>
      <c r="H5" s="682"/>
      <c r="I5" s="683"/>
      <c r="J5" s="698" t="s">
        <v>183</v>
      </c>
      <c r="K5" s="693"/>
      <c r="L5" s="693"/>
      <c r="M5" s="693"/>
      <c r="N5" s="693"/>
      <c r="O5" s="699"/>
      <c r="P5" s="704" t="s">
        <v>184</v>
      </c>
      <c r="Q5" s="693"/>
      <c r="R5" s="693"/>
      <c r="S5" s="693"/>
      <c r="T5" s="693"/>
      <c r="U5" s="699"/>
      <c r="V5" s="705" t="s">
        <v>185</v>
      </c>
      <c r="W5" s="706"/>
      <c r="X5" s="707"/>
      <c r="Y5" s="705" t="s">
        <v>186</v>
      </c>
      <c r="Z5" s="706"/>
      <c r="AA5" s="707"/>
      <c r="AB5" s="704" t="s">
        <v>187</v>
      </c>
      <c r="AC5" s="693"/>
      <c r="AD5" s="693"/>
      <c r="AE5" s="693"/>
      <c r="AF5" s="693"/>
      <c r="AG5" s="699"/>
      <c r="AH5" s="705" t="s">
        <v>188</v>
      </c>
      <c r="AI5" s="693"/>
      <c r="AJ5" s="699"/>
      <c r="AK5" s="693" t="s">
        <v>189</v>
      </c>
      <c r="AL5" s="693"/>
      <c r="AM5" s="693"/>
    </row>
    <row r="6" spans="1:39" ht="30" customHeight="1">
      <c r="A6" s="694"/>
      <c r="B6" s="694"/>
      <c r="C6" s="694"/>
      <c r="D6" s="700"/>
      <c r="E6" s="694"/>
      <c r="F6" s="694"/>
      <c r="G6" s="703"/>
      <c r="H6" s="677"/>
      <c r="I6" s="684"/>
      <c r="J6" s="700"/>
      <c r="K6" s="694"/>
      <c r="L6" s="694"/>
      <c r="M6" s="694"/>
      <c r="N6" s="694"/>
      <c r="O6" s="701"/>
      <c r="P6" s="700"/>
      <c r="Q6" s="694"/>
      <c r="R6" s="694"/>
      <c r="S6" s="694"/>
      <c r="T6" s="694"/>
      <c r="U6" s="701"/>
      <c r="V6" s="708"/>
      <c r="W6" s="709"/>
      <c r="X6" s="710"/>
      <c r="Y6" s="708"/>
      <c r="Z6" s="709"/>
      <c r="AA6" s="710"/>
      <c r="AB6" s="700"/>
      <c r="AC6" s="694"/>
      <c r="AD6" s="694"/>
      <c r="AE6" s="694"/>
      <c r="AF6" s="694"/>
      <c r="AG6" s="701"/>
      <c r="AH6" s="700"/>
      <c r="AI6" s="694"/>
      <c r="AJ6" s="701"/>
      <c r="AK6" s="694"/>
      <c r="AL6" s="694"/>
      <c r="AM6" s="694"/>
    </row>
    <row r="7" spans="1:39" ht="18.75" customHeight="1">
      <c r="A7" s="692">
        <v>30</v>
      </c>
      <c r="B7" s="692"/>
      <c r="C7" s="43"/>
      <c r="D7" s="44"/>
      <c r="E7" s="45">
        <v>155</v>
      </c>
      <c r="F7" s="46"/>
      <c r="G7" s="44" t="s">
        <v>65</v>
      </c>
      <c r="H7" s="47">
        <v>147</v>
      </c>
      <c r="I7" s="569"/>
      <c r="J7" s="583"/>
      <c r="K7" s="49">
        <v>312</v>
      </c>
      <c r="L7" s="46" t="s">
        <v>63</v>
      </c>
      <c r="M7" s="50">
        <v>2</v>
      </c>
      <c r="N7" s="48" t="s">
        <v>64</v>
      </c>
      <c r="O7" s="572"/>
      <c r="P7" s="583"/>
      <c r="Q7" s="49">
        <v>168</v>
      </c>
      <c r="R7" s="48" t="s">
        <v>63</v>
      </c>
      <c r="S7" s="50">
        <v>1</v>
      </c>
      <c r="T7" s="48" t="s">
        <v>64</v>
      </c>
      <c r="U7" s="572" t="s">
        <v>65</v>
      </c>
      <c r="V7" s="602" t="s">
        <v>65</v>
      </c>
      <c r="W7" s="49">
        <v>79</v>
      </c>
      <c r="X7" s="569"/>
      <c r="Y7" s="602" t="s">
        <v>65</v>
      </c>
      <c r="Z7" s="49">
        <v>2</v>
      </c>
      <c r="AA7" s="569"/>
      <c r="AB7" s="583"/>
      <c r="AC7" s="49">
        <v>28</v>
      </c>
      <c r="AD7" s="48" t="s">
        <v>63</v>
      </c>
      <c r="AE7" s="50">
        <v>1</v>
      </c>
      <c r="AF7" s="48" t="s">
        <v>64</v>
      </c>
      <c r="AG7" s="572" t="s">
        <v>65</v>
      </c>
      <c r="AH7" s="602" t="s">
        <v>65</v>
      </c>
      <c r="AI7" s="49">
        <v>69</v>
      </c>
      <c r="AJ7" s="388"/>
      <c r="AK7" s="50" t="s">
        <v>65</v>
      </c>
      <c r="AL7" s="49">
        <v>23</v>
      </c>
    </row>
    <row r="8" spans="1:39" ht="18.75" customHeight="1">
      <c r="A8" s="692" t="s">
        <v>171</v>
      </c>
      <c r="B8" s="692"/>
      <c r="C8" s="52"/>
      <c r="D8" s="53" t="str">
        <f>IF(SUM(D9)+SUM(D22)&gt;0,SUM(D9)+SUM(D22),"")</f>
        <v/>
      </c>
      <c r="E8" s="54">
        <f>IF(SUM(E9)+SUM(E22)&gt;0,SUM(E9)+SUM(E22),"－")</f>
        <v>139</v>
      </c>
      <c r="F8" s="55"/>
      <c r="G8" s="53" t="str">
        <f>IF(SUM(G9)+SUM(G22)&gt;0,SUM(G9)+SUM(G22),"")</f>
        <v/>
      </c>
      <c r="H8" s="54">
        <f>IF(SUM(H9)+SUM(H22)&gt;0,SUM(H9)+SUM(H22),"－")</f>
        <v>168</v>
      </c>
      <c r="I8" s="570"/>
      <c r="J8" s="584"/>
      <c r="K8" s="54">
        <f>IF(SUM(K9)+SUM(K22)&gt;0,SUM(K9)+SUM(K22),"－")</f>
        <v>312</v>
      </c>
      <c r="L8" s="55" t="s">
        <v>63</v>
      </c>
      <c r="M8" s="56">
        <f>IF(SUM(M9)+SUM(M22)&gt;0,SUM(M9)+SUM(M22),"")</f>
        <v>2</v>
      </c>
      <c r="N8" s="55" t="s">
        <v>64</v>
      </c>
      <c r="O8" s="570"/>
      <c r="P8" s="584"/>
      <c r="Q8" s="54">
        <f>IF(SUM(Q9)+SUM(Q22)&gt;0,SUM(Q9)+SUM(Q22),"－")</f>
        <v>168</v>
      </c>
      <c r="R8" s="55" t="s">
        <v>63</v>
      </c>
      <c r="S8" s="56">
        <f>IF(SUM(S9)+SUM(S22)&gt;0,SUM(S9)+SUM(S22),"")</f>
        <v>1</v>
      </c>
      <c r="T8" s="55" t="s">
        <v>64</v>
      </c>
      <c r="U8" s="570" t="e">
        <f>IF(SUM(#REF!)&gt;0,"(","")</f>
        <v>#REF!</v>
      </c>
      <c r="V8" s="53" t="str">
        <f>IF(SUM(V9)+SUM(V22)&gt;0,SUM(V9)+SUM(V22),"")</f>
        <v/>
      </c>
      <c r="W8" s="54">
        <f>IF(SUM(W9)+SUM(W22)&gt;0,SUM(W9)+SUM(W22),"－")</f>
        <v>79</v>
      </c>
      <c r="X8" s="570"/>
      <c r="Y8" s="53" t="str">
        <f>IF(SUM(Y9)+SUM(Y22)&gt;0,SUM(Y9)+SUM(Y22),"")</f>
        <v/>
      </c>
      <c r="Z8" s="54">
        <f>IF(SUM(Z9)+SUM(Z22)&gt;0,SUM(Z9)+SUM(Z22),"－")</f>
        <v>2</v>
      </c>
      <c r="AA8" s="570"/>
      <c r="AB8" s="584"/>
      <c r="AC8" s="54">
        <f>IF(SUM(AC9)+SUM(AC22)&gt;0,SUM(AC9)+SUM(AC22),"－")</f>
        <v>28</v>
      </c>
      <c r="AD8" s="55" t="str">
        <f>IF(SUM(AE8)&gt;0,"(","")</f>
        <v>(</v>
      </c>
      <c r="AE8" s="56">
        <f>IF(SUM(AE9)+SUM(AE22)&gt;0,SUM(AE9)+SUM(AE22),"")</f>
        <v>1</v>
      </c>
      <c r="AF8" s="55" t="str">
        <f>IF(SUM(AE8)&gt;0,")","")</f>
        <v>)</v>
      </c>
      <c r="AG8" s="570" t="e">
        <f>IF(SUM(#REF!)&gt;0,"(","")</f>
        <v>#REF!</v>
      </c>
      <c r="AH8" s="53" t="str">
        <f>IF(SUM(AH9)+SUM(AH22)&gt;0,SUM(AH9)+SUM(AH22),"")</f>
        <v/>
      </c>
      <c r="AI8" s="54">
        <f>IF(SUM(AI9)+SUM(AI22)&gt;0,SUM(AI9)+SUM(AI22),"－")</f>
        <v>69</v>
      </c>
      <c r="AJ8" s="389"/>
      <c r="AK8" s="56" t="str">
        <f>IF(SUM(AK9)+SUM(AK22)&gt;0,SUM(AK9)+SUM(AK22),"")</f>
        <v/>
      </c>
      <c r="AL8" s="54">
        <f>IF(SUM(AL9)+SUM(AL22)&gt;0,SUM(AL9)+SUM(AL22),"－")</f>
        <v>22</v>
      </c>
    </row>
    <row r="9" spans="1:39" ht="18.75" customHeight="1">
      <c r="A9" s="695" t="s">
        <v>23</v>
      </c>
      <c r="B9" s="695"/>
      <c r="C9" s="57"/>
      <c r="D9" s="58" t="str">
        <f>IF(SUM(D10:D21)&gt;0,SUM(D10:D21),"")</f>
        <v/>
      </c>
      <c r="E9" s="59">
        <f>IF(SUM(E10:E21)&gt;0,SUM(E10:E21),"")</f>
        <v>112</v>
      </c>
      <c r="F9" s="60"/>
      <c r="G9" s="58" t="str">
        <f>IF(SUM(G10:G21)&gt;0,SUM(G10:G21),"")</f>
        <v/>
      </c>
      <c r="H9" s="59">
        <f>IF(SUM(H10:H21)&gt;0,SUM(H10:H21),"")</f>
        <v>155</v>
      </c>
      <c r="I9" s="571"/>
      <c r="J9" s="58"/>
      <c r="K9" s="59">
        <f>IF(SUM(K10:K21)&gt;0,SUM(K10:K21),"")</f>
        <v>253</v>
      </c>
      <c r="L9" s="60" t="s">
        <v>63</v>
      </c>
      <c r="M9" s="60">
        <f>IF(SUM(M10:M21)&gt;0,SUM(M10:M21),"")</f>
        <v>2</v>
      </c>
      <c r="N9" s="60" t="s">
        <v>64</v>
      </c>
      <c r="O9" s="571"/>
      <c r="P9" s="58"/>
      <c r="Q9" s="59">
        <f>IF(SUM(Q10:Q21)&gt;0,SUM(Q10:Q21),"")</f>
        <v>135</v>
      </c>
      <c r="R9" s="60" t="s">
        <v>63</v>
      </c>
      <c r="S9" s="60">
        <f>IF(SUM(S10:S21)&gt;0,SUM(S10:S21),"")</f>
        <v>1</v>
      </c>
      <c r="T9" s="60" t="s">
        <v>64</v>
      </c>
      <c r="U9" s="571" t="e">
        <f>IF(SUM(#REF!)&gt;0,"(","")</f>
        <v>#REF!</v>
      </c>
      <c r="V9" s="58" t="str">
        <f>IF(SUM(V10:V21)&gt;0,SUM(V10:V21),"")</f>
        <v/>
      </c>
      <c r="W9" s="59">
        <f>IF(SUM(W10:W21)&gt;0,SUM(W10:W21),"")</f>
        <v>67</v>
      </c>
      <c r="X9" s="571"/>
      <c r="Y9" s="58" t="str">
        <f>IF(SUM(Y10:Y21)&gt;0,SUM(Y10:Y21),"")</f>
        <v/>
      </c>
      <c r="Z9" s="59">
        <f>IF(SUM(Z10:Z21)&gt;0,SUM(Z10:Z21),"")</f>
        <v>2</v>
      </c>
      <c r="AA9" s="571"/>
      <c r="AB9" s="58"/>
      <c r="AC9" s="59">
        <f>IF(SUM(AC10:AC21)&gt;0,SUM(AC10:AC21),"")</f>
        <v>27</v>
      </c>
      <c r="AD9" s="60" t="str">
        <f t="shared" ref="AD9" si="0">IF(SUM(AE9)&gt;0,"(","")</f>
        <v>(</v>
      </c>
      <c r="AE9" s="60">
        <f>IF(SUM(AE10:AE21)&gt;0,SUM(AE10:AE21),"")</f>
        <v>1</v>
      </c>
      <c r="AF9" s="60" t="str">
        <f t="shared" ref="AF9" si="1">IF(SUM(AE9)&gt;0,")","")</f>
        <v>)</v>
      </c>
      <c r="AG9" s="571" t="e">
        <f>IF(SUM(#REF!)&gt;0,"(","")</f>
        <v>#REF!</v>
      </c>
      <c r="AH9" s="58" t="str">
        <f>IF(SUM(AH10:AH21)&gt;0,SUM(AH10:AH21),"")</f>
        <v/>
      </c>
      <c r="AI9" s="59">
        <f>IF(SUM(AI10:AI21)&gt;0,SUM(AI10:AI21),"")</f>
        <v>67</v>
      </c>
      <c r="AJ9" s="606"/>
      <c r="AK9" s="60" t="str">
        <f>IF(SUM(AK10:AK21)&gt;0,SUM(AK10:AK21),"")</f>
        <v/>
      </c>
      <c r="AL9" s="59">
        <f>IF(SUM(AL10:AL21)&gt;0,SUM(AL10:AL21),"")</f>
        <v>19</v>
      </c>
    </row>
    <row r="10" spans="1:39" ht="18.75" customHeight="1">
      <c r="A10" s="61"/>
      <c r="B10" s="62" t="s">
        <v>196</v>
      </c>
      <c r="C10" s="43"/>
      <c r="D10" s="63"/>
      <c r="E10" s="49">
        <v>18</v>
      </c>
      <c r="F10" s="48"/>
      <c r="G10" s="63"/>
      <c r="H10" s="49">
        <v>35</v>
      </c>
      <c r="I10" s="572"/>
      <c r="J10" s="583"/>
      <c r="K10" s="49">
        <v>50</v>
      </c>
      <c r="L10" s="48" t="s">
        <v>173</v>
      </c>
      <c r="M10" s="49">
        <v>2</v>
      </c>
      <c r="N10" s="48" t="s">
        <v>174</v>
      </c>
      <c r="O10" s="572"/>
      <c r="P10" s="583"/>
      <c r="Q10" s="49">
        <v>24</v>
      </c>
      <c r="R10" s="48" t="s">
        <v>175</v>
      </c>
      <c r="S10" s="50">
        <v>1</v>
      </c>
      <c r="T10" s="48" t="s">
        <v>176</v>
      </c>
      <c r="U10" s="572"/>
      <c r="V10" s="602"/>
      <c r="W10" s="49">
        <v>12</v>
      </c>
      <c r="X10" s="572"/>
      <c r="Y10" s="602"/>
      <c r="Z10" s="49">
        <v>0</v>
      </c>
      <c r="AA10" s="572"/>
      <c r="AB10" s="583"/>
      <c r="AC10" s="49">
        <v>8</v>
      </c>
      <c r="AD10" s="48"/>
      <c r="AE10" s="50"/>
      <c r="AF10" s="48"/>
      <c r="AG10" s="572"/>
      <c r="AH10" s="602"/>
      <c r="AI10" s="49">
        <v>30</v>
      </c>
      <c r="AJ10" s="388"/>
      <c r="AK10" s="50"/>
      <c r="AL10" s="49">
        <v>8</v>
      </c>
    </row>
    <row r="11" spans="1:39" ht="18.75" customHeight="1">
      <c r="A11" s="61"/>
      <c r="B11" s="62" t="s">
        <v>197</v>
      </c>
      <c r="C11" s="43"/>
      <c r="D11" s="63"/>
      <c r="E11" s="49">
        <v>27</v>
      </c>
      <c r="F11" s="48"/>
      <c r="G11" s="63"/>
      <c r="H11" s="49">
        <v>34</v>
      </c>
      <c r="I11" s="572"/>
      <c r="J11" s="583"/>
      <c r="K11" s="49">
        <v>58</v>
      </c>
      <c r="L11" s="48"/>
      <c r="M11" s="49"/>
      <c r="N11" s="48"/>
      <c r="O11" s="572"/>
      <c r="P11" s="583"/>
      <c r="Q11" s="49">
        <v>25</v>
      </c>
      <c r="R11" s="48"/>
      <c r="S11" s="50"/>
      <c r="T11" s="48"/>
      <c r="U11" s="572"/>
      <c r="V11" s="602"/>
      <c r="W11" s="49">
        <v>13</v>
      </c>
      <c r="X11" s="572"/>
      <c r="Y11" s="602"/>
      <c r="Z11" s="49">
        <v>1</v>
      </c>
      <c r="AA11" s="572"/>
      <c r="AB11" s="583"/>
      <c r="AC11" s="49">
        <v>5</v>
      </c>
      <c r="AD11" s="48"/>
      <c r="AE11" s="50"/>
      <c r="AF11" s="48"/>
      <c r="AG11" s="572"/>
      <c r="AH11" s="602"/>
      <c r="AI11" s="49">
        <v>17</v>
      </c>
      <c r="AJ11" s="388"/>
      <c r="AK11" s="50"/>
      <c r="AL11" s="49">
        <v>2</v>
      </c>
    </row>
    <row r="12" spans="1:39" ht="18.75" customHeight="1">
      <c r="A12" s="61"/>
      <c r="B12" s="62" t="s">
        <v>198</v>
      </c>
      <c r="C12" s="43"/>
      <c r="D12" s="63"/>
      <c r="E12" s="49">
        <v>12</v>
      </c>
      <c r="F12" s="48"/>
      <c r="G12" s="63"/>
      <c r="H12" s="49">
        <v>15</v>
      </c>
      <c r="I12" s="572"/>
      <c r="J12" s="583"/>
      <c r="K12" s="49">
        <v>17</v>
      </c>
      <c r="L12" s="48"/>
      <c r="M12" s="49"/>
      <c r="N12" s="48"/>
      <c r="O12" s="572"/>
      <c r="P12" s="583"/>
      <c r="Q12" s="49">
        <v>12</v>
      </c>
      <c r="R12" s="48"/>
      <c r="S12" s="50"/>
      <c r="T12" s="48"/>
      <c r="U12" s="572"/>
      <c r="V12" s="602"/>
      <c r="W12" s="49">
        <v>8</v>
      </c>
      <c r="X12" s="572"/>
      <c r="Y12" s="602"/>
      <c r="Z12" s="49">
        <v>0</v>
      </c>
      <c r="AA12" s="572"/>
      <c r="AB12" s="583"/>
      <c r="AC12" s="49">
        <v>2</v>
      </c>
      <c r="AD12" s="48"/>
      <c r="AE12" s="50"/>
      <c r="AF12" s="48"/>
      <c r="AG12" s="572"/>
      <c r="AH12" s="602"/>
      <c r="AI12" s="49">
        <v>3</v>
      </c>
      <c r="AJ12" s="388"/>
      <c r="AK12" s="50"/>
      <c r="AL12" s="49">
        <v>2</v>
      </c>
    </row>
    <row r="13" spans="1:39" ht="18.75" customHeight="1">
      <c r="A13" s="61"/>
      <c r="B13" s="62" t="s">
        <v>100</v>
      </c>
      <c r="C13" s="43"/>
      <c r="D13" s="63"/>
      <c r="E13" s="49">
        <v>15</v>
      </c>
      <c r="F13" s="48"/>
      <c r="G13" s="63"/>
      <c r="H13" s="49">
        <v>12</v>
      </c>
      <c r="I13" s="572"/>
      <c r="J13" s="583"/>
      <c r="K13" s="49">
        <v>23</v>
      </c>
      <c r="L13" s="48"/>
      <c r="M13" s="49"/>
      <c r="N13" s="48"/>
      <c r="O13" s="572"/>
      <c r="P13" s="583"/>
      <c r="Q13" s="49">
        <v>11</v>
      </c>
      <c r="R13" s="48"/>
      <c r="S13" s="50"/>
      <c r="T13" s="48"/>
      <c r="U13" s="572"/>
      <c r="V13" s="602"/>
      <c r="W13" s="49">
        <v>5</v>
      </c>
      <c r="X13" s="572"/>
      <c r="Y13" s="602"/>
      <c r="Z13" s="49">
        <v>1</v>
      </c>
      <c r="AA13" s="572"/>
      <c r="AB13" s="583"/>
      <c r="AC13" s="49">
        <v>2</v>
      </c>
      <c r="AD13" s="48"/>
      <c r="AE13" s="50"/>
      <c r="AF13" s="48"/>
      <c r="AG13" s="572"/>
      <c r="AH13" s="602"/>
      <c r="AI13" s="49">
        <v>3</v>
      </c>
      <c r="AJ13" s="388"/>
      <c r="AK13" s="50"/>
      <c r="AL13" s="49">
        <v>1</v>
      </c>
    </row>
    <row r="14" spans="1:39" ht="18.75" customHeight="1">
      <c r="A14" s="61"/>
      <c r="B14" s="62" t="s">
        <v>199</v>
      </c>
      <c r="C14" s="43"/>
      <c r="D14" s="63"/>
      <c r="E14" s="49">
        <v>10</v>
      </c>
      <c r="F14" s="48"/>
      <c r="G14" s="63"/>
      <c r="H14" s="49">
        <v>27</v>
      </c>
      <c r="I14" s="572"/>
      <c r="J14" s="583"/>
      <c r="K14" s="49">
        <v>27</v>
      </c>
      <c r="L14" s="48"/>
      <c r="M14" s="49"/>
      <c r="N14" s="48"/>
      <c r="O14" s="572"/>
      <c r="P14" s="583"/>
      <c r="Q14" s="49">
        <v>18</v>
      </c>
      <c r="R14" s="48"/>
      <c r="S14" s="50"/>
      <c r="T14" s="48"/>
      <c r="U14" s="572"/>
      <c r="V14" s="602"/>
      <c r="W14" s="49">
        <v>9</v>
      </c>
      <c r="X14" s="572"/>
      <c r="Y14" s="602"/>
      <c r="Z14" s="49">
        <v>0</v>
      </c>
      <c r="AA14" s="572"/>
      <c r="AB14" s="583"/>
      <c r="AC14" s="49">
        <v>2</v>
      </c>
      <c r="AD14" s="48"/>
      <c r="AE14" s="50"/>
      <c r="AF14" s="48"/>
      <c r="AG14" s="572"/>
      <c r="AH14" s="602"/>
      <c r="AI14" s="49">
        <v>8</v>
      </c>
      <c r="AJ14" s="388"/>
      <c r="AK14" s="50"/>
      <c r="AL14" s="49">
        <v>2</v>
      </c>
    </row>
    <row r="15" spans="1:39" ht="18.75" customHeight="1">
      <c r="A15" s="64"/>
      <c r="B15" s="65" t="s">
        <v>200</v>
      </c>
      <c r="C15" s="66"/>
      <c r="D15" s="67"/>
      <c r="E15" s="68">
        <v>6</v>
      </c>
      <c r="F15" s="69"/>
      <c r="G15" s="67"/>
      <c r="H15" s="68">
        <v>3</v>
      </c>
      <c r="I15" s="573"/>
      <c r="J15" s="585"/>
      <c r="K15" s="68">
        <v>11</v>
      </c>
      <c r="L15" s="69"/>
      <c r="M15" s="68"/>
      <c r="N15" s="69"/>
      <c r="O15" s="573"/>
      <c r="P15" s="585"/>
      <c r="Q15" s="68">
        <v>9</v>
      </c>
      <c r="R15" s="69"/>
      <c r="S15" s="70"/>
      <c r="T15" s="69"/>
      <c r="U15" s="573"/>
      <c r="V15" s="603"/>
      <c r="W15" s="68">
        <v>4</v>
      </c>
      <c r="X15" s="573"/>
      <c r="Y15" s="603"/>
      <c r="Z15" s="68">
        <v>0</v>
      </c>
      <c r="AA15" s="573"/>
      <c r="AB15" s="585"/>
      <c r="AC15" s="68">
        <v>1</v>
      </c>
      <c r="AD15" s="69"/>
      <c r="AE15" s="70"/>
      <c r="AF15" s="69"/>
      <c r="AG15" s="573"/>
      <c r="AH15" s="603"/>
      <c r="AI15" s="68">
        <v>0</v>
      </c>
      <c r="AJ15" s="396"/>
      <c r="AK15" s="70"/>
      <c r="AL15" s="68">
        <v>1</v>
      </c>
    </row>
    <row r="16" spans="1:39" ht="18.75" customHeight="1">
      <c r="A16" s="61"/>
      <c r="B16" s="62" t="s">
        <v>201</v>
      </c>
      <c r="C16" s="43"/>
      <c r="D16" s="63"/>
      <c r="E16" s="49">
        <v>7</v>
      </c>
      <c r="F16" s="48"/>
      <c r="G16" s="63"/>
      <c r="H16" s="49">
        <v>0</v>
      </c>
      <c r="I16" s="572"/>
      <c r="J16" s="583"/>
      <c r="K16" s="49">
        <v>11</v>
      </c>
      <c r="L16" s="48"/>
      <c r="M16" s="49"/>
      <c r="N16" s="48"/>
      <c r="O16" s="572"/>
      <c r="P16" s="583"/>
      <c r="Q16" s="49">
        <v>5</v>
      </c>
      <c r="R16" s="48"/>
      <c r="S16" s="50"/>
      <c r="T16" s="48"/>
      <c r="U16" s="572"/>
      <c r="V16" s="602"/>
      <c r="W16" s="49">
        <v>3</v>
      </c>
      <c r="X16" s="572"/>
      <c r="Y16" s="602"/>
      <c r="Z16" s="49">
        <v>0</v>
      </c>
      <c r="AA16" s="572"/>
      <c r="AB16" s="583"/>
      <c r="AC16" s="49">
        <v>2</v>
      </c>
      <c r="AD16" s="48"/>
      <c r="AE16" s="50"/>
      <c r="AF16" s="48"/>
      <c r="AG16" s="572"/>
      <c r="AH16" s="602"/>
      <c r="AI16" s="49">
        <v>2</v>
      </c>
      <c r="AJ16" s="388"/>
      <c r="AK16" s="50"/>
      <c r="AL16" s="49">
        <v>0</v>
      </c>
    </row>
    <row r="17" spans="1:38" ht="18.75" customHeight="1">
      <c r="A17" s="61"/>
      <c r="B17" s="62" t="s">
        <v>202</v>
      </c>
      <c r="C17" s="43"/>
      <c r="D17" s="63"/>
      <c r="E17" s="49">
        <v>7</v>
      </c>
      <c r="F17" s="48"/>
      <c r="G17" s="63"/>
      <c r="H17" s="49">
        <v>1</v>
      </c>
      <c r="I17" s="572"/>
      <c r="J17" s="583"/>
      <c r="K17" s="49">
        <v>14</v>
      </c>
      <c r="L17" s="48"/>
      <c r="M17" s="49"/>
      <c r="N17" s="48"/>
      <c r="O17" s="572"/>
      <c r="P17" s="583"/>
      <c r="Q17" s="49">
        <v>9</v>
      </c>
      <c r="R17" s="48"/>
      <c r="S17" s="50"/>
      <c r="T17" s="48"/>
      <c r="U17" s="572"/>
      <c r="V17" s="602"/>
      <c r="W17" s="49">
        <v>4</v>
      </c>
      <c r="X17" s="572"/>
      <c r="Y17" s="602"/>
      <c r="Z17" s="49">
        <v>0</v>
      </c>
      <c r="AA17" s="572"/>
      <c r="AB17" s="583"/>
      <c r="AC17" s="49">
        <v>2</v>
      </c>
      <c r="AD17" s="48" t="s">
        <v>63</v>
      </c>
      <c r="AE17" s="50">
        <v>1</v>
      </c>
      <c r="AF17" s="48" t="s">
        <v>64</v>
      </c>
      <c r="AG17" s="572"/>
      <c r="AH17" s="602"/>
      <c r="AI17" s="49">
        <v>2</v>
      </c>
      <c r="AJ17" s="388"/>
      <c r="AK17" s="50"/>
      <c r="AL17" s="49">
        <v>0</v>
      </c>
    </row>
    <row r="18" spans="1:38" ht="18.75" customHeight="1">
      <c r="A18" s="61"/>
      <c r="B18" s="62" t="s">
        <v>203</v>
      </c>
      <c r="C18" s="43"/>
      <c r="D18" s="63"/>
      <c r="E18" s="49">
        <v>2</v>
      </c>
      <c r="F18" s="48"/>
      <c r="G18" s="63"/>
      <c r="H18" s="49">
        <v>11</v>
      </c>
      <c r="I18" s="572"/>
      <c r="J18" s="583"/>
      <c r="K18" s="49">
        <v>11</v>
      </c>
      <c r="L18" s="48"/>
      <c r="M18" s="49"/>
      <c r="N18" s="48"/>
      <c r="O18" s="572"/>
      <c r="P18" s="583"/>
      <c r="Q18" s="49">
        <v>5</v>
      </c>
      <c r="R18" s="48"/>
      <c r="S18" s="50"/>
      <c r="T18" s="48"/>
      <c r="U18" s="572"/>
      <c r="V18" s="602"/>
      <c r="W18" s="49">
        <v>3</v>
      </c>
      <c r="X18" s="572"/>
      <c r="Y18" s="602"/>
      <c r="Z18" s="49">
        <v>0</v>
      </c>
      <c r="AA18" s="572"/>
      <c r="AB18" s="583"/>
      <c r="AC18" s="49">
        <v>1</v>
      </c>
      <c r="AD18" s="48"/>
      <c r="AE18" s="50"/>
      <c r="AF18" s="48"/>
      <c r="AG18" s="572"/>
      <c r="AH18" s="602"/>
      <c r="AI18" s="49">
        <v>0</v>
      </c>
      <c r="AJ18" s="388"/>
      <c r="AK18" s="50"/>
      <c r="AL18" s="49">
        <v>1</v>
      </c>
    </row>
    <row r="19" spans="1:38" ht="18.75" customHeight="1">
      <c r="A19" s="71"/>
      <c r="B19" s="72" t="s">
        <v>204</v>
      </c>
      <c r="C19" s="73"/>
      <c r="D19" s="74"/>
      <c r="E19" s="49">
        <v>2</v>
      </c>
      <c r="F19" s="75"/>
      <c r="G19" s="74"/>
      <c r="H19" s="76">
        <v>11</v>
      </c>
      <c r="I19" s="574"/>
      <c r="J19" s="586"/>
      <c r="K19" s="76">
        <v>11</v>
      </c>
      <c r="L19" s="75"/>
      <c r="M19" s="76"/>
      <c r="N19" s="75"/>
      <c r="O19" s="574"/>
      <c r="P19" s="586"/>
      <c r="Q19" s="76">
        <v>6</v>
      </c>
      <c r="R19" s="75"/>
      <c r="S19" s="77"/>
      <c r="T19" s="75"/>
      <c r="U19" s="574"/>
      <c r="V19" s="604"/>
      <c r="W19" s="76">
        <v>2</v>
      </c>
      <c r="X19" s="574"/>
      <c r="Y19" s="604"/>
      <c r="Z19" s="76">
        <v>0</v>
      </c>
      <c r="AA19" s="574"/>
      <c r="AB19" s="586"/>
      <c r="AC19" s="76">
        <v>1</v>
      </c>
      <c r="AD19" s="75"/>
      <c r="AE19" s="77"/>
      <c r="AF19" s="75"/>
      <c r="AG19" s="574"/>
      <c r="AH19" s="604"/>
      <c r="AI19" s="76">
        <v>2</v>
      </c>
      <c r="AJ19" s="397"/>
      <c r="AK19" s="77"/>
      <c r="AL19" s="76">
        <v>1</v>
      </c>
    </row>
    <row r="20" spans="1:38" ht="18.75" customHeight="1">
      <c r="A20" s="61"/>
      <c r="B20" s="62" t="s">
        <v>205</v>
      </c>
      <c r="C20" s="43"/>
      <c r="D20" s="63"/>
      <c r="E20" s="49">
        <v>3</v>
      </c>
      <c r="F20" s="48"/>
      <c r="G20" s="63"/>
      <c r="H20" s="49">
        <v>4</v>
      </c>
      <c r="I20" s="572"/>
      <c r="J20" s="583"/>
      <c r="K20" s="49">
        <v>12</v>
      </c>
      <c r="L20" s="48"/>
      <c r="M20" s="49"/>
      <c r="N20" s="48"/>
      <c r="O20" s="572"/>
      <c r="P20" s="583"/>
      <c r="Q20" s="49">
        <v>6</v>
      </c>
      <c r="R20" s="48"/>
      <c r="S20" s="50"/>
      <c r="T20" s="48"/>
      <c r="U20" s="572"/>
      <c r="V20" s="602"/>
      <c r="W20" s="49">
        <v>3</v>
      </c>
      <c r="X20" s="572"/>
      <c r="Y20" s="602"/>
      <c r="Z20" s="49">
        <v>0</v>
      </c>
      <c r="AA20" s="572"/>
      <c r="AB20" s="583"/>
      <c r="AC20" s="49">
        <v>0</v>
      </c>
      <c r="AD20" s="48"/>
      <c r="AE20" s="50"/>
      <c r="AF20" s="48"/>
      <c r="AG20" s="572"/>
      <c r="AH20" s="602"/>
      <c r="AI20" s="49">
        <v>0</v>
      </c>
      <c r="AJ20" s="388"/>
      <c r="AK20" s="50"/>
      <c r="AL20" s="49">
        <v>1</v>
      </c>
    </row>
    <row r="21" spans="1:38" ht="18.75" customHeight="1">
      <c r="A21" s="78"/>
      <c r="B21" s="79" t="s">
        <v>103</v>
      </c>
      <c r="C21" s="80"/>
      <c r="D21" s="81"/>
      <c r="E21" s="49">
        <v>3</v>
      </c>
      <c r="F21" s="82"/>
      <c r="G21" s="81"/>
      <c r="H21" s="83">
        <v>2</v>
      </c>
      <c r="I21" s="575"/>
      <c r="J21" s="587"/>
      <c r="K21" s="83">
        <v>8</v>
      </c>
      <c r="L21" s="82"/>
      <c r="M21" s="83"/>
      <c r="N21" s="82"/>
      <c r="O21" s="575"/>
      <c r="P21" s="587"/>
      <c r="Q21" s="83">
        <v>5</v>
      </c>
      <c r="R21" s="82"/>
      <c r="S21" s="84"/>
      <c r="T21" s="82"/>
      <c r="U21" s="575"/>
      <c r="V21" s="605"/>
      <c r="W21" s="83">
        <v>1</v>
      </c>
      <c r="X21" s="575"/>
      <c r="Y21" s="605"/>
      <c r="Z21" s="83">
        <v>0</v>
      </c>
      <c r="AA21" s="575"/>
      <c r="AB21" s="587"/>
      <c r="AC21" s="83">
        <v>1</v>
      </c>
      <c r="AD21" s="82"/>
      <c r="AE21" s="84"/>
      <c r="AF21" s="82"/>
      <c r="AG21" s="575"/>
      <c r="AH21" s="605"/>
      <c r="AI21" s="83">
        <v>0</v>
      </c>
      <c r="AJ21" s="398"/>
      <c r="AK21" s="84"/>
      <c r="AL21" s="83">
        <v>0</v>
      </c>
    </row>
    <row r="22" spans="1:38" ht="18.75" customHeight="1">
      <c r="A22" s="691" t="s">
        <v>24</v>
      </c>
      <c r="B22" s="691"/>
      <c r="C22" s="5"/>
      <c r="D22" s="85" t="str">
        <f>IF(SUM(D23:D45)&gt;0,SUM(D23:D45),"")</f>
        <v/>
      </c>
      <c r="E22" s="86">
        <f>IF(SUM(E23:E45)&gt;0,SUM(E23:E45),"－")</f>
        <v>27</v>
      </c>
      <c r="F22" s="87"/>
      <c r="G22" s="53" t="str">
        <f>IF(SUM(G23:G45)&gt;0,SUM(G23:G45),"")</f>
        <v/>
      </c>
      <c r="H22" s="54">
        <f>IF(SUM(H23:H45)&gt;0,SUM(H23:H45),"－")</f>
        <v>13</v>
      </c>
      <c r="I22" s="576"/>
      <c r="J22" s="588"/>
      <c r="K22" s="54">
        <f>IF(SUM(K23:K45)&gt;0,SUM(K23:K45),"")</f>
        <v>59</v>
      </c>
      <c r="L22" s="87"/>
      <c r="M22" s="589" t="str">
        <f>IF(SUM(M23:M45)&gt;0,SUM(M23:M45),"")</f>
        <v/>
      </c>
      <c r="N22" s="87"/>
      <c r="O22" s="570"/>
      <c r="P22" s="584"/>
      <c r="Q22" s="54">
        <f>IF(SUM(Q23:Q45)&gt;0,SUM(Q23:Q45),"")</f>
        <v>33</v>
      </c>
      <c r="R22" s="55"/>
      <c r="S22" s="56" t="str">
        <f>IF(SUM(S23:S45)&gt;0,SUM(S23:S45),"")</f>
        <v/>
      </c>
      <c r="T22" s="55"/>
      <c r="U22" s="570" t="e">
        <f>IF(SUM(#REF!)&gt;0,"(","")</f>
        <v>#REF!</v>
      </c>
      <c r="V22" s="53" t="str">
        <f>IF(SUM(V23:V45)&gt;0,SUM(V23:V45),"")</f>
        <v/>
      </c>
      <c r="W22" s="54">
        <f>IF(SUM(W23:W45)&gt;0,SUM(W23:W45),"")</f>
        <v>12</v>
      </c>
      <c r="X22" s="576"/>
      <c r="Y22" s="53" t="str">
        <f>IF(SUM(Y23:Y45)&gt;0,SUM(Y23:Y45),"")</f>
        <v/>
      </c>
      <c r="Z22" s="54" t="str">
        <f>IF(SUM(Z23:Z45)&gt;0,SUM(Z23:Z45),"－")</f>
        <v>－</v>
      </c>
      <c r="AA22" s="576"/>
      <c r="AB22" s="588"/>
      <c r="AC22" s="54">
        <f>IF(SUM(AC23:AC45)&gt;0,SUM(AC23:AC45),"－")</f>
        <v>1</v>
      </c>
      <c r="AD22" s="55"/>
      <c r="AE22" s="56" t="str">
        <f>IF(SUM(AE23:AE45)&gt;0,SUM(AE23:AE45),"")</f>
        <v/>
      </c>
      <c r="AF22" s="55"/>
      <c r="AG22" s="570" t="e">
        <f>IF(SUM(#REF!)&gt;0,"(","")</f>
        <v>#REF!</v>
      </c>
      <c r="AH22" s="53" t="str">
        <f>IF(SUM(AH23:AH45)&gt;0,SUM(AH23:AH45),"")</f>
        <v/>
      </c>
      <c r="AI22" s="54">
        <f>IF(SUM(AI23:AI45)&gt;0,SUM(AI23:AI45),"－")</f>
        <v>2</v>
      </c>
      <c r="AJ22" s="389"/>
      <c r="AK22" s="89" t="str">
        <f>IF(SUM(AK23:AK45)&gt;0,SUM(AK23:AK45),"")</f>
        <v/>
      </c>
      <c r="AL22" s="88">
        <f>IF(SUM(AL23:AL45)&gt;0,SUM(AL23:AL45),"－")</f>
        <v>3</v>
      </c>
    </row>
    <row r="23" spans="1:38" ht="18.75" customHeight="1">
      <c r="B23" s="90" t="s">
        <v>206</v>
      </c>
      <c r="C23" s="5"/>
      <c r="D23" s="63"/>
      <c r="E23" s="49">
        <v>2</v>
      </c>
      <c r="F23" s="91"/>
      <c r="G23" s="63"/>
      <c r="H23" s="49">
        <v>1</v>
      </c>
      <c r="I23" s="577"/>
      <c r="J23" s="590"/>
      <c r="K23" s="49">
        <v>2</v>
      </c>
      <c r="L23" s="91"/>
      <c r="M23" s="93"/>
      <c r="N23" s="91"/>
      <c r="O23" s="572"/>
      <c r="P23" s="583"/>
      <c r="Q23" s="49">
        <v>1</v>
      </c>
      <c r="R23" s="48"/>
      <c r="S23" s="50"/>
      <c r="T23" s="48"/>
      <c r="U23" s="572"/>
      <c r="V23" s="602"/>
      <c r="W23" s="49">
        <v>0</v>
      </c>
      <c r="X23" s="577"/>
      <c r="Y23" s="602"/>
      <c r="Z23" s="49">
        <v>0</v>
      </c>
      <c r="AA23" s="577"/>
      <c r="AB23" s="590"/>
      <c r="AC23" s="49">
        <v>0</v>
      </c>
      <c r="AD23" s="48"/>
      <c r="AE23" s="50"/>
      <c r="AF23" s="48"/>
      <c r="AG23" s="572"/>
      <c r="AH23" s="602"/>
      <c r="AI23" s="49">
        <v>0</v>
      </c>
      <c r="AJ23" s="388"/>
      <c r="AK23" s="92"/>
      <c r="AL23" s="49">
        <v>0</v>
      </c>
    </row>
    <row r="24" spans="1:38" ht="18.75" customHeight="1">
      <c r="A24" s="61"/>
      <c r="B24" s="62" t="s">
        <v>207</v>
      </c>
      <c r="C24" s="66"/>
      <c r="D24" s="63"/>
      <c r="E24" s="49">
        <v>0</v>
      </c>
      <c r="F24" s="91"/>
      <c r="G24" s="63"/>
      <c r="H24" s="49">
        <v>1</v>
      </c>
      <c r="I24" s="577"/>
      <c r="J24" s="590"/>
      <c r="K24" s="49">
        <v>2</v>
      </c>
      <c r="L24" s="91"/>
      <c r="M24" s="93"/>
      <c r="N24" s="91"/>
      <c r="O24" s="572"/>
      <c r="P24" s="583"/>
      <c r="Q24" s="49">
        <v>1</v>
      </c>
      <c r="R24" s="48"/>
      <c r="S24" s="50"/>
      <c r="T24" s="48"/>
      <c r="U24" s="572"/>
      <c r="V24" s="602"/>
      <c r="W24" s="49">
        <v>0</v>
      </c>
      <c r="X24" s="577"/>
      <c r="Y24" s="602"/>
      <c r="Z24" s="49">
        <v>0</v>
      </c>
      <c r="AA24" s="577"/>
      <c r="AB24" s="590"/>
      <c r="AC24" s="49">
        <v>0</v>
      </c>
      <c r="AD24" s="48"/>
      <c r="AE24" s="50"/>
      <c r="AF24" s="48"/>
      <c r="AG24" s="572"/>
      <c r="AH24" s="602"/>
      <c r="AI24" s="49">
        <v>0</v>
      </c>
      <c r="AJ24" s="388"/>
      <c r="AK24" s="92"/>
      <c r="AL24" s="49">
        <v>0</v>
      </c>
    </row>
    <row r="25" spans="1:38" ht="18.75" customHeight="1">
      <c r="A25" s="43"/>
      <c r="B25" s="62" t="s">
        <v>72</v>
      </c>
      <c r="C25" s="43"/>
      <c r="D25" s="63"/>
      <c r="E25" s="49">
        <v>0</v>
      </c>
      <c r="F25" s="91"/>
      <c r="G25" s="63"/>
      <c r="H25" s="49">
        <v>0</v>
      </c>
      <c r="I25" s="577"/>
      <c r="J25" s="590"/>
      <c r="K25" s="49">
        <v>1</v>
      </c>
      <c r="L25" s="91"/>
      <c r="M25" s="93"/>
      <c r="N25" s="91"/>
      <c r="O25" s="572"/>
      <c r="P25" s="583"/>
      <c r="Q25" s="49">
        <v>1</v>
      </c>
      <c r="R25" s="48"/>
      <c r="S25" s="50"/>
      <c r="T25" s="48"/>
      <c r="U25" s="572"/>
      <c r="V25" s="602"/>
      <c r="W25" s="49">
        <v>0</v>
      </c>
      <c r="X25" s="577"/>
      <c r="Y25" s="602"/>
      <c r="Z25" s="49">
        <v>0</v>
      </c>
      <c r="AA25" s="577"/>
      <c r="AB25" s="590"/>
      <c r="AC25" s="49">
        <v>0</v>
      </c>
      <c r="AD25" s="48"/>
      <c r="AE25" s="50"/>
      <c r="AF25" s="48"/>
      <c r="AG25" s="572"/>
      <c r="AH25" s="602"/>
      <c r="AI25" s="49">
        <v>0</v>
      </c>
      <c r="AJ25" s="388"/>
      <c r="AK25" s="50"/>
      <c r="AL25" s="49">
        <v>0</v>
      </c>
    </row>
    <row r="26" spans="1:38" ht="18.75" customHeight="1">
      <c r="A26" s="43"/>
      <c r="B26" s="62" t="s">
        <v>208</v>
      </c>
      <c r="C26" s="43"/>
      <c r="D26" s="63"/>
      <c r="E26" s="49">
        <v>0</v>
      </c>
      <c r="F26" s="91"/>
      <c r="G26" s="63"/>
      <c r="H26" s="49">
        <v>0</v>
      </c>
      <c r="I26" s="577"/>
      <c r="J26" s="590"/>
      <c r="K26" s="49">
        <v>1</v>
      </c>
      <c r="L26" s="91"/>
      <c r="M26" s="93"/>
      <c r="N26" s="91"/>
      <c r="O26" s="572"/>
      <c r="P26" s="583"/>
      <c r="Q26" s="49">
        <v>1</v>
      </c>
      <c r="R26" s="48"/>
      <c r="S26" s="50"/>
      <c r="T26" s="48"/>
      <c r="U26" s="572"/>
      <c r="V26" s="602"/>
      <c r="W26" s="49">
        <v>1</v>
      </c>
      <c r="X26" s="577"/>
      <c r="Y26" s="602"/>
      <c r="Z26" s="49">
        <v>0</v>
      </c>
      <c r="AA26" s="577"/>
      <c r="AB26" s="590"/>
      <c r="AC26" s="49">
        <v>0</v>
      </c>
      <c r="AD26" s="48"/>
      <c r="AE26" s="50"/>
      <c r="AF26" s="48"/>
      <c r="AG26" s="572"/>
      <c r="AH26" s="602"/>
      <c r="AI26" s="49">
        <v>0</v>
      </c>
      <c r="AJ26" s="388"/>
      <c r="AK26" s="50"/>
      <c r="AL26" s="49">
        <v>0</v>
      </c>
    </row>
    <row r="27" spans="1:38" ht="18.75" customHeight="1">
      <c r="A27" s="43"/>
      <c r="B27" s="62" t="s">
        <v>66</v>
      </c>
      <c r="C27" s="43"/>
      <c r="D27" s="63"/>
      <c r="E27" s="49">
        <v>0</v>
      </c>
      <c r="F27" s="91"/>
      <c r="G27" s="63"/>
      <c r="H27" s="49">
        <v>1</v>
      </c>
      <c r="I27" s="577"/>
      <c r="J27" s="590"/>
      <c r="K27" s="49">
        <v>1</v>
      </c>
      <c r="L27" s="91"/>
      <c r="M27" s="93"/>
      <c r="N27" s="91"/>
      <c r="O27" s="572"/>
      <c r="P27" s="583"/>
      <c r="Q27" s="49">
        <v>1</v>
      </c>
      <c r="R27" s="48"/>
      <c r="S27" s="50"/>
      <c r="T27" s="48"/>
      <c r="U27" s="572"/>
      <c r="V27" s="602"/>
      <c r="W27" s="49">
        <v>1</v>
      </c>
      <c r="X27" s="577"/>
      <c r="Y27" s="602"/>
      <c r="Z27" s="49">
        <v>0</v>
      </c>
      <c r="AA27" s="577"/>
      <c r="AB27" s="590"/>
      <c r="AC27" s="49">
        <v>0</v>
      </c>
      <c r="AD27" s="48"/>
      <c r="AE27" s="50"/>
      <c r="AF27" s="48"/>
      <c r="AG27" s="572"/>
      <c r="AH27" s="602"/>
      <c r="AI27" s="49">
        <v>0</v>
      </c>
      <c r="AJ27" s="388"/>
      <c r="AK27" s="50"/>
      <c r="AL27" s="49">
        <v>0</v>
      </c>
    </row>
    <row r="28" spans="1:38" ht="18.75" customHeight="1">
      <c r="A28" s="66"/>
      <c r="B28" s="65" t="s">
        <v>73</v>
      </c>
      <c r="C28" s="66"/>
      <c r="D28" s="67"/>
      <c r="E28" s="68">
        <v>0</v>
      </c>
      <c r="F28" s="94"/>
      <c r="G28" s="67"/>
      <c r="H28" s="68">
        <v>0</v>
      </c>
      <c r="I28" s="578"/>
      <c r="J28" s="591"/>
      <c r="K28" s="68">
        <v>1</v>
      </c>
      <c r="L28" s="94"/>
      <c r="M28" s="95"/>
      <c r="N28" s="94"/>
      <c r="O28" s="573"/>
      <c r="P28" s="585"/>
      <c r="Q28" s="68">
        <v>1</v>
      </c>
      <c r="R28" s="69"/>
      <c r="S28" s="70"/>
      <c r="T28" s="69"/>
      <c r="U28" s="573"/>
      <c r="V28" s="603"/>
      <c r="W28" s="68">
        <v>0</v>
      </c>
      <c r="X28" s="578"/>
      <c r="Y28" s="603"/>
      <c r="Z28" s="68">
        <v>0</v>
      </c>
      <c r="AA28" s="578"/>
      <c r="AB28" s="591"/>
      <c r="AC28" s="68">
        <v>0</v>
      </c>
      <c r="AD28" s="69"/>
      <c r="AE28" s="70"/>
      <c r="AF28" s="69"/>
      <c r="AG28" s="573"/>
      <c r="AH28" s="603"/>
      <c r="AI28" s="68">
        <v>0</v>
      </c>
      <c r="AJ28" s="396"/>
      <c r="AK28" s="70"/>
      <c r="AL28" s="68">
        <v>0</v>
      </c>
    </row>
    <row r="29" spans="1:38" ht="18.75" customHeight="1">
      <c r="A29" s="43"/>
      <c r="B29" s="62" t="s">
        <v>74</v>
      </c>
      <c r="C29" s="43"/>
      <c r="D29" s="63"/>
      <c r="E29" s="49">
        <v>3</v>
      </c>
      <c r="F29" s="91"/>
      <c r="G29" s="63"/>
      <c r="H29" s="49">
        <v>0</v>
      </c>
      <c r="I29" s="577"/>
      <c r="J29" s="590"/>
      <c r="K29" s="49">
        <v>3</v>
      </c>
      <c r="L29" s="91"/>
      <c r="M29" s="93"/>
      <c r="N29" s="91"/>
      <c r="O29" s="572"/>
      <c r="P29" s="583"/>
      <c r="Q29" s="49">
        <v>1</v>
      </c>
      <c r="R29" s="48"/>
      <c r="S29" s="50"/>
      <c r="T29" s="48"/>
      <c r="U29" s="572"/>
      <c r="V29" s="602"/>
      <c r="W29" s="49">
        <v>0</v>
      </c>
      <c r="X29" s="577"/>
      <c r="Y29" s="602"/>
      <c r="Z29" s="49">
        <v>0</v>
      </c>
      <c r="AA29" s="577"/>
      <c r="AB29" s="590"/>
      <c r="AC29" s="49">
        <v>0</v>
      </c>
      <c r="AD29" s="48"/>
      <c r="AE29" s="50"/>
      <c r="AF29" s="48"/>
      <c r="AG29" s="572"/>
      <c r="AH29" s="602"/>
      <c r="AI29" s="49">
        <v>0</v>
      </c>
      <c r="AJ29" s="388"/>
      <c r="AK29" s="50"/>
      <c r="AL29" s="49">
        <v>0</v>
      </c>
    </row>
    <row r="30" spans="1:38" ht="18.75" customHeight="1">
      <c r="A30" s="43"/>
      <c r="B30" s="62" t="s">
        <v>67</v>
      </c>
      <c r="C30" s="43"/>
      <c r="D30" s="63"/>
      <c r="E30" s="49">
        <v>3</v>
      </c>
      <c r="F30" s="91"/>
      <c r="G30" s="63"/>
      <c r="H30" s="49">
        <v>0</v>
      </c>
      <c r="I30" s="577"/>
      <c r="J30" s="590"/>
      <c r="K30" s="49">
        <v>2</v>
      </c>
      <c r="L30" s="91"/>
      <c r="M30" s="93"/>
      <c r="N30" s="91"/>
      <c r="O30" s="572"/>
      <c r="P30" s="583"/>
      <c r="Q30" s="49">
        <v>3</v>
      </c>
      <c r="R30" s="48"/>
      <c r="S30" s="50"/>
      <c r="T30" s="48"/>
      <c r="U30" s="572"/>
      <c r="V30" s="602"/>
      <c r="W30" s="49">
        <v>2</v>
      </c>
      <c r="X30" s="577"/>
      <c r="Y30" s="602"/>
      <c r="Z30" s="49">
        <v>0</v>
      </c>
      <c r="AA30" s="577"/>
      <c r="AB30" s="590"/>
      <c r="AC30" s="49">
        <v>1</v>
      </c>
      <c r="AD30" s="48"/>
      <c r="AE30" s="50"/>
      <c r="AF30" s="48"/>
      <c r="AG30" s="572"/>
      <c r="AH30" s="602"/>
      <c r="AI30" s="49">
        <v>0</v>
      </c>
      <c r="AJ30" s="388"/>
      <c r="AK30" s="50"/>
      <c r="AL30" s="49">
        <v>1</v>
      </c>
    </row>
    <row r="31" spans="1:38" ht="18.75" customHeight="1">
      <c r="A31" s="43"/>
      <c r="B31" s="62" t="s">
        <v>68</v>
      </c>
      <c r="C31" s="43"/>
      <c r="D31" s="63"/>
      <c r="E31" s="49">
        <v>2</v>
      </c>
      <c r="F31" s="91"/>
      <c r="G31" s="63"/>
      <c r="H31" s="49">
        <v>0</v>
      </c>
      <c r="I31" s="577"/>
      <c r="J31" s="590"/>
      <c r="K31" s="49">
        <v>4</v>
      </c>
      <c r="L31" s="91"/>
      <c r="M31" s="93"/>
      <c r="N31" s="91"/>
      <c r="O31" s="572"/>
      <c r="P31" s="583"/>
      <c r="Q31" s="49">
        <v>2</v>
      </c>
      <c r="R31" s="48"/>
      <c r="S31" s="50"/>
      <c r="T31" s="48"/>
      <c r="U31" s="572"/>
      <c r="V31" s="602"/>
      <c r="W31" s="49">
        <v>1</v>
      </c>
      <c r="X31" s="577"/>
      <c r="Y31" s="602"/>
      <c r="Z31" s="49">
        <v>0</v>
      </c>
      <c r="AA31" s="577"/>
      <c r="AB31" s="590"/>
      <c r="AC31" s="49">
        <v>0</v>
      </c>
      <c r="AD31" s="48"/>
      <c r="AE31" s="50"/>
      <c r="AF31" s="48"/>
      <c r="AG31" s="572"/>
      <c r="AH31" s="602"/>
      <c r="AI31" s="49">
        <v>0</v>
      </c>
      <c r="AJ31" s="388"/>
      <c r="AK31" s="50"/>
      <c r="AL31" s="49">
        <v>0</v>
      </c>
    </row>
    <row r="32" spans="1:38" ht="18.75" customHeight="1">
      <c r="A32" s="73"/>
      <c r="B32" s="72" t="s">
        <v>87</v>
      </c>
      <c r="C32" s="73"/>
      <c r="D32" s="74"/>
      <c r="E32" s="76">
        <v>2</v>
      </c>
      <c r="F32" s="96"/>
      <c r="G32" s="74"/>
      <c r="H32" s="76">
        <v>0</v>
      </c>
      <c r="I32" s="579"/>
      <c r="J32" s="592"/>
      <c r="K32" s="76">
        <v>2</v>
      </c>
      <c r="L32" s="96"/>
      <c r="M32" s="97"/>
      <c r="N32" s="96"/>
      <c r="O32" s="574"/>
      <c r="P32" s="586"/>
      <c r="Q32" s="76">
        <v>1</v>
      </c>
      <c r="R32" s="75"/>
      <c r="S32" s="77"/>
      <c r="T32" s="75"/>
      <c r="U32" s="574"/>
      <c r="V32" s="604"/>
      <c r="W32" s="76">
        <v>1</v>
      </c>
      <c r="X32" s="579"/>
      <c r="Y32" s="604"/>
      <c r="Z32" s="76">
        <v>0</v>
      </c>
      <c r="AA32" s="579"/>
      <c r="AB32" s="592"/>
      <c r="AC32" s="76">
        <v>0</v>
      </c>
      <c r="AD32" s="75"/>
      <c r="AE32" s="77"/>
      <c r="AF32" s="75"/>
      <c r="AG32" s="574"/>
      <c r="AH32" s="604"/>
      <c r="AI32" s="76">
        <v>0</v>
      </c>
      <c r="AJ32" s="397"/>
      <c r="AK32" s="77"/>
      <c r="AL32" s="76">
        <v>0</v>
      </c>
    </row>
    <row r="33" spans="1:38" ht="18.75" customHeight="1">
      <c r="A33" s="43"/>
      <c r="B33" s="62" t="s">
        <v>88</v>
      </c>
      <c r="C33" s="61"/>
      <c r="D33" s="63"/>
      <c r="E33" s="49">
        <v>0</v>
      </c>
      <c r="F33" s="91"/>
      <c r="G33" s="63"/>
      <c r="H33" s="49">
        <v>0</v>
      </c>
      <c r="I33" s="577"/>
      <c r="J33" s="590"/>
      <c r="K33" s="49">
        <v>1</v>
      </c>
      <c r="L33" s="91"/>
      <c r="M33" s="93"/>
      <c r="N33" s="91"/>
      <c r="O33" s="572"/>
      <c r="P33" s="583"/>
      <c r="Q33" s="49">
        <v>1</v>
      </c>
      <c r="R33" s="48"/>
      <c r="S33" s="50"/>
      <c r="T33" s="48"/>
      <c r="U33" s="572"/>
      <c r="V33" s="602"/>
      <c r="W33" s="49">
        <v>0</v>
      </c>
      <c r="X33" s="577"/>
      <c r="Y33" s="602"/>
      <c r="Z33" s="49">
        <v>0</v>
      </c>
      <c r="AA33" s="577"/>
      <c r="AB33" s="590"/>
      <c r="AC33" s="49">
        <v>0</v>
      </c>
      <c r="AD33" s="48"/>
      <c r="AE33" s="50"/>
      <c r="AF33" s="48"/>
      <c r="AG33" s="572"/>
      <c r="AH33" s="602"/>
      <c r="AI33" s="49">
        <v>0</v>
      </c>
      <c r="AJ33" s="388"/>
      <c r="AK33" s="50"/>
      <c r="AL33" s="49">
        <v>0</v>
      </c>
    </row>
    <row r="34" spans="1:38" ht="18.75" customHeight="1">
      <c r="A34" s="43"/>
      <c r="B34" s="62" t="s">
        <v>89</v>
      </c>
      <c r="C34" s="61"/>
      <c r="D34" s="63"/>
      <c r="E34" s="49">
        <v>1</v>
      </c>
      <c r="F34" s="91"/>
      <c r="G34" s="63"/>
      <c r="H34" s="49">
        <v>0</v>
      </c>
      <c r="I34" s="577"/>
      <c r="J34" s="590"/>
      <c r="K34" s="49">
        <v>1</v>
      </c>
      <c r="L34" s="91"/>
      <c r="M34" s="93"/>
      <c r="N34" s="91"/>
      <c r="O34" s="572"/>
      <c r="P34" s="583"/>
      <c r="Q34" s="49">
        <v>1</v>
      </c>
      <c r="R34" s="48"/>
      <c r="S34" s="50"/>
      <c r="T34" s="48"/>
      <c r="U34" s="572"/>
      <c r="V34" s="602"/>
      <c r="W34" s="49">
        <v>0</v>
      </c>
      <c r="X34" s="577"/>
      <c r="Y34" s="602"/>
      <c r="Z34" s="49">
        <v>0</v>
      </c>
      <c r="AA34" s="577"/>
      <c r="AB34" s="590"/>
      <c r="AC34" s="49">
        <v>0</v>
      </c>
      <c r="AD34" s="48"/>
      <c r="AE34" s="50"/>
      <c r="AF34" s="48"/>
      <c r="AG34" s="572"/>
      <c r="AH34" s="602"/>
      <c r="AI34" s="49">
        <v>1</v>
      </c>
      <c r="AJ34" s="388"/>
      <c r="AK34" s="50"/>
      <c r="AL34" s="49">
        <v>1</v>
      </c>
    </row>
    <row r="35" spans="1:38" ht="18.75" customHeight="1">
      <c r="A35" s="43"/>
      <c r="B35" s="62" t="s">
        <v>90</v>
      </c>
      <c r="C35" s="61"/>
      <c r="D35" s="98"/>
      <c r="E35" s="49">
        <v>5</v>
      </c>
      <c r="F35" s="99"/>
      <c r="G35" s="98"/>
      <c r="H35" s="49">
        <v>0</v>
      </c>
      <c r="I35" s="580"/>
      <c r="J35" s="593"/>
      <c r="K35" s="49">
        <v>5</v>
      </c>
      <c r="L35" s="520"/>
      <c r="M35" s="101"/>
      <c r="N35" s="520"/>
      <c r="O35" s="594"/>
      <c r="P35" s="599"/>
      <c r="Q35" s="49">
        <v>1</v>
      </c>
      <c r="R35" s="102"/>
      <c r="S35" s="102"/>
      <c r="T35" s="102"/>
      <c r="U35" s="594"/>
      <c r="V35" s="599"/>
      <c r="W35" s="49">
        <v>0</v>
      </c>
      <c r="X35" s="580"/>
      <c r="Y35" s="599"/>
      <c r="Z35" s="49">
        <v>0</v>
      </c>
      <c r="AA35" s="580"/>
      <c r="AB35" s="593"/>
      <c r="AC35" s="49">
        <v>0</v>
      </c>
      <c r="AD35" s="102"/>
      <c r="AE35" s="102"/>
      <c r="AF35" s="102"/>
      <c r="AG35" s="594"/>
      <c r="AH35" s="599"/>
      <c r="AI35" s="49">
        <v>0</v>
      </c>
      <c r="AJ35" s="388"/>
      <c r="AK35" s="102"/>
      <c r="AL35" s="49">
        <v>0</v>
      </c>
    </row>
    <row r="36" spans="1:38" ht="18.75" customHeight="1">
      <c r="A36" s="43"/>
      <c r="B36" s="62" t="s">
        <v>75</v>
      </c>
      <c r="C36" s="61"/>
      <c r="D36" s="98"/>
      <c r="E36" s="49">
        <v>0</v>
      </c>
      <c r="F36" s="99"/>
      <c r="G36" s="98"/>
      <c r="H36" s="49">
        <v>0</v>
      </c>
      <c r="I36" s="580"/>
      <c r="J36" s="593"/>
      <c r="K36" s="49">
        <v>1</v>
      </c>
      <c r="L36" s="520"/>
      <c r="M36" s="101"/>
      <c r="N36" s="520"/>
      <c r="O36" s="594"/>
      <c r="P36" s="599"/>
      <c r="Q36" s="49">
        <v>1</v>
      </c>
      <c r="R36" s="102"/>
      <c r="S36" s="102"/>
      <c r="T36" s="102"/>
      <c r="U36" s="594"/>
      <c r="V36" s="599"/>
      <c r="W36" s="49">
        <v>0</v>
      </c>
      <c r="X36" s="580"/>
      <c r="Y36" s="599"/>
      <c r="Z36" s="49">
        <v>0</v>
      </c>
      <c r="AA36" s="580"/>
      <c r="AB36" s="593"/>
      <c r="AC36" s="49">
        <v>0</v>
      </c>
      <c r="AD36" s="102"/>
      <c r="AE36" s="102"/>
      <c r="AF36" s="102"/>
      <c r="AG36" s="594"/>
      <c r="AH36" s="599"/>
      <c r="AI36" s="49">
        <v>0</v>
      </c>
      <c r="AJ36" s="388"/>
      <c r="AK36" s="102"/>
      <c r="AL36" s="49">
        <v>0</v>
      </c>
    </row>
    <row r="37" spans="1:38" ht="18.75" customHeight="1">
      <c r="A37" s="43"/>
      <c r="B37" s="62" t="s">
        <v>76</v>
      </c>
      <c r="C37" s="61"/>
      <c r="D37" s="98"/>
      <c r="E37" s="49">
        <v>0</v>
      </c>
      <c r="F37" s="99"/>
      <c r="G37" s="98"/>
      <c r="H37" s="49">
        <v>1</v>
      </c>
      <c r="I37" s="580"/>
      <c r="J37" s="593"/>
      <c r="K37" s="49">
        <v>1</v>
      </c>
      <c r="L37" s="520"/>
      <c r="M37" s="101"/>
      <c r="N37" s="520"/>
      <c r="O37" s="594"/>
      <c r="P37" s="599"/>
      <c r="Q37" s="49">
        <v>1</v>
      </c>
      <c r="R37" s="102"/>
      <c r="S37" s="102"/>
      <c r="T37" s="102"/>
      <c r="U37" s="594"/>
      <c r="V37" s="599"/>
      <c r="W37" s="49">
        <v>0</v>
      </c>
      <c r="X37" s="580"/>
      <c r="Y37" s="599"/>
      <c r="Z37" s="49">
        <v>0</v>
      </c>
      <c r="AA37" s="580"/>
      <c r="AB37" s="593"/>
      <c r="AC37" s="49">
        <v>0</v>
      </c>
      <c r="AD37" s="102"/>
      <c r="AE37" s="102"/>
      <c r="AF37" s="102"/>
      <c r="AG37" s="594"/>
      <c r="AH37" s="599"/>
      <c r="AI37" s="49">
        <v>0</v>
      </c>
      <c r="AJ37" s="388"/>
      <c r="AK37" s="102"/>
      <c r="AL37" s="49">
        <v>0</v>
      </c>
    </row>
    <row r="38" spans="1:38" ht="17.25" customHeight="1">
      <c r="A38" s="66"/>
      <c r="B38" s="65" t="s">
        <v>91</v>
      </c>
      <c r="C38" s="64"/>
      <c r="D38" s="67"/>
      <c r="E38" s="68">
        <v>0</v>
      </c>
      <c r="F38" s="94"/>
      <c r="G38" s="67"/>
      <c r="H38" s="68">
        <v>0</v>
      </c>
      <c r="I38" s="578"/>
      <c r="J38" s="591"/>
      <c r="K38" s="68">
        <v>3</v>
      </c>
      <c r="L38" s="94"/>
      <c r="M38" s="95"/>
      <c r="N38" s="94"/>
      <c r="O38" s="573"/>
      <c r="P38" s="585"/>
      <c r="Q38" s="68">
        <v>1</v>
      </c>
      <c r="R38" s="69"/>
      <c r="S38" s="70"/>
      <c r="T38" s="69"/>
      <c r="U38" s="573"/>
      <c r="V38" s="603"/>
      <c r="W38" s="68">
        <v>0</v>
      </c>
      <c r="X38" s="578"/>
      <c r="Y38" s="603"/>
      <c r="Z38" s="68">
        <v>0</v>
      </c>
      <c r="AA38" s="578"/>
      <c r="AB38" s="591"/>
      <c r="AC38" s="68">
        <v>0</v>
      </c>
      <c r="AD38" s="69"/>
      <c r="AE38" s="70"/>
      <c r="AF38" s="69"/>
      <c r="AG38" s="573"/>
      <c r="AH38" s="603"/>
      <c r="AI38" s="68">
        <v>0</v>
      </c>
      <c r="AJ38" s="396"/>
      <c r="AK38" s="70"/>
      <c r="AL38" s="68">
        <v>0</v>
      </c>
    </row>
    <row r="39" spans="1:38" ht="17.25" customHeight="1">
      <c r="A39" s="43"/>
      <c r="B39" s="62" t="s">
        <v>104</v>
      </c>
      <c r="C39" s="61"/>
      <c r="D39" s="63"/>
      <c r="E39" s="49">
        <v>0</v>
      </c>
      <c r="F39" s="91"/>
      <c r="G39" s="63"/>
      <c r="H39" s="49">
        <v>3</v>
      </c>
      <c r="I39" s="577"/>
      <c r="J39" s="590"/>
      <c r="K39" s="49">
        <v>6</v>
      </c>
      <c r="L39" s="91"/>
      <c r="M39" s="93"/>
      <c r="N39" s="91"/>
      <c r="O39" s="572"/>
      <c r="P39" s="583"/>
      <c r="Q39" s="49">
        <v>4</v>
      </c>
      <c r="R39" s="48"/>
      <c r="S39" s="50"/>
      <c r="T39" s="48"/>
      <c r="U39" s="572"/>
      <c r="V39" s="602"/>
      <c r="W39" s="49">
        <v>1</v>
      </c>
      <c r="X39" s="577"/>
      <c r="Y39" s="602"/>
      <c r="Z39" s="49">
        <v>0</v>
      </c>
      <c r="AA39" s="577"/>
      <c r="AB39" s="590"/>
      <c r="AC39" s="49">
        <v>0</v>
      </c>
      <c r="AD39" s="48"/>
      <c r="AE39" s="50"/>
      <c r="AF39" s="48"/>
      <c r="AG39" s="572"/>
      <c r="AH39" s="602"/>
      <c r="AI39" s="49">
        <v>0</v>
      </c>
      <c r="AJ39" s="388"/>
      <c r="AK39" s="50"/>
      <c r="AL39" s="49">
        <v>0</v>
      </c>
    </row>
    <row r="40" spans="1:38" ht="17.25" customHeight="1">
      <c r="A40" s="43"/>
      <c r="B40" s="62" t="s">
        <v>77</v>
      </c>
      <c r="C40" s="61"/>
      <c r="D40" s="98"/>
      <c r="E40" s="49">
        <v>2</v>
      </c>
      <c r="F40" s="99"/>
      <c r="G40" s="98"/>
      <c r="H40" s="49">
        <v>0</v>
      </c>
      <c r="I40" s="580"/>
      <c r="J40" s="593"/>
      <c r="K40" s="49">
        <v>6</v>
      </c>
      <c r="L40" s="520"/>
      <c r="M40" s="101"/>
      <c r="N40" s="520"/>
      <c r="O40" s="594"/>
      <c r="P40" s="599"/>
      <c r="Q40" s="49">
        <v>2</v>
      </c>
      <c r="R40" s="102"/>
      <c r="S40" s="102"/>
      <c r="T40" s="102"/>
      <c r="U40" s="594"/>
      <c r="V40" s="599"/>
      <c r="W40" s="49">
        <v>1</v>
      </c>
      <c r="X40" s="580"/>
      <c r="Y40" s="599"/>
      <c r="Z40" s="49">
        <v>0</v>
      </c>
      <c r="AA40" s="580"/>
      <c r="AB40" s="593"/>
      <c r="AC40" s="49">
        <v>0</v>
      </c>
      <c r="AD40" s="102"/>
      <c r="AE40" s="102"/>
      <c r="AF40" s="102"/>
      <c r="AG40" s="594"/>
      <c r="AH40" s="599"/>
      <c r="AI40" s="49">
        <v>0</v>
      </c>
      <c r="AJ40" s="388"/>
      <c r="AK40" s="102"/>
      <c r="AL40" s="49">
        <v>0</v>
      </c>
    </row>
    <row r="41" spans="1:38" ht="17.25" customHeight="1">
      <c r="A41" s="43"/>
      <c r="B41" s="62" t="s">
        <v>78</v>
      </c>
      <c r="C41" s="61"/>
      <c r="D41" s="98"/>
      <c r="E41" s="49">
        <v>2</v>
      </c>
      <c r="F41" s="99"/>
      <c r="G41" s="98"/>
      <c r="H41" s="49">
        <v>0</v>
      </c>
      <c r="I41" s="580"/>
      <c r="J41" s="593"/>
      <c r="K41" s="49">
        <v>4</v>
      </c>
      <c r="L41" s="520"/>
      <c r="M41" s="101"/>
      <c r="N41" s="520"/>
      <c r="O41" s="594"/>
      <c r="P41" s="599"/>
      <c r="Q41" s="49">
        <v>1</v>
      </c>
      <c r="R41" s="102"/>
      <c r="S41" s="102"/>
      <c r="T41" s="102"/>
      <c r="U41" s="594"/>
      <c r="V41" s="599"/>
      <c r="W41" s="49">
        <v>1</v>
      </c>
      <c r="X41" s="580"/>
      <c r="Y41" s="599"/>
      <c r="Z41" s="49">
        <v>0</v>
      </c>
      <c r="AA41" s="580"/>
      <c r="AB41" s="593"/>
      <c r="AC41" s="49">
        <v>0</v>
      </c>
      <c r="AD41" s="102"/>
      <c r="AE41" s="102"/>
      <c r="AF41" s="102"/>
      <c r="AG41" s="594"/>
      <c r="AH41" s="599"/>
      <c r="AI41" s="49">
        <v>0</v>
      </c>
      <c r="AJ41" s="388"/>
      <c r="AK41" s="102"/>
      <c r="AL41" s="49">
        <v>0</v>
      </c>
    </row>
    <row r="42" spans="1:38">
      <c r="A42" s="73"/>
      <c r="B42" s="72" t="s">
        <v>209</v>
      </c>
      <c r="C42" s="71"/>
      <c r="D42" s="103"/>
      <c r="E42" s="76">
        <v>0</v>
      </c>
      <c r="F42" s="104"/>
      <c r="G42" s="103"/>
      <c r="H42" s="76">
        <v>1</v>
      </c>
      <c r="I42" s="581"/>
      <c r="J42" s="595"/>
      <c r="K42" s="76">
        <v>2</v>
      </c>
      <c r="L42" s="104"/>
      <c r="M42" s="106"/>
      <c r="N42" s="104"/>
      <c r="O42" s="596"/>
      <c r="P42" s="600"/>
      <c r="Q42" s="76">
        <v>1</v>
      </c>
      <c r="R42" s="107"/>
      <c r="S42" s="107"/>
      <c r="T42" s="107"/>
      <c r="U42" s="596"/>
      <c r="V42" s="600"/>
      <c r="W42" s="76">
        <v>1</v>
      </c>
      <c r="X42" s="581"/>
      <c r="Y42" s="600"/>
      <c r="Z42" s="76">
        <v>0</v>
      </c>
      <c r="AA42" s="581"/>
      <c r="AB42" s="595"/>
      <c r="AC42" s="76">
        <v>0</v>
      </c>
      <c r="AD42" s="107"/>
      <c r="AE42" s="107"/>
      <c r="AF42" s="107"/>
      <c r="AG42" s="596"/>
      <c r="AH42" s="600"/>
      <c r="AI42" s="76">
        <v>0</v>
      </c>
      <c r="AJ42" s="397"/>
      <c r="AK42" s="107"/>
      <c r="AL42" s="76">
        <v>0</v>
      </c>
    </row>
    <row r="43" spans="1:38">
      <c r="A43" s="43"/>
      <c r="B43" s="62" t="s">
        <v>69</v>
      </c>
      <c r="C43" s="61"/>
      <c r="D43" s="63"/>
      <c r="E43" s="49">
        <v>0</v>
      </c>
      <c r="F43" s="91"/>
      <c r="G43" s="63"/>
      <c r="H43" s="49">
        <v>2</v>
      </c>
      <c r="I43" s="577"/>
      <c r="J43" s="590"/>
      <c r="K43" s="49">
        <v>2</v>
      </c>
      <c r="L43" s="91"/>
      <c r="M43" s="93"/>
      <c r="N43" s="91"/>
      <c r="O43" s="572"/>
      <c r="P43" s="583"/>
      <c r="Q43" s="49">
        <v>1</v>
      </c>
      <c r="R43" s="48"/>
      <c r="S43" s="50"/>
      <c r="T43" s="48"/>
      <c r="U43" s="572"/>
      <c r="V43" s="602"/>
      <c r="W43" s="49">
        <v>0</v>
      </c>
      <c r="X43" s="577"/>
      <c r="Y43" s="602"/>
      <c r="Z43" s="49">
        <v>0</v>
      </c>
      <c r="AA43" s="577"/>
      <c r="AB43" s="590"/>
      <c r="AC43" s="49">
        <v>0</v>
      </c>
      <c r="AD43" s="48"/>
      <c r="AE43" s="50"/>
      <c r="AF43" s="48"/>
      <c r="AG43" s="572"/>
      <c r="AH43" s="602"/>
      <c r="AI43" s="49">
        <v>0</v>
      </c>
      <c r="AJ43" s="388"/>
      <c r="AK43" s="50"/>
      <c r="AL43" s="49">
        <v>0</v>
      </c>
    </row>
    <row r="44" spans="1:38">
      <c r="A44" s="43"/>
      <c r="B44" s="62" t="s">
        <v>79</v>
      </c>
      <c r="C44" s="61"/>
      <c r="D44" s="63"/>
      <c r="E44" s="49">
        <v>3</v>
      </c>
      <c r="F44" s="91"/>
      <c r="G44" s="63"/>
      <c r="H44" s="49">
        <v>2</v>
      </c>
      <c r="I44" s="577"/>
      <c r="J44" s="590"/>
      <c r="K44" s="49">
        <v>4</v>
      </c>
      <c r="L44" s="91"/>
      <c r="M44" s="93"/>
      <c r="N44" s="91"/>
      <c r="O44" s="572"/>
      <c r="P44" s="583"/>
      <c r="Q44" s="49">
        <v>3</v>
      </c>
      <c r="R44" s="48"/>
      <c r="S44" s="50"/>
      <c r="T44" s="48"/>
      <c r="U44" s="572"/>
      <c r="V44" s="602"/>
      <c r="W44" s="49">
        <v>2</v>
      </c>
      <c r="X44" s="577"/>
      <c r="Y44" s="602"/>
      <c r="Z44" s="49">
        <v>0</v>
      </c>
      <c r="AA44" s="577"/>
      <c r="AB44" s="590"/>
      <c r="AC44" s="49">
        <v>0</v>
      </c>
      <c r="AD44" s="48"/>
      <c r="AE44" s="50"/>
      <c r="AF44" s="48"/>
      <c r="AG44" s="572"/>
      <c r="AH44" s="602"/>
      <c r="AI44" s="49">
        <v>1</v>
      </c>
      <c r="AJ44" s="388"/>
      <c r="AK44" s="50"/>
      <c r="AL44" s="49">
        <v>1</v>
      </c>
    </row>
    <row r="45" spans="1:38" ht="14.25" thickBot="1">
      <c r="A45" s="108"/>
      <c r="B45" s="109" t="s">
        <v>111</v>
      </c>
      <c r="C45" s="110"/>
      <c r="D45" s="111"/>
      <c r="E45" s="112">
        <v>2</v>
      </c>
      <c r="F45" s="113"/>
      <c r="G45" s="111"/>
      <c r="H45" s="112">
        <v>1</v>
      </c>
      <c r="I45" s="582"/>
      <c r="J45" s="597"/>
      <c r="K45" s="112">
        <v>4</v>
      </c>
      <c r="L45" s="113"/>
      <c r="M45" s="115"/>
      <c r="N45" s="113"/>
      <c r="O45" s="598"/>
      <c r="P45" s="601"/>
      <c r="Q45" s="112">
        <v>2</v>
      </c>
      <c r="R45" s="116"/>
      <c r="S45" s="116"/>
      <c r="T45" s="116"/>
      <c r="U45" s="598"/>
      <c r="V45" s="601"/>
      <c r="W45" s="112">
        <v>0</v>
      </c>
      <c r="X45" s="582"/>
      <c r="Y45" s="601"/>
      <c r="Z45" s="112">
        <v>0</v>
      </c>
      <c r="AA45" s="582"/>
      <c r="AB45" s="597"/>
      <c r="AC45" s="112">
        <v>0</v>
      </c>
      <c r="AD45" s="116"/>
      <c r="AE45" s="116"/>
      <c r="AF45" s="116"/>
      <c r="AG45" s="598"/>
      <c r="AH45" s="601"/>
      <c r="AI45" s="112">
        <v>0</v>
      </c>
      <c r="AJ45" s="400"/>
      <c r="AK45" s="116"/>
      <c r="AL45" s="112">
        <v>0</v>
      </c>
    </row>
    <row r="46" spans="1:38">
      <c r="B46" s="6" t="s">
        <v>560</v>
      </c>
    </row>
  </sheetData>
  <mergeCells count="15">
    <mergeCell ref="A3:AM3"/>
    <mergeCell ref="J5:O6"/>
    <mergeCell ref="G5:I6"/>
    <mergeCell ref="D5:F6"/>
    <mergeCell ref="P5:U6"/>
    <mergeCell ref="V5:X6"/>
    <mergeCell ref="Y5:AA6"/>
    <mergeCell ref="AB5:AG6"/>
    <mergeCell ref="AK5:AM6"/>
    <mergeCell ref="AH5:AJ6"/>
    <mergeCell ref="A22:B22"/>
    <mergeCell ref="A7:B7"/>
    <mergeCell ref="A8:B8"/>
    <mergeCell ref="A5:C6"/>
    <mergeCell ref="A9:B9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78" firstPageNumber="22" pageOrder="overThenDown" orientation="portrait" useFirstPageNumber="1" r:id="rId1"/>
  <headerFooter alignWithMargins="0"/>
  <ignoredErrors>
    <ignoredError sqref="AF9 AD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00FF"/>
  </sheetPr>
  <dimension ref="A1:I26"/>
  <sheetViews>
    <sheetView workbookViewId="0">
      <selection activeCell="A4" sqref="A4:I4"/>
    </sheetView>
  </sheetViews>
  <sheetFormatPr defaultRowHeight="13.5"/>
  <cols>
    <col min="1" max="1" width="2.125" style="408" customWidth="1"/>
    <col min="2" max="2" width="13.125" style="408" customWidth="1"/>
    <col min="3" max="3" width="0.625" style="408" customWidth="1"/>
    <col min="4" max="9" width="11.5" style="408" customWidth="1"/>
    <col min="10" max="16384" width="9" style="408"/>
  </cols>
  <sheetData>
    <row r="1" spans="1:9" ht="13.7" customHeight="1">
      <c r="A1" s="657"/>
      <c r="B1" s="657"/>
      <c r="C1" s="657"/>
      <c r="D1" s="657"/>
      <c r="E1" s="657"/>
      <c r="F1" s="657"/>
      <c r="G1" s="657"/>
      <c r="H1" s="657"/>
      <c r="I1" s="657"/>
    </row>
    <row r="2" spans="1:9" ht="13.7" customHeight="1">
      <c r="A2" s="407" t="s">
        <v>6</v>
      </c>
      <c r="B2" s="657"/>
      <c r="C2" s="657"/>
      <c r="D2" s="657"/>
      <c r="E2" s="657"/>
      <c r="F2" s="657"/>
      <c r="G2" s="657"/>
      <c r="H2" s="657"/>
      <c r="I2" s="657"/>
    </row>
    <row r="3" spans="1:9" ht="13.7" customHeight="1">
      <c r="A3" s="407"/>
      <c r="B3" s="657"/>
      <c r="C3" s="657"/>
      <c r="D3" s="657"/>
      <c r="E3" s="657"/>
      <c r="F3" s="657"/>
      <c r="G3" s="657"/>
      <c r="H3" s="657"/>
      <c r="I3" s="657"/>
    </row>
    <row r="4" spans="1:9" ht="13.7" customHeight="1">
      <c r="A4" s="854" t="s">
        <v>157</v>
      </c>
      <c r="B4" s="854"/>
      <c r="C4" s="854"/>
      <c r="D4" s="854"/>
      <c r="E4" s="854"/>
      <c r="F4" s="854"/>
      <c r="G4" s="854"/>
      <c r="H4" s="854"/>
      <c r="I4" s="854"/>
    </row>
    <row r="5" spans="1:9" ht="16.5" customHeight="1" thickBot="1">
      <c r="A5" s="409"/>
      <c r="B5" s="409"/>
      <c r="C5" s="409"/>
      <c r="D5" s="657"/>
      <c r="E5" s="657"/>
      <c r="F5" s="657"/>
      <c r="G5" s="657"/>
      <c r="H5" s="657"/>
      <c r="I5" s="493" t="s">
        <v>25</v>
      </c>
    </row>
    <row r="6" spans="1:9" ht="15" customHeight="1">
      <c r="A6" s="857" t="s">
        <v>21</v>
      </c>
      <c r="B6" s="857"/>
      <c r="C6" s="859"/>
      <c r="D6" s="872" t="s">
        <v>546</v>
      </c>
      <c r="E6" s="873"/>
      <c r="F6" s="873"/>
      <c r="G6" s="873"/>
      <c r="H6" s="873"/>
      <c r="I6" s="873"/>
    </row>
    <row r="7" spans="1:9" ht="15" customHeight="1">
      <c r="A7" s="881"/>
      <c r="B7" s="881"/>
      <c r="C7" s="882"/>
      <c r="D7" s="878" t="s">
        <v>29</v>
      </c>
      <c r="E7" s="885" t="s">
        <v>547</v>
      </c>
      <c r="F7" s="877"/>
      <c r="G7" s="877"/>
      <c r="H7" s="886"/>
      <c r="I7" s="865" t="s">
        <v>54</v>
      </c>
    </row>
    <row r="8" spans="1:9" ht="15" customHeight="1">
      <c r="A8" s="881"/>
      <c r="B8" s="881"/>
      <c r="C8" s="882"/>
      <c r="D8" s="879"/>
      <c r="E8" s="633" t="s">
        <v>548</v>
      </c>
      <c r="F8" s="659" t="s">
        <v>549</v>
      </c>
      <c r="G8" s="878" t="s">
        <v>550</v>
      </c>
      <c r="H8" s="878" t="s">
        <v>551</v>
      </c>
      <c r="I8" s="866"/>
    </row>
    <row r="9" spans="1:9" ht="15" customHeight="1">
      <c r="A9" s="858"/>
      <c r="B9" s="858"/>
      <c r="C9" s="860"/>
      <c r="D9" s="880"/>
      <c r="E9" s="634" t="s">
        <v>552</v>
      </c>
      <c r="F9" s="658" t="s">
        <v>553</v>
      </c>
      <c r="G9" s="880"/>
      <c r="H9" s="880"/>
      <c r="I9" s="867"/>
    </row>
    <row r="10" spans="1:9" ht="17.25" customHeight="1">
      <c r="A10" s="884">
        <v>30</v>
      </c>
      <c r="B10" s="884"/>
      <c r="C10" s="646"/>
      <c r="D10" s="635">
        <v>261</v>
      </c>
      <c r="E10" s="51">
        <v>2</v>
      </c>
      <c r="F10" s="51" t="s">
        <v>62</v>
      </c>
      <c r="G10" s="51" t="s">
        <v>62</v>
      </c>
      <c r="H10" s="51">
        <v>22</v>
      </c>
      <c r="I10" s="463">
        <v>237</v>
      </c>
    </row>
    <row r="11" spans="1:9" ht="17.25" customHeight="1">
      <c r="A11" s="853" t="s">
        <v>171</v>
      </c>
      <c r="B11" s="853"/>
      <c r="C11" s="412"/>
      <c r="D11" s="359">
        <v>244</v>
      </c>
      <c r="E11" s="88">
        <v>2</v>
      </c>
      <c r="F11" s="88">
        <v>1</v>
      </c>
      <c r="G11" s="88" t="s">
        <v>62</v>
      </c>
      <c r="H11" s="88">
        <v>20</v>
      </c>
      <c r="I11" s="375">
        <v>221</v>
      </c>
    </row>
    <row r="12" spans="1:9" ht="17.25" customHeight="1">
      <c r="A12" s="646"/>
      <c r="B12" s="653" t="s">
        <v>109</v>
      </c>
      <c r="C12" s="646"/>
      <c r="D12" s="635">
        <v>213</v>
      </c>
      <c r="E12" s="51">
        <v>2</v>
      </c>
      <c r="F12" s="51">
        <v>1</v>
      </c>
      <c r="G12" s="51" t="s">
        <v>62</v>
      </c>
      <c r="H12" s="51">
        <v>18</v>
      </c>
      <c r="I12" s="63">
        <v>192</v>
      </c>
    </row>
    <row r="13" spans="1:9" ht="17.25" customHeight="1" thickBot="1">
      <c r="A13" s="428"/>
      <c r="B13" s="109" t="s">
        <v>110</v>
      </c>
      <c r="C13" s="428"/>
      <c r="D13" s="636">
        <v>31</v>
      </c>
      <c r="E13" s="112" t="s">
        <v>62</v>
      </c>
      <c r="F13" s="112" t="s">
        <v>62</v>
      </c>
      <c r="G13" s="112" t="s">
        <v>62</v>
      </c>
      <c r="H13" s="112">
        <v>2</v>
      </c>
      <c r="I13" s="405">
        <v>29</v>
      </c>
    </row>
    <row r="14" spans="1:9" ht="13.7" customHeight="1">
      <c r="A14" s="6"/>
      <c r="B14" s="6"/>
      <c r="C14" s="6"/>
      <c r="D14" s="6"/>
      <c r="E14" s="6"/>
      <c r="F14" s="6"/>
      <c r="G14" s="6"/>
      <c r="H14" s="6"/>
      <c r="I14" s="6"/>
    </row>
    <row r="15" spans="1:9" ht="13.7" customHeight="1">
      <c r="A15" s="6"/>
      <c r="B15" s="6"/>
      <c r="C15" s="6"/>
      <c r="D15" s="6"/>
      <c r="E15" s="6"/>
      <c r="F15" s="6"/>
      <c r="G15" s="6"/>
      <c r="H15" s="6"/>
      <c r="I15" s="6"/>
    </row>
    <row r="16" spans="1:9" ht="13.7" customHeight="1">
      <c r="A16" s="6"/>
      <c r="B16" s="6"/>
      <c r="C16" s="6"/>
      <c r="D16" s="6"/>
      <c r="E16" s="6"/>
      <c r="F16" s="6"/>
      <c r="G16" s="6"/>
      <c r="H16" s="6"/>
      <c r="I16" s="6"/>
    </row>
    <row r="17" spans="1:9" ht="13.7" customHeight="1">
      <c r="A17" s="685" t="s">
        <v>158</v>
      </c>
      <c r="B17" s="685"/>
      <c r="C17" s="685"/>
      <c r="D17" s="685"/>
      <c r="E17" s="685"/>
      <c r="F17" s="685"/>
      <c r="G17" s="685"/>
      <c r="H17" s="685"/>
      <c r="I17" s="685"/>
    </row>
    <row r="18" spans="1:9" ht="16.5" customHeight="1" thickBot="1">
      <c r="A18" s="428"/>
      <c r="B18" s="428"/>
      <c r="C18" s="428"/>
      <c r="D18" s="646"/>
      <c r="E18" s="646"/>
      <c r="F18" s="646"/>
      <c r="G18" s="646"/>
      <c r="H18" s="646"/>
      <c r="I18" s="42" t="s">
        <v>25</v>
      </c>
    </row>
    <row r="19" spans="1:9" ht="15" customHeight="1">
      <c r="A19" s="693" t="s">
        <v>21</v>
      </c>
      <c r="B19" s="693"/>
      <c r="C19" s="699"/>
      <c r="D19" s="689" t="s">
        <v>554</v>
      </c>
      <c r="E19" s="686"/>
      <c r="F19" s="686"/>
      <c r="G19" s="686"/>
      <c r="H19" s="686"/>
      <c r="I19" s="686"/>
    </row>
    <row r="20" spans="1:9" ht="15" customHeight="1">
      <c r="A20" s="819"/>
      <c r="B20" s="819"/>
      <c r="C20" s="834"/>
      <c r="D20" s="868" t="s">
        <v>29</v>
      </c>
      <c r="E20" s="874" t="s">
        <v>547</v>
      </c>
      <c r="F20" s="875"/>
      <c r="G20" s="875"/>
      <c r="H20" s="876"/>
      <c r="I20" s="870" t="s">
        <v>54</v>
      </c>
    </row>
    <row r="21" spans="1:9" ht="15" customHeight="1">
      <c r="A21" s="819"/>
      <c r="B21" s="819"/>
      <c r="C21" s="834"/>
      <c r="D21" s="869"/>
      <c r="E21" s="660" t="s">
        <v>548</v>
      </c>
      <c r="F21" s="661" t="s">
        <v>549</v>
      </c>
      <c r="G21" s="868" t="s">
        <v>550</v>
      </c>
      <c r="H21" s="868" t="s">
        <v>551</v>
      </c>
      <c r="I21" s="871"/>
    </row>
    <row r="22" spans="1:9" ht="15" customHeight="1">
      <c r="A22" s="694"/>
      <c r="B22" s="694"/>
      <c r="C22" s="701"/>
      <c r="D22" s="688"/>
      <c r="E22" s="647" t="s">
        <v>552</v>
      </c>
      <c r="F22" s="651" t="s">
        <v>553</v>
      </c>
      <c r="G22" s="688"/>
      <c r="H22" s="688"/>
      <c r="I22" s="703"/>
    </row>
    <row r="23" spans="1:9" ht="17.25" customHeight="1">
      <c r="A23" s="884">
        <v>30</v>
      </c>
      <c r="B23" s="884"/>
      <c r="C23" s="646"/>
      <c r="D23" s="414">
        <v>29</v>
      </c>
      <c r="E23" s="51" t="s">
        <v>62</v>
      </c>
      <c r="F23" s="51" t="s">
        <v>62</v>
      </c>
      <c r="G23" s="51" t="s">
        <v>62</v>
      </c>
      <c r="H23" s="51">
        <v>1</v>
      </c>
      <c r="I23" s="45">
        <v>28</v>
      </c>
    </row>
    <row r="24" spans="1:9" ht="17.25" customHeight="1">
      <c r="A24" s="853" t="s">
        <v>171</v>
      </c>
      <c r="B24" s="853"/>
      <c r="C24" s="412"/>
      <c r="D24" s="375">
        <v>31</v>
      </c>
      <c r="E24" s="88" t="s">
        <v>62</v>
      </c>
      <c r="F24" s="88" t="s">
        <v>62</v>
      </c>
      <c r="G24" s="88" t="s">
        <v>62</v>
      </c>
      <c r="H24" s="88" t="s">
        <v>62</v>
      </c>
      <c r="I24" s="88">
        <v>31</v>
      </c>
    </row>
    <row r="25" spans="1:9" ht="17.25" customHeight="1">
      <c r="A25" s="646"/>
      <c r="B25" s="653" t="s">
        <v>109</v>
      </c>
      <c r="C25" s="646"/>
      <c r="D25" s="414">
        <v>28</v>
      </c>
      <c r="E25" s="51" t="s">
        <v>62</v>
      </c>
      <c r="F25" s="51" t="s">
        <v>62</v>
      </c>
      <c r="G25" s="51" t="s">
        <v>62</v>
      </c>
      <c r="H25" s="51" t="s">
        <v>62</v>
      </c>
      <c r="I25" s="51">
        <v>28</v>
      </c>
    </row>
    <row r="26" spans="1:9" ht="17.25" customHeight="1" thickBot="1">
      <c r="A26" s="428"/>
      <c r="B26" s="109" t="s">
        <v>110</v>
      </c>
      <c r="C26" s="428"/>
      <c r="D26" s="500">
        <v>3</v>
      </c>
      <c r="E26" s="112" t="s">
        <v>62</v>
      </c>
      <c r="F26" s="112" t="s">
        <v>62</v>
      </c>
      <c r="G26" s="112" t="s">
        <v>62</v>
      </c>
      <c r="H26" s="112" t="s">
        <v>62</v>
      </c>
      <c r="I26" s="112">
        <v>3</v>
      </c>
    </row>
  </sheetData>
  <mergeCells count="20">
    <mergeCell ref="A24:B24"/>
    <mergeCell ref="D6:I6"/>
    <mergeCell ref="D19:I19"/>
    <mergeCell ref="E20:H20"/>
    <mergeCell ref="E7:H7"/>
    <mergeCell ref="D7:D9"/>
    <mergeCell ref="A6:C9"/>
    <mergeCell ref="A17:I17"/>
    <mergeCell ref="G8:G9"/>
    <mergeCell ref="H8:H9"/>
    <mergeCell ref="A4:I4"/>
    <mergeCell ref="A23:B23"/>
    <mergeCell ref="I7:I9"/>
    <mergeCell ref="A19:C22"/>
    <mergeCell ref="A10:B10"/>
    <mergeCell ref="A11:B11"/>
    <mergeCell ref="D20:D22"/>
    <mergeCell ref="I20:I22"/>
    <mergeCell ref="G21:G22"/>
    <mergeCell ref="H21:H22"/>
  </mergeCells>
  <phoneticPr fontId="2"/>
  <printOptions horizontalCentered="1"/>
  <pageMargins left="0.86614173228346458" right="0.86614173228346458" top="0.59055118110236227" bottom="0.78740157480314965" header="0.39370078740157483" footer="0.39370078740157483"/>
  <pageSetup paperSize="9" pageOrder="overThenDown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00FF"/>
  </sheetPr>
  <dimension ref="A1:I11"/>
  <sheetViews>
    <sheetView zoomScaleNormal="100" workbookViewId="0">
      <selection activeCell="E13" sqref="E13"/>
    </sheetView>
  </sheetViews>
  <sheetFormatPr defaultRowHeight="13.5"/>
  <cols>
    <col min="1" max="1" width="2.125" style="408" customWidth="1"/>
    <col min="2" max="2" width="13.125" style="408" customWidth="1"/>
    <col min="3" max="3" width="0.625" style="408" customWidth="1"/>
    <col min="4" max="4" width="13.875" style="408" customWidth="1"/>
    <col min="5" max="8" width="13.75" style="408" customWidth="1"/>
    <col min="9" max="16384" width="9" style="408"/>
  </cols>
  <sheetData>
    <row r="1" spans="1:9" ht="13.7" customHeight="1">
      <c r="A1" s="410"/>
      <c r="B1" s="410"/>
      <c r="C1" s="410"/>
      <c r="D1" s="410"/>
      <c r="E1" s="410"/>
      <c r="F1" s="410"/>
      <c r="G1" s="410"/>
      <c r="H1" s="410"/>
    </row>
    <row r="2" spans="1:9" ht="13.7" customHeight="1">
      <c r="A2" s="410"/>
      <c r="B2" s="410"/>
      <c r="C2" s="410"/>
      <c r="D2" s="410"/>
      <c r="E2" s="410"/>
      <c r="F2" s="410"/>
      <c r="G2" s="410"/>
      <c r="H2" s="501" t="s">
        <v>6</v>
      </c>
    </row>
    <row r="3" spans="1:9" ht="13.7" customHeight="1">
      <c r="A3" s="410"/>
      <c r="B3" s="410"/>
      <c r="C3" s="410"/>
      <c r="D3" s="410"/>
      <c r="E3" s="410"/>
      <c r="F3" s="410"/>
      <c r="G3" s="410"/>
      <c r="H3" s="501"/>
    </row>
    <row r="4" spans="1:9" ht="13.7" customHeight="1">
      <c r="A4" s="883" t="s">
        <v>555</v>
      </c>
      <c r="B4" s="854"/>
      <c r="C4" s="854"/>
      <c r="D4" s="854"/>
      <c r="E4" s="854"/>
      <c r="F4" s="854"/>
      <c r="G4" s="854"/>
      <c r="H4" s="854"/>
    </row>
    <row r="5" spans="1:9" ht="17.25" customHeight="1" thickBot="1">
      <c r="A5" s="409"/>
      <c r="B5" s="409"/>
      <c r="C5" s="409"/>
      <c r="D5" s="410"/>
      <c r="E5" s="410"/>
      <c r="F5" s="410"/>
      <c r="G5" s="410"/>
      <c r="H5" s="493" t="s">
        <v>25</v>
      </c>
    </row>
    <row r="6" spans="1:9" ht="30" customHeight="1">
      <c r="A6" s="857" t="s">
        <v>21</v>
      </c>
      <c r="B6" s="857"/>
      <c r="C6" s="859"/>
      <c r="D6" s="855" t="s">
        <v>29</v>
      </c>
      <c r="E6" s="855" t="s">
        <v>306</v>
      </c>
      <c r="F6" s="521" t="s">
        <v>556</v>
      </c>
      <c r="G6" s="855" t="s">
        <v>557</v>
      </c>
      <c r="H6" s="857" t="s">
        <v>558</v>
      </c>
      <c r="I6" s="2"/>
    </row>
    <row r="7" spans="1:9" ht="30" customHeight="1">
      <c r="A7" s="858"/>
      <c r="B7" s="858"/>
      <c r="C7" s="860"/>
      <c r="D7" s="856"/>
      <c r="E7" s="856"/>
      <c r="F7" s="522" t="s">
        <v>559</v>
      </c>
      <c r="G7" s="856"/>
      <c r="H7" s="858"/>
      <c r="I7" s="2"/>
    </row>
    <row r="8" spans="1:9" ht="17.25" customHeight="1">
      <c r="A8" s="852">
        <v>30</v>
      </c>
      <c r="B8" s="852"/>
      <c r="C8" s="410"/>
      <c r="D8" s="635" t="s">
        <v>62</v>
      </c>
      <c r="E8" s="373" t="s">
        <v>62</v>
      </c>
      <c r="F8" s="373" t="s">
        <v>62</v>
      </c>
      <c r="G8" s="632" t="s">
        <v>62</v>
      </c>
      <c r="H8" s="45" t="s">
        <v>62</v>
      </c>
    </row>
    <row r="9" spans="1:9" ht="17.25" customHeight="1">
      <c r="A9" s="853" t="s">
        <v>171</v>
      </c>
      <c r="B9" s="853"/>
      <c r="C9" s="496"/>
      <c r="D9" s="359" t="s">
        <v>62</v>
      </c>
      <c r="E9" s="359" t="s">
        <v>62</v>
      </c>
      <c r="F9" s="359" t="s">
        <v>62</v>
      </c>
      <c r="G9" s="359" t="s">
        <v>62</v>
      </c>
      <c r="H9" s="88" t="s">
        <v>62</v>
      </c>
    </row>
    <row r="10" spans="1:9" ht="17.25" customHeight="1">
      <c r="A10" s="497"/>
      <c r="B10" s="498" t="s">
        <v>109</v>
      </c>
      <c r="C10" s="410"/>
      <c r="D10" s="635" t="s">
        <v>62</v>
      </c>
      <c r="E10" s="373" t="s">
        <v>62</v>
      </c>
      <c r="F10" s="373" t="s">
        <v>62</v>
      </c>
      <c r="G10" s="373" t="s">
        <v>62</v>
      </c>
      <c r="H10" s="49" t="s">
        <v>62</v>
      </c>
    </row>
    <row r="11" spans="1:9" ht="17.25" customHeight="1" thickBot="1">
      <c r="A11" s="499"/>
      <c r="B11" s="425" t="s">
        <v>110</v>
      </c>
      <c r="C11" s="409"/>
      <c r="D11" s="636" t="s">
        <v>62</v>
      </c>
      <c r="E11" s="387" t="s">
        <v>62</v>
      </c>
      <c r="F11" s="387" t="s">
        <v>62</v>
      </c>
      <c r="G11" s="387" t="s">
        <v>62</v>
      </c>
      <c r="H11" s="112" t="s">
        <v>62</v>
      </c>
    </row>
  </sheetData>
  <mergeCells count="8">
    <mergeCell ref="H6:H7"/>
    <mergeCell ref="G6:G7"/>
    <mergeCell ref="A4:H4"/>
    <mergeCell ref="A9:B9"/>
    <mergeCell ref="D6:D7"/>
    <mergeCell ref="A6:C7"/>
    <mergeCell ref="E6:E7"/>
    <mergeCell ref="A8:B8"/>
  </mergeCells>
  <phoneticPr fontId="2"/>
  <printOptions horizontalCentered="1"/>
  <pageMargins left="0.86614173228346458" right="0.86614173228346458" top="0.59055118110236227" bottom="0.78740157480314965" header="0.39370078740157483" footer="0.39370078740157483"/>
  <pageSetup paperSize="9" scale="90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>
    <tabColor rgb="FF0000FF"/>
  </sheetPr>
  <dimension ref="A1:AX52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2.125" style="118" customWidth="1"/>
    <col min="2" max="2" width="12.625" style="118" customWidth="1"/>
    <col min="3" max="3" width="0.625" style="118" customWidth="1"/>
    <col min="4" max="6" width="10.625" style="118" customWidth="1"/>
    <col min="7" max="22" width="10.125" style="118" customWidth="1"/>
    <col min="23" max="23" width="2.125" style="118" customWidth="1"/>
    <col min="24" max="24" width="12.625" style="118" customWidth="1"/>
    <col min="25" max="25" width="0.625" style="118" customWidth="1"/>
    <col min="26" max="40" width="10.625" style="118" customWidth="1"/>
    <col min="41" max="41" width="10.625" style="213" customWidth="1"/>
    <col min="42" max="42" width="10.625" style="214" customWidth="1"/>
    <col min="43" max="43" width="10.625" style="213" customWidth="1"/>
    <col min="44" max="44" width="2.125" style="118" customWidth="1"/>
    <col min="45" max="45" width="12.625" style="118" customWidth="1"/>
    <col min="46" max="46" width="10.625" style="118" customWidth="1"/>
    <col min="47" max="48" width="9.625" style="118" customWidth="1"/>
    <col min="49" max="50" width="10.125" style="118" customWidth="1"/>
    <col min="51" max="16384" width="9" style="118"/>
  </cols>
  <sheetData>
    <row r="1" spans="1:50" ht="13.7" customHeight="1">
      <c r="A1" s="640" t="s">
        <v>569</v>
      </c>
      <c r="B1" s="641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117"/>
      <c r="Q1" s="117"/>
      <c r="R1" s="117"/>
      <c r="S1" s="117"/>
      <c r="T1" s="117"/>
      <c r="U1" s="117"/>
      <c r="V1" s="119"/>
      <c r="W1" s="117" t="s">
        <v>7</v>
      </c>
      <c r="X1" s="119"/>
      <c r="Y1" s="119"/>
      <c r="Z1" s="117"/>
      <c r="AA1" s="117"/>
      <c r="AB1" s="117"/>
      <c r="AC1" s="117"/>
      <c r="AD1" s="117"/>
      <c r="AE1" s="117"/>
      <c r="AF1" s="119"/>
      <c r="AG1" s="117"/>
      <c r="AH1" s="119"/>
      <c r="AJ1" s="117"/>
      <c r="AK1" s="117"/>
      <c r="AL1" s="117"/>
      <c r="AM1" s="117"/>
      <c r="AN1" s="117"/>
      <c r="AO1" s="120"/>
      <c r="AP1" s="120"/>
      <c r="AQ1" s="121"/>
      <c r="AR1" s="117" t="s">
        <v>7</v>
      </c>
      <c r="AS1" s="119"/>
      <c r="AT1" s="119"/>
      <c r="AU1" s="119"/>
      <c r="AV1" s="117"/>
      <c r="AW1" s="117"/>
      <c r="AX1" s="117"/>
    </row>
    <row r="2" spans="1:50" ht="13.7" customHeight="1">
      <c r="A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9"/>
      <c r="W2" s="119"/>
      <c r="X2" s="119"/>
      <c r="Y2" s="119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20"/>
      <c r="AP2" s="120"/>
      <c r="AQ2" s="121"/>
      <c r="AR2" s="119"/>
      <c r="AS2" s="119"/>
      <c r="AT2" s="119"/>
      <c r="AU2" s="119"/>
      <c r="AV2" s="117"/>
      <c r="AW2" s="117"/>
      <c r="AX2" s="117"/>
    </row>
    <row r="3" spans="1:50" ht="17.25" customHeight="1">
      <c r="A3" s="713" t="s">
        <v>210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697"/>
      <c r="W3" s="713" t="s">
        <v>211</v>
      </c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  <c r="AO3" s="714"/>
      <c r="AP3" s="714"/>
      <c r="AQ3" s="714"/>
      <c r="AR3" s="122"/>
      <c r="AS3" s="122"/>
      <c r="AT3" s="123"/>
      <c r="AU3" s="117"/>
      <c r="AV3" s="117"/>
      <c r="AW3" s="117"/>
      <c r="AX3" s="117"/>
    </row>
    <row r="4" spans="1:50" ht="14.25" thickBot="1">
      <c r="A4" s="124"/>
      <c r="B4" s="124"/>
      <c r="C4" s="1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5" t="s">
        <v>25</v>
      </c>
      <c r="W4" s="126"/>
      <c r="X4" s="126"/>
      <c r="Y4" s="126"/>
      <c r="Z4" s="1"/>
      <c r="AA4" s="1"/>
      <c r="AB4" s="1"/>
      <c r="AC4" s="1"/>
      <c r="AD4" s="1"/>
      <c r="AE4" s="1"/>
      <c r="AF4" s="126"/>
      <c r="AG4" s="1"/>
      <c r="AH4" s="126"/>
      <c r="AI4" s="1"/>
      <c r="AJ4" s="1"/>
      <c r="AK4" s="126"/>
      <c r="AL4" s="1"/>
      <c r="AM4" s="1"/>
      <c r="AN4" s="1"/>
      <c r="AO4" s="127"/>
      <c r="AP4" s="120"/>
      <c r="AQ4" s="128" t="s">
        <v>8</v>
      </c>
      <c r="AR4" s="126"/>
      <c r="AS4" s="126"/>
      <c r="AT4" s="129"/>
      <c r="AU4" s="129"/>
      <c r="AV4" s="130" t="s">
        <v>108</v>
      </c>
      <c r="AW4" s="130"/>
      <c r="AX4" s="130"/>
    </row>
    <row r="5" spans="1:50" ht="20.100000000000001" customHeight="1" thickTop="1">
      <c r="A5" s="727" t="s">
        <v>21</v>
      </c>
      <c r="B5" s="727"/>
      <c r="C5" s="728"/>
      <c r="D5" s="733" t="s">
        <v>97</v>
      </c>
      <c r="E5" s="727"/>
      <c r="F5" s="727"/>
      <c r="G5" s="715" t="s">
        <v>9</v>
      </c>
      <c r="H5" s="716"/>
      <c r="I5" s="716"/>
      <c r="J5" s="717"/>
      <c r="K5" s="717"/>
      <c r="L5" s="718"/>
      <c r="M5" s="718"/>
      <c r="N5" s="718"/>
      <c r="O5" s="719"/>
      <c r="P5" s="720" t="s">
        <v>10</v>
      </c>
      <c r="Q5" s="716"/>
      <c r="R5" s="716"/>
      <c r="S5" s="716"/>
      <c r="T5" s="716"/>
      <c r="U5" s="716"/>
      <c r="V5" s="716"/>
      <c r="W5" s="727" t="s">
        <v>21</v>
      </c>
      <c r="X5" s="727"/>
      <c r="Y5" s="728"/>
      <c r="Z5" s="744" t="s">
        <v>11</v>
      </c>
      <c r="AA5" s="744"/>
      <c r="AB5" s="744"/>
      <c r="AC5" s="744"/>
      <c r="AD5" s="744"/>
      <c r="AE5" s="744"/>
      <c r="AF5" s="744"/>
      <c r="AG5" s="131"/>
      <c r="AH5" s="131"/>
      <c r="AI5" s="733" t="s">
        <v>212</v>
      </c>
      <c r="AJ5" s="727"/>
      <c r="AK5" s="728"/>
      <c r="AL5" s="733" t="s">
        <v>12</v>
      </c>
      <c r="AM5" s="727"/>
      <c r="AN5" s="728"/>
      <c r="AO5" s="742" t="s">
        <v>93</v>
      </c>
      <c r="AP5" s="742"/>
      <c r="AQ5" s="742"/>
      <c r="AR5" s="132"/>
      <c r="AS5" s="132"/>
      <c r="AT5" s="133"/>
      <c r="AU5" s="133"/>
      <c r="AV5" s="737" t="s">
        <v>13</v>
      </c>
      <c r="AW5" s="738"/>
      <c r="AX5" s="739"/>
    </row>
    <row r="6" spans="1:50" ht="20.100000000000001" customHeight="1">
      <c r="A6" s="729"/>
      <c r="B6" s="729"/>
      <c r="C6" s="730"/>
      <c r="D6" s="734"/>
      <c r="E6" s="731"/>
      <c r="F6" s="731"/>
      <c r="G6" s="736" t="s">
        <v>29</v>
      </c>
      <c r="H6" s="735"/>
      <c r="I6" s="726"/>
      <c r="J6" s="721" t="s">
        <v>14</v>
      </c>
      <c r="K6" s="722"/>
      <c r="L6" s="721" t="s">
        <v>15</v>
      </c>
      <c r="M6" s="723"/>
      <c r="N6" s="722" t="s">
        <v>16</v>
      </c>
      <c r="O6" s="723"/>
      <c r="P6" s="735" t="s">
        <v>29</v>
      </c>
      <c r="Q6" s="735"/>
      <c r="R6" s="726"/>
      <c r="S6" s="725" t="s">
        <v>17</v>
      </c>
      <c r="T6" s="726"/>
      <c r="U6" s="721" t="s">
        <v>213</v>
      </c>
      <c r="V6" s="722"/>
      <c r="W6" s="729"/>
      <c r="X6" s="729"/>
      <c r="Y6" s="730"/>
      <c r="Z6" s="735" t="s">
        <v>29</v>
      </c>
      <c r="AA6" s="735"/>
      <c r="AB6" s="726"/>
      <c r="AC6" s="735" t="s">
        <v>18</v>
      </c>
      <c r="AD6" s="726"/>
      <c r="AE6" s="735" t="s">
        <v>19</v>
      </c>
      <c r="AF6" s="726"/>
      <c r="AG6" s="721" t="s">
        <v>20</v>
      </c>
      <c r="AH6" s="722"/>
      <c r="AI6" s="734"/>
      <c r="AJ6" s="731"/>
      <c r="AK6" s="732"/>
      <c r="AL6" s="734"/>
      <c r="AM6" s="731"/>
      <c r="AN6" s="732"/>
      <c r="AO6" s="743"/>
      <c r="AP6" s="743"/>
      <c r="AQ6" s="743"/>
      <c r="AR6" s="132"/>
      <c r="AS6" s="132"/>
      <c r="AT6" s="133"/>
      <c r="AU6" s="133"/>
      <c r="AV6" s="740"/>
      <c r="AW6" s="729"/>
      <c r="AX6" s="741"/>
    </row>
    <row r="7" spans="1:50" ht="20.100000000000001" customHeight="1">
      <c r="A7" s="731"/>
      <c r="B7" s="731"/>
      <c r="C7" s="732"/>
      <c r="D7" s="134" t="s">
        <v>105</v>
      </c>
      <c r="E7" s="134" t="s">
        <v>106</v>
      </c>
      <c r="F7" s="135" t="s">
        <v>107</v>
      </c>
      <c r="G7" s="134" t="s">
        <v>29</v>
      </c>
      <c r="H7" s="134" t="s">
        <v>101</v>
      </c>
      <c r="I7" s="135" t="s">
        <v>102</v>
      </c>
      <c r="J7" s="134" t="s">
        <v>101</v>
      </c>
      <c r="K7" s="135" t="s">
        <v>102</v>
      </c>
      <c r="L7" s="134" t="s">
        <v>101</v>
      </c>
      <c r="M7" s="134" t="s">
        <v>102</v>
      </c>
      <c r="N7" s="134" t="s">
        <v>101</v>
      </c>
      <c r="O7" s="134" t="s">
        <v>102</v>
      </c>
      <c r="P7" s="136" t="s">
        <v>29</v>
      </c>
      <c r="Q7" s="134" t="s">
        <v>101</v>
      </c>
      <c r="R7" s="134" t="s">
        <v>102</v>
      </c>
      <c r="S7" s="134" t="s">
        <v>101</v>
      </c>
      <c r="T7" s="134" t="s">
        <v>102</v>
      </c>
      <c r="U7" s="134" t="s">
        <v>101</v>
      </c>
      <c r="V7" s="135" t="s">
        <v>102</v>
      </c>
      <c r="W7" s="731"/>
      <c r="X7" s="731"/>
      <c r="Y7" s="732"/>
      <c r="Z7" s="136" t="s">
        <v>29</v>
      </c>
      <c r="AA7" s="134" t="s">
        <v>101</v>
      </c>
      <c r="AB7" s="134" t="s">
        <v>102</v>
      </c>
      <c r="AC7" s="134" t="s">
        <v>101</v>
      </c>
      <c r="AD7" s="134" t="s">
        <v>102</v>
      </c>
      <c r="AE7" s="134" t="s">
        <v>101</v>
      </c>
      <c r="AF7" s="134" t="s">
        <v>102</v>
      </c>
      <c r="AG7" s="134" t="s">
        <v>101</v>
      </c>
      <c r="AH7" s="135" t="s">
        <v>102</v>
      </c>
      <c r="AI7" s="134" t="s">
        <v>29</v>
      </c>
      <c r="AJ7" s="134" t="s">
        <v>101</v>
      </c>
      <c r="AK7" s="134" t="s">
        <v>102</v>
      </c>
      <c r="AL7" s="135" t="s">
        <v>29</v>
      </c>
      <c r="AM7" s="134" t="s">
        <v>101</v>
      </c>
      <c r="AN7" s="134" t="s">
        <v>102</v>
      </c>
      <c r="AO7" s="137" t="s">
        <v>29</v>
      </c>
      <c r="AP7" s="138" t="s">
        <v>101</v>
      </c>
      <c r="AQ7" s="139" t="s">
        <v>102</v>
      </c>
      <c r="AR7" s="132"/>
      <c r="AS7" s="132"/>
      <c r="AT7" s="133"/>
      <c r="AU7" s="133"/>
      <c r="AV7" s="140" t="s">
        <v>29</v>
      </c>
      <c r="AW7" s="134" t="s">
        <v>101</v>
      </c>
      <c r="AX7" s="141" t="s">
        <v>102</v>
      </c>
    </row>
    <row r="8" spans="1:50" ht="16.5" customHeight="1">
      <c r="A8" s="724">
        <v>30</v>
      </c>
      <c r="B8" s="724"/>
      <c r="C8" s="142"/>
      <c r="D8" s="143">
        <v>12652</v>
      </c>
      <c r="E8" s="144">
        <v>6403</v>
      </c>
      <c r="F8" s="144">
        <v>6249</v>
      </c>
      <c r="G8" s="145">
        <v>3978</v>
      </c>
      <c r="H8" s="146">
        <v>2015</v>
      </c>
      <c r="I8" s="146">
        <v>1963</v>
      </c>
      <c r="J8" s="146">
        <v>50</v>
      </c>
      <c r="K8" s="146">
        <v>69</v>
      </c>
      <c r="L8" s="146">
        <v>1406</v>
      </c>
      <c r="M8" s="146">
        <v>1387</v>
      </c>
      <c r="N8" s="146">
        <v>559</v>
      </c>
      <c r="O8" s="147">
        <v>507</v>
      </c>
      <c r="P8" s="146">
        <v>4300</v>
      </c>
      <c r="Q8" s="4">
        <v>2189</v>
      </c>
      <c r="R8" s="4">
        <v>2111</v>
      </c>
      <c r="S8" s="146">
        <v>1984</v>
      </c>
      <c r="T8" s="146">
        <v>1924</v>
      </c>
      <c r="U8" s="146">
        <v>205</v>
      </c>
      <c r="V8" s="146">
        <v>187</v>
      </c>
      <c r="W8" s="745" t="s">
        <v>214</v>
      </c>
      <c r="X8" s="745"/>
      <c r="Y8" s="148"/>
      <c r="Z8" s="149">
        <v>4374</v>
      </c>
      <c r="AA8" s="4">
        <v>2199</v>
      </c>
      <c r="AB8" s="4">
        <v>2175</v>
      </c>
      <c r="AC8" s="146">
        <v>1872</v>
      </c>
      <c r="AD8" s="146">
        <v>1852</v>
      </c>
      <c r="AE8" s="146">
        <v>232</v>
      </c>
      <c r="AF8" s="146">
        <v>230</v>
      </c>
      <c r="AG8" s="146">
        <v>95</v>
      </c>
      <c r="AH8" s="146">
        <v>93</v>
      </c>
      <c r="AI8" s="145">
        <v>3492</v>
      </c>
      <c r="AJ8" s="146">
        <v>1756</v>
      </c>
      <c r="AK8" s="147">
        <v>1736</v>
      </c>
      <c r="AL8" s="145">
        <v>4940</v>
      </c>
      <c r="AM8" s="146">
        <v>2448</v>
      </c>
      <c r="AN8" s="147">
        <v>2492</v>
      </c>
      <c r="AO8" s="150">
        <v>31.253954194609641</v>
      </c>
      <c r="AP8" s="150">
        <v>30.493273542600896</v>
      </c>
      <c r="AQ8" s="150">
        <v>32.039084597582928</v>
      </c>
      <c r="AR8" s="745" t="s">
        <v>214</v>
      </c>
      <c r="AS8" s="745"/>
      <c r="AT8" s="151"/>
      <c r="AU8" s="152"/>
      <c r="AV8" s="153">
        <f>AW8+AX8</f>
        <v>15806</v>
      </c>
      <c r="AW8" s="154">
        <f>第21・22表!H7</f>
        <v>8028</v>
      </c>
      <c r="AX8" s="155">
        <f>第21・22表!I7</f>
        <v>7778</v>
      </c>
    </row>
    <row r="9" spans="1:50" ht="16.5" customHeight="1">
      <c r="A9" s="724" t="s">
        <v>165</v>
      </c>
      <c r="B9" s="724"/>
      <c r="C9" s="156"/>
      <c r="D9" s="157">
        <f t="shared" ref="D9:V9" si="0">IF(SUM(D10:D12)=SUM(D13)+SUM(D26),IF(SUM(D10:D12)&gt;0,SUM(D10:D12),"－"),"ｴﾗｰ")</f>
        <v>11099</v>
      </c>
      <c r="E9" s="158">
        <f t="shared" si="0"/>
        <v>5526</v>
      </c>
      <c r="F9" s="158">
        <f t="shared" si="0"/>
        <v>5573</v>
      </c>
      <c r="G9" s="157">
        <f t="shared" si="0"/>
        <v>3441</v>
      </c>
      <c r="H9" s="158">
        <f t="shared" si="0"/>
        <v>1660</v>
      </c>
      <c r="I9" s="158">
        <f t="shared" si="0"/>
        <v>1781</v>
      </c>
      <c r="J9" s="158">
        <f t="shared" si="0"/>
        <v>62</v>
      </c>
      <c r="K9" s="158">
        <f t="shared" si="0"/>
        <v>42</v>
      </c>
      <c r="L9" s="158">
        <f t="shared" si="0"/>
        <v>1127</v>
      </c>
      <c r="M9" s="158">
        <f t="shared" si="0"/>
        <v>1236</v>
      </c>
      <c r="N9" s="158">
        <f t="shared" si="0"/>
        <v>471</v>
      </c>
      <c r="O9" s="159">
        <f t="shared" si="0"/>
        <v>503</v>
      </c>
      <c r="P9" s="158">
        <f t="shared" si="0"/>
        <v>3672</v>
      </c>
      <c r="Q9" s="158">
        <f t="shared" si="0"/>
        <v>1839</v>
      </c>
      <c r="R9" s="158">
        <f t="shared" si="0"/>
        <v>1833</v>
      </c>
      <c r="S9" s="158">
        <f t="shared" si="0"/>
        <v>1729</v>
      </c>
      <c r="T9" s="158">
        <f t="shared" si="0"/>
        <v>1708</v>
      </c>
      <c r="U9" s="158">
        <f t="shared" si="0"/>
        <v>110</v>
      </c>
      <c r="V9" s="158">
        <f t="shared" si="0"/>
        <v>125</v>
      </c>
      <c r="W9" s="746" t="s">
        <v>166</v>
      </c>
      <c r="X9" s="747"/>
      <c r="Y9" s="159"/>
      <c r="Z9" s="157">
        <f t="shared" ref="Z9:AN9" si="1">IF(SUM(Z10:Z12)=SUM(Z13)+SUM(Z26),IF(SUM(Z10:Z12)&gt;0,SUM(Z10:Z12),"－"),"ｴﾗｰ")</f>
        <v>3986</v>
      </c>
      <c r="AA9" s="158">
        <f t="shared" si="1"/>
        <v>2027</v>
      </c>
      <c r="AB9" s="158">
        <f t="shared" si="1"/>
        <v>1959</v>
      </c>
      <c r="AC9" s="158">
        <f t="shared" si="1"/>
        <v>1784</v>
      </c>
      <c r="AD9" s="158">
        <f t="shared" si="1"/>
        <v>1733</v>
      </c>
      <c r="AE9" s="158">
        <f t="shared" si="1"/>
        <v>191</v>
      </c>
      <c r="AF9" s="158">
        <f t="shared" si="1"/>
        <v>189</v>
      </c>
      <c r="AG9" s="158">
        <f t="shared" si="1"/>
        <v>52</v>
      </c>
      <c r="AH9" s="158">
        <f t="shared" si="1"/>
        <v>37</v>
      </c>
      <c r="AI9" s="157">
        <f>SUM(AI10:AI12)</f>
        <v>2791</v>
      </c>
      <c r="AJ9" s="158">
        <f t="shared" ref="AJ9:AK9" si="2">SUM(AJ10:AJ12)</f>
        <v>1351</v>
      </c>
      <c r="AK9" s="159">
        <f t="shared" si="2"/>
        <v>1440</v>
      </c>
      <c r="AL9" s="157">
        <f t="shared" si="1"/>
        <v>4453</v>
      </c>
      <c r="AM9" s="158">
        <f t="shared" si="1"/>
        <v>2237</v>
      </c>
      <c r="AN9" s="159">
        <f t="shared" si="1"/>
        <v>2216</v>
      </c>
      <c r="AO9" s="160">
        <f>IF(SUM(AV9)&lt;&gt;0,IF(SUM(AL9)/SUM(AV9)*100&gt;0,SUM(AL9)/SUM(AV9)*100,"－"),"－")</f>
        <v>28.906199285946123</v>
      </c>
      <c r="AP9" s="160">
        <f>IF(SUM(AW9)&lt;&gt;0,IF(SUM(AM9)/SUM(AW9)*100&gt;0,SUM(AM9)/SUM(AW9)*100,"－"),"－")</f>
        <v>28.812467800103043</v>
      </c>
      <c r="AQ9" s="160">
        <f>IF(SUM(AX9)&lt;&gt;0,IF(SUM(AN9)/SUM(AX9)*100&gt;0,SUM(AN9)/SUM(AX9)*100,"－"),"－")</f>
        <v>29.001439602146316</v>
      </c>
      <c r="AR9" s="746" t="s">
        <v>166</v>
      </c>
      <c r="AS9" s="747"/>
      <c r="AT9" s="151"/>
      <c r="AU9" s="161"/>
      <c r="AV9" s="153">
        <f>IF(SUM(AV10:AV12)=SUM(AV13)+SUM(AV26),IF(SUM(AV10:AV12)&gt;0,SUM(AV10:AV12),"－"),"ｴﾗｰ")</f>
        <v>15405</v>
      </c>
      <c r="AW9" s="154">
        <f>IF(SUM(AW10:AW12)=SUM(AW13)+SUM(AW26),IF(SUM(AW10:AW12)&gt;0,SUM(AW10:AW12),"－"),"ｴﾗｰ")</f>
        <v>7764</v>
      </c>
      <c r="AX9" s="155">
        <f>IF(SUM(AX10:AX12)=SUM(AX13)+SUM(AX26),IF(SUM(AX10:AX12)&gt;0,SUM(AX10:AX12),"－"),"ｴﾗｰ")</f>
        <v>7641</v>
      </c>
    </row>
    <row r="10" spans="1:50">
      <c r="A10" s="142"/>
      <c r="B10" s="162" t="s">
        <v>215</v>
      </c>
      <c r="C10" s="142"/>
      <c r="D10" s="163">
        <f t="shared" ref="D10:F12" si="3">IF(SUM(G10)+SUM(P10)+SUM(Z10)&gt;0,SUM(G10)+SUM(P10)+SUM(Z10),"－")</f>
        <v>140</v>
      </c>
      <c r="E10" s="144">
        <f t="shared" si="3"/>
        <v>70</v>
      </c>
      <c r="F10" s="144">
        <f t="shared" si="3"/>
        <v>70</v>
      </c>
      <c r="G10" s="163">
        <f>IF(SUM(H10:I10)&gt;0,SUM(H10:I10),"－")</f>
        <v>28</v>
      </c>
      <c r="H10" s="144">
        <f t="shared" ref="H10:I12" si="4">IF(SUM(J10)+SUM(L10)+SUM(N10)&gt;0,SUM(J10)+SUM(L10)+SUM(N10),"－")</f>
        <v>14</v>
      </c>
      <c r="I10" s="144">
        <f t="shared" si="4"/>
        <v>14</v>
      </c>
      <c r="J10" s="144">
        <v>0</v>
      </c>
      <c r="K10" s="144">
        <v>0</v>
      </c>
      <c r="L10" s="144">
        <v>14</v>
      </c>
      <c r="M10" s="144">
        <v>14</v>
      </c>
      <c r="N10" s="144">
        <v>0</v>
      </c>
      <c r="O10" s="164">
        <v>0</v>
      </c>
      <c r="P10" s="144">
        <f>IF(SUM(Q10:R10)&gt;0,SUM(Q10:R10),"－")</f>
        <v>56</v>
      </c>
      <c r="Q10" s="144">
        <f t="shared" ref="Q10:R12" si="5">IF(SUM(S10)+SUM(U10)&gt;0,SUM(S10)+SUM(U10),"－")</f>
        <v>28</v>
      </c>
      <c r="R10" s="144">
        <f t="shared" si="5"/>
        <v>28</v>
      </c>
      <c r="S10" s="144">
        <v>13</v>
      </c>
      <c r="T10" s="144">
        <v>14</v>
      </c>
      <c r="U10" s="144">
        <v>15</v>
      </c>
      <c r="V10" s="144">
        <v>14</v>
      </c>
      <c r="W10" s="165"/>
      <c r="X10" s="166" t="s">
        <v>215</v>
      </c>
      <c r="Y10" s="147"/>
      <c r="Z10" s="163">
        <f>IF(SUM(AA10:AB10)&gt;0,SUM(AA10:AB10),"－")</f>
        <v>56</v>
      </c>
      <c r="AA10" s="144">
        <f t="shared" ref="AA10:AB12" si="6">IF(SUM(AC10)+SUM(AE10)+SUM(AG10)&gt;0,SUM(AC10)+SUM(AE10)+SUM(AG10),"－")</f>
        <v>28</v>
      </c>
      <c r="AB10" s="144">
        <f t="shared" si="6"/>
        <v>28</v>
      </c>
      <c r="AC10" s="144">
        <v>14</v>
      </c>
      <c r="AD10" s="144">
        <v>14</v>
      </c>
      <c r="AE10" s="144">
        <v>14</v>
      </c>
      <c r="AF10" s="144">
        <v>14</v>
      </c>
      <c r="AG10" s="144">
        <v>0</v>
      </c>
      <c r="AH10" s="144">
        <v>0</v>
      </c>
      <c r="AI10" s="163">
        <f>IF(SUM(AJ10:AK10)&gt;0,SUM(AJ10:AK10),"－")</f>
        <v>57</v>
      </c>
      <c r="AJ10" s="144">
        <v>29</v>
      </c>
      <c r="AK10" s="144">
        <v>28</v>
      </c>
      <c r="AL10" s="163">
        <f>IF(SUM(AM10:AN10)&gt;0,SUM(AM10:AN10),"－")</f>
        <v>56</v>
      </c>
      <c r="AM10" s="144">
        <v>33</v>
      </c>
      <c r="AN10" s="164">
        <v>23</v>
      </c>
      <c r="AO10" s="167" t="s">
        <v>112</v>
      </c>
      <c r="AP10" s="167" t="s">
        <v>112</v>
      </c>
      <c r="AQ10" s="167" t="s">
        <v>112</v>
      </c>
      <c r="AR10" s="165"/>
      <c r="AS10" s="166" t="s">
        <v>215</v>
      </c>
      <c r="AT10" s="168"/>
      <c r="AU10" s="152"/>
      <c r="AV10" s="153">
        <f>IF(SUM(AW10:AX10)&gt;0,SUM(AW10:AX10),"－")</f>
        <v>102</v>
      </c>
      <c r="AW10" s="154">
        <f>第21・22表!H9</f>
        <v>51</v>
      </c>
      <c r="AX10" s="155">
        <f>第21・22表!I9</f>
        <v>51</v>
      </c>
    </row>
    <row r="11" spans="1:50">
      <c r="A11" s="142"/>
      <c r="B11" s="162" t="s">
        <v>216</v>
      </c>
      <c r="C11" s="142"/>
      <c r="D11" s="163">
        <f t="shared" si="3"/>
        <v>3455</v>
      </c>
      <c r="E11" s="144">
        <f t="shared" si="3"/>
        <v>1765</v>
      </c>
      <c r="F11" s="144">
        <f t="shared" si="3"/>
        <v>1690</v>
      </c>
      <c r="G11" s="163">
        <f>IF(SUM(H11:I11)&gt;0,SUM(H11:I11),"－")</f>
        <v>1036</v>
      </c>
      <c r="H11" s="144">
        <f>IF(SUM(J11)+SUM(L11)+SUM(N11)&gt;0,SUM(J11)+SUM(L11)+SUM(N11),"－")</f>
        <v>515</v>
      </c>
      <c r="I11" s="144">
        <f>IF(SUM(K11)+SUM(M11)+SUM(O11)&gt;0,SUM(K11)+SUM(M11)+SUM(O11),"－")</f>
        <v>521</v>
      </c>
      <c r="J11" s="144">
        <v>0</v>
      </c>
      <c r="K11" s="144">
        <v>0</v>
      </c>
      <c r="L11" s="144">
        <v>499</v>
      </c>
      <c r="M11" s="144">
        <v>505</v>
      </c>
      <c r="N11" s="144">
        <v>16</v>
      </c>
      <c r="O11" s="164">
        <v>16</v>
      </c>
      <c r="P11" s="144">
        <f>IF(SUM(Q11:R11)&gt;0,SUM(Q11:R11),"－")</f>
        <v>1164</v>
      </c>
      <c r="Q11" s="144">
        <f t="shared" si="5"/>
        <v>580</v>
      </c>
      <c r="R11" s="144">
        <f t="shared" si="5"/>
        <v>584</v>
      </c>
      <c r="S11" s="144">
        <v>528</v>
      </c>
      <c r="T11" s="144">
        <v>528</v>
      </c>
      <c r="U11" s="144">
        <v>52</v>
      </c>
      <c r="V11" s="144">
        <v>56</v>
      </c>
      <c r="W11" s="165"/>
      <c r="X11" s="166" t="s">
        <v>217</v>
      </c>
      <c r="Y11" s="147"/>
      <c r="Z11" s="163">
        <f>IF(SUM(AA11:AB11)&gt;0,SUM(AA11:AB11),"－")</f>
        <v>1255</v>
      </c>
      <c r="AA11" s="144">
        <f t="shared" si="6"/>
        <v>670</v>
      </c>
      <c r="AB11" s="144">
        <f t="shared" si="6"/>
        <v>585</v>
      </c>
      <c r="AC11" s="144">
        <v>525</v>
      </c>
      <c r="AD11" s="144">
        <v>470</v>
      </c>
      <c r="AE11" s="144">
        <v>119</v>
      </c>
      <c r="AF11" s="144">
        <v>102</v>
      </c>
      <c r="AG11" s="144">
        <v>26</v>
      </c>
      <c r="AH11" s="144">
        <v>13</v>
      </c>
      <c r="AI11" s="163">
        <f>IF(SUM(AJ11:AK11)&gt;0,SUM(AJ11:AK11),"－")</f>
        <v>1151</v>
      </c>
      <c r="AJ11" s="144">
        <v>577</v>
      </c>
      <c r="AK11" s="144">
        <v>574</v>
      </c>
      <c r="AL11" s="163">
        <f>IF(SUM(AM11:AN11)&gt;0,SUM(AM11:AN11),"－")</f>
        <v>1428</v>
      </c>
      <c r="AM11" s="144">
        <v>711</v>
      </c>
      <c r="AN11" s="164">
        <v>717</v>
      </c>
      <c r="AO11" s="167" t="s">
        <v>112</v>
      </c>
      <c r="AP11" s="167" t="s">
        <v>112</v>
      </c>
      <c r="AQ11" s="167" t="s">
        <v>112</v>
      </c>
      <c r="AR11" s="165"/>
      <c r="AS11" s="166" t="s">
        <v>218</v>
      </c>
      <c r="AT11" s="168"/>
      <c r="AU11" s="152"/>
      <c r="AV11" s="153">
        <f>IF(SUM(AW11:AX11)&gt;0,SUM(AW11:AX11),"－")</f>
        <v>15112</v>
      </c>
      <c r="AW11" s="154">
        <f>第21・22表!H10</f>
        <v>7623</v>
      </c>
      <c r="AX11" s="155">
        <f>第21・22表!I10</f>
        <v>7489</v>
      </c>
    </row>
    <row r="12" spans="1:50">
      <c r="A12" s="142"/>
      <c r="B12" s="162" t="s">
        <v>219</v>
      </c>
      <c r="C12" s="142"/>
      <c r="D12" s="163">
        <f t="shared" si="3"/>
        <v>7504</v>
      </c>
      <c r="E12" s="144">
        <f t="shared" si="3"/>
        <v>3691</v>
      </c>
      <c r="F12" s="144">
        <f t="shared" si="3"/>
        <v>3813</v>
      </c>
      <c r="G12" s="163">
        <f>IF(SUM(H12:I12)&gt;0,SUM(H12:I12),"－")</f>
        <v>2377</v>
      </c>
      <c r="H12" s="144">
        <f>IF(SUM(J12)+SUM(L12)+SUM(N12)&gt;0,SUM(J12)+SUM(L12)+SUM(N12),"－")</f>
        <v>1131</v>
      </c>
      <c r="I12" s="144">
        <f t="shared" si="4"/>
        <v>1246</v>
      </c>
      <c r="J12" s="144">
        <v>62</v>
      </c>
      <c r="K12" s="144">
        <v>42</v>
      </c>
      <c r="L12" s="144">
        <v>614</v>
      </c>
      <c r="M12" s="144">
        <v>717</v>
      </c>
      <c r="N12" s="144">
        <v>455</v>
      </c>
      <c r="O12" s="164">
        <v>487</v>
      </c>
      <c r="P12" s="144">
        <f>IF(SUM(Q12:R12)&gt;0,SUM(Q12:R12),"－")</f>
        <v>2452</v>
      </c>
      <c r="Q12" s="144">
        <f t="shared" si="5"/>
        <v>1231</v>
      </c>
      <c r="R12" s="144">
        <f t="shared" si="5"/>
        <v>1221</v>
      </c>
      <c r="S12" s="144">
        <v>1188</v>
      </c>
      <c r="T12" s="144">
        <v>1166</v>
      </c>
      <c r="U12" s="144">
        <v>43</v>
      </c>
      <c r="V12" s="144">
        <v>55</v>
      </c>
      <c r="W12" s="165"/>
      <c r="X12" s="166" t="s">
        <v>219</v>
      </c>
      <c r="Y12" s="147"/>
      <c r="Z12" s="163">
        <f>IF(SUM(AA12:AB12)&gt;0,SUM(AA12:AB12),"－")</f>
        <v>2675</v>
      </c>
      <c r="AA12" s="144">
        <f t="shared" si="6"/>
        <v>1329</v>
      </c>
      <c r="AB12" s="144">
        <f t="shared" si="6"/>
        <v>1346</v>
      </c>
      <c r="AC12" s="144">
        <v>1245</v>
      </c>
      <c r="AD12" s="144">
        <v>1249</v>
      </c>
      <c r="AE12" s="144">
        <v>58</v>
      </c>
      <c r="AF12" s="144">
        <v>73</v>
      </c>
      <c r="AG12" s="144">
        <v>26</v>
      </c>
      <c r="AH12" s="144">
        <v>24</v>
      </c>
      <c r="AI12" s="163">
        <f>IF(SUM(AJ12:AK12)&gt;0,SUM(AJ12:AK12),"－")</f>
        <v>1583</v>
      </c>
      <c r="AJ12" s="144">
        <v>745</v>
      </c>
      <c r="AK12" s="144">
        <v>838</v>
      </c>
      <c r="AL12" s="163">
        <f>IF(SUM(AM12:AN12)&gt;0,SUM(AM12:AN12),"－")</f>
        <v>2969</v>
      </c>
      <c r="AM12" s="144">
        <v>1493</v>
      </c>
      <c r="AN12" s="164">
        <v>1476</v>
      </c>
      <c r="AO12" s="167" t="s">
        <v>112</v>
      </c>
      <c r="AP12" s="167" t="s">
        <v>112</v>
      </c>
      <c r="AQ12" s="167" t="s">
        <v>112</v>
      </c>
      <c r="AR12" s="165"/>
      <c r="AS12" s="166" t="s">
        <v>220</v>
      </c>
      <c r="AT12" s="168"/>
      <c r="AU12" s="152"/>
      <c r="AV12" s="153">
        <f>IF(SUM(AW12:AX12)&gt;0,SUM(AW12:AX12),"－")</f>
        <v>191</v>
      </c>
      <c r="AW12" s="154">
        <f>第21・22表!H11</f>
        <v>90</v>
      </c>
      <c r="AX12" s="155">
        <f>第21・22表!I11</f>
        <v>101</v>
      </c>
    </row>
    <row r="13" spans="1:50" ht="16.5" customHeight="1">
      <c r="A13" s="695" t="s">
        <v>23</v>
      </c>
      <c r="B13" s="695"/>
      <c r="C13" s="57"/>
      <c r="D13" s="169">
        <f t="shared" ref="D13:AN13" si="7">IF(SUM(D14:D25)&gt;0,SUM(D14:D25),"－")</f>
        <v>9265</v>
      </c>
      <c r="E13" s="170">
        <f>IF(SUM(E14:E25)&gt;0,SUM(E14:E25),"－")</f>
        <v>4629</v>
      </c>
      <c r="F13" s="170">
        <f t="shared" si="7"/>
        <v>4636</v>
      </c>
      <c r="G13" s="169">
        <f t="shared" si="7"/>
        <v>2817</v>
      </c>
      <c r="H13" s="170">
        <f t="shared" si="7"/>
        <v>1360</v>
      </c>
      <c r="I13" s="170">
        <f t="shared" si="7"/>
        <v>1457</v>
      </c>
      <c r="J13" s="170">
        <f t="shared" si="7"/>
        <v>56</v>
      </c>
      <c r="K13" s="170">
        <f t="shared" si="7"/>
        <v>35</v>
      </c>
      <c r="L13" s="170">
        <f t="shared" si="7"/>
        <v>888</v>
      </c>
      <c r="M13" s="170">
        <f t="shared" si="7"/>
        <v>968</v>
      </c>
      <c r="N13" s="170">
        <f t="shared" si="7"/>
        <v>416</v>
      </c>
      <c r="O13" s="171">
        <f t="shared" si="7"/>
        <v>454</v>
      </c>
      <c r="P13" s="170">
        <f t="shared" si="7"/>
        <v>3081</v>
      </c>
      <c r="Q13" s="170">
        <f t="shared" si="7"/>
        <v>1557</v>
      </c>
      <c r="R13" s="170">
        <f t="shared" si="7"/>
        <v>1524</v>
      </c>
      <c r="S13" s="170">
        <f t="shared" si="7"/>
        <v>1464</v>
      </c>
      <c r="T13" s="170">
        <f t="shared" si="7"/>
        <v>1410</v>
      </c>
      <c r="U13" s="170">
        <f t="shared" si="7"/>
        <v>93</v>
      </c>
      <c r="V13" s="170">
        <f t="shared" si="7"/>
        <v>114</v>
      </c>
      <c r="W13" s="748" t="s">
        <v>23</v>
      </c>
      <c r="X13" s="748"/>
      <c r="Y13" s="172"/>
      <c r="Z13" s="169">
        <f t="shared" si="7"/>
        <v>3367</v>
      </c>
      <c r="AA13" s="170">
        <f t="shared" si="7"/>
        <v>1712</v>
      </c>
      <c r="AB13" s="170">
        <f t="shared" si="7"/>
        <v>1655</v>
      </c>
      <c r="AC13" s="170">
        <f t="shared" si="7"/>
        <v>1515</v>
      </c>
      <c r="AD13" s="170">
        <f t="shared" si="7"/>
        <v>1470</v>
      </c>
      <c r="AE13" s="170">
        <f t="shared" si="7"/>
        <v>150</v>
      </c>
      <c r="AF13" s="170">
        <f t="shared" si="7"/>
        <v>153</v>
      </c>
      <c r="AG13" s="170">
        <f t="shared" si="7"/>
        <v>47</v>
      </c>
      <c r="AH13" s="170">
        <f t="shared" si="7"/>
        <v>32</v>
      </c>
      <c r="AI13" s="169">
        <f t="shared" si="7"/>
        <v>2233</v>
      </c>
      <c r="AJ13" s="170">
        <f t="shared" si="7"/>
        <v>1084</v>
      </c>
      <c r="AK13" s="171">
        <f t="shared" si="7"/>
        <v>1149</v>
      </c>
      <c r="AL13" s="169">
        <f t="shared" si="7"/>
        <v>3720</v>
      </c>
      <c r="AM13" s="170">
        <f t="shared" si="7"/>
        <v>1856</v>
      </c>
      <c r="AN13" s="171">
        <f t="shared" si="7"/>
        <v>1864</v>
      </c>
      <c r="AO13" s="173">
        <f t="shared" ref="AO13:AO34" si="8">IF(SUM(AV13)&lt;&gt;0,IF(SUM(AL13)/SUM(AV13)*100&gt;0,SUM(AL13)/SUM(AV13)*100,"－"),"－")</f>
        <v>27.852650494159931</v>
      </c>
      <c r="AP13" s="173">
        <f t="shared" ref="AP13:AP34" si="9">IF(SUM(AW13)&lt;&gt;0,IF(SUM(AM13)/SUM(AW13)*100&gt;0,SUM(AM13)/SUM(AW13)*100,"－"),"－")</f>
        <v>27.61904761904762</v>
      </c>
      <c r="AQ13" s="173">
        <f t="shared" ref="AQ13:AQ34" si="10">IF(SUM(AX13)&lt;&gt;0,IF(SUM(AN13)/SUM(AX13)*100&gt;0,SUM(AN13)/SUM(AX13)*100,"－"),"－")</f>
        <v>28.089210367691379</v>
      </c>
      <c r="AR13" s="748" t="s">
        <v>23</v>
      </c>
      <c r="AS13" s="748"/>
      <c r="AT13" s="151"/>
      <c r="AU13" s="161"/>
      <c r="AV13" s="174">
        <f>IF(SUM(AV14:AV25)&gt;0,SUM(AV14:AV25),"－")</f>
        <v>13356</v>
      </c>
      <c r="AW13" s="175">
        <f>IF(SUM(AW14:AW25)&gt;0,SUM(AW14:AW25),"－")</f>
        <v>6720</v>
      </c>
      <c r="AX13" s="176">
        <f>IF(SUM(AX14:AX25)&gt;0,SUM(AX14:AX25),"－")</f>
        <v>6636</v>
      </c>
    </row>
    <row r="14" spans="1:50">
      <c r="A14" s="61"/>
      <c r="B14" s="62" t="s">
        <v>196</v>
      </c>
      <c r="C14" s="43"/>
      <c r="D14" s="163">
        <f t="shared" ref="D14:F25" si="11">IF(SUM(G14)+SUM(P14)+SUM(Z14)&gt;0,SUM(G14)+SUM(P14)+SUM(Z14),"－")</f>
        <v>1862</v>
      </c>
      <c r="E14" s="144">
        <f t="shared" si="11"/>
        <v>935</v>
      </c>
      <c r="F14" s="144">
        <f t="shared" si="11"/>
        <v>927</v>
      </c>
      <c r="G14" s="163">
        <f>IF(SUM(H14:I14)&gt;0,SUM(H14:I14),"－")</f>
        <v>549</v>
      </c>
      <c r="H14" s="144">
        <f t="shared" ref="H14:I25" si="12">IF(SUM(J14)+SUM(L14)+SUM(N14)&gt;0,SUM(J14)+SUM(L14)+SUM(N14),"－")</f>
        <v>268</v>
      </c>
      <c r="I14" s="144">
        <f t="shared" si="12"/>
        <v>281</v>
      </c>
      <c r="J14" s="144">
        <v>5</v>
      </c>
      <c r="K14" s="144">
        <v>9</v>
      </c>
      <c r="L14" s="144">
        <v>179</v>
      </c>
      <c r="M14" s="144">
        <v>178</v>
      </c>
      <c r="N14" s="144">
        <v>84</v>
      </c>
      <c r="O14" s="164">
        <v>94</v>
      </c>
      <c r="P14" s="144">
        <f t="shared" ref="P14:P25" si="13">IF(SUM(Q14:R14)&gt;0,SUM(Q14:R14),"－")</f>
        <v>640</v>
      </c>
      <c r="Q14" s="144">
        <f t="shared" ref="Q14:R25" si="14">IF(SUM(S14)+SUM(U14)&gt;0,SUM(S14)+SUM(U14),"－")</f>
        <v>319</v>
      </c>
      <c r="R14" s="144">
        <f t="shared" si="14"/>
        <v>321</v>
      </c>
      <c r="S14" s="144">
        <v>293</v>
      </c>
      <c r="T14" s="144">
        <v>292</v>
      </c>
      <c r="U14" s="144">
        <v>26</v>
      </c>
      <c r="V14" s="144">
        <v>29</v>
      </c>
      <c r="W14" s="177"/>
      <c r="X14" s="178" t="s">
        <v>221</v>
      </c>
      <c r="Y14" s="179"/>
      <c r="Z14" s="163">
        <f t="shared" ref="Z14:Z25" si="15">IF(SUM(AA14:AB14)&gt;0,SUM(AA14:AB14),"－")</f>
        <v>673</v>
      </c>
      <c r="AA14" s="144">
        <f t="shared" ref="AA14:AB25" si="16">IF(SUM(AC14)+SUM(AE14)+SUM(AG14)&gt;0,SUM(AC14)+SUM(AE14)+SUM(AG14),"－")</f>
        <v>348</v>
      </c>
      <c r="AB14" s="144">
        <f t="shared" si="16"/>
        <v>325</v>
      </c>
      <c r="AC14" s="144">
        <v>308</v>
      </c>
      <c r="AD14" s="144">
        <v>283</v>
      </c>
      <c r="AE14" s="144">
        <v>32</v>
      </c>
      <c r="AF14" s="144">
        <v>30</v>
      </c>
      <c r="AG14" s="144">
        <v>8</v>
      </c>
      <c r="AH14" s="144">
        <v>12</v>
      </c>
      <c r="AI14" s="163">
        <f t="shared" ref="AI14:AI25" si="17">IF(SUM(AJ14:AK14)&gt;0,SUM(AJ14:AK14),"－")</f>
        <v>446</v>
      </c>
      <c r="AJ14" s="144">
        <v>218</v>
      </c>
      <c r="AK14" s="164">
        <v>228</v>
      </c>
      <c r="AL14" s="163">
        <f t="shared" ref="AL14:AL25" si="18">IF(SUM(AM14:AN14)&gt;0,SUM(AM14:AN14),"－")</f>
        <v>733</v>
      </c>
      <c r="AM14" s="144">
        <v>370</v>
      </c>
      <c r="AN14" s="164">
        <v>363</v>
      </c>
      <c r="AO14" s="167">
        <f t="shared" si="8"/>
        <v>26.988217967599411</v>
      </c>
      <c r="AP14" s="167">
        <f t="shared" si="9"/>
        <v>27.046783625730995</v>
      </c>
      <c r="AQ14" s="167">
        <f t="shared" si="10"/>
        <v>26.928783382789316</v>
      </c>
      <c r="AR14" s="177"/>
      <c r="AS14" s="178" t="s">
        <v>221</v>
      </c>
      <c r="AT14" s="151"/>
      <c r="AU14" s="152"/>
      <c r="AV14" s="153">
        <f t="shared" ref="AV14:AV37" si="19">IF(SUM(AW14:AX14)&gt;0,SUM(AW14:AX14),"－")</f>
        <v>2716</v>
      </c>
      <c r="AW14" s="154">
        <f>第21・22表!H13</f>
        <v>1368</v>
      </c>
      <c r="AX14" s="155">
        <f>第21・22表!I13</f>
        <v>1348</v>
      </c>
    </row>
    <row r="15" spans="1:50">
      <c r="A15" s="61"/>
      <c r="B15" s="62" t="s">
        <v>197</v>
      </c>
      <c r="C15" s="43"/>
      <c r="D15" s="163">
        <f t="shared" si="11"/>
        <v>3028</v>
      </c>
      <c r="E15" s="144">
        <f t="shared" si="11"/>
        <v>1522</v>
      </c>
      <c r="F15" s="144">
        <f t="shared" si="11"/>
        <v>1506</v>
      </c>
      <c r="G15" s="163">
        <f t="shared" ref="G15:G25" si="20">IF(SUM(H15:I15)&gt;0,SUM(H15:I15),"－")</f>
        <v>953</v>
      </c>
      <c r="H15" s="144">
        <f t="shared" si="12"/>
        <v>456</v>
      </c>
      <c r="I15" s="144">
        <f t="shared" si="12"/>
        <v>497</v>
      </c>
      <c r="J15" s="144">
        <v>22</v>
      </c>
      <c r="K15" s="144">
        <v>14</v>
      </c>
      <c r="L15" s="144">
        <v>280</v>
      </c>
      <c r="M15" s="144">
        <v>314</v>
      </c>
      <c r="N15" s="144">
        <v>154</v>
      </c>
      <c r="O15" s="164">
        <v>169</v>
      </c>
      <c r="P15" s="144">
        <f t="shared" si="13"/>
        <v>999</v>
      </c>
      <c r="Q15" s="144">
        <f t="shared" si="14"/>
        <v>514</v>
      </c>
      <c r="R15" s="144">
        <f t="shared" si="14"/>
        <v>485</v>
      </c>
      <c r="S15" s="144">
        <v>496</v>
      </c>
      <c r="T15" s="144">
        <v>456</v>
      </c>
      <c r="U15" s="144">
        <v>18</v>
      </c>
      <c r="V15" s="144">
        <v>29</v>
      </c>
      <c r="W15" s="177"/>
      <c r="X15" s="178" t="s">
        <v>197</v>
      </c>
      <c r="Y15" s="179"/>
      <c r="Z15" s="163">
        <f t="shared" si="15"/>
        <v>1076</v>
      </c>
      <c r="AA15" s="144">
        <f t="shared" si="16"/>
        <v>552</v>
      </c>
      <c r="AB15" s="144">
        <f t="shared" si="16"/>
        <v>524</v>
      </c>
      <c r="AC15" s="144">
        <v>511</v>
      </c>
      <c r="AD15" s="144">
        <v>483</v>
      </c>
      <c r="AE15" s="144">
        <v>27</v>
      </c>
      <c r="AF15" s="144">
        <v>34</v>
      </c>
      <c r="AG15" s="144">
        <v>14</v>
      </c>
      <c r="AH15" s="144">
        <v>7</v>
      </c>
      <c r="AI15" s="163">
        <f t="shared" si="17"/>
        <v>698</v>
      </c>
      <c r="AJ15" s="144">
        <v>334</v>
      </c>
      <c r="AK15" s="164">
        <v>364</v>
      </c>
      <c r="AL15" s="163">
        <f t="shared" si="18"/>
        <v>1119</v>
      </c>
      <c r="AM15" s="144">
        <v>556</v>
      </c>
      <c r="AN15" s="164">
        <v>563</v>
      </c>
      <c r="AO15" s="167">
        <f t="shared" si="8"/>
        <v>35.819462227912936</v>
      </c>
      <c r="AP15" s="167">
        <f t="shared" si="9"/>
        <v>34.946574481458207</v>
      </c>
      <c r="AQ15" s="167">
        <f t="shared" si="10"/>
        <v>36.725375081539461</v>
      </c>
      <c r="AR15" s="177"/>
      <c r="AS15" s="178" t="s">
        <v>197</v>
      </c>
      <c r="AT15" s="151"/>
      <c r="AU15" s="152"/>
      <c r="AV15" s="153">
        <f t="shared" si="19"/>
        <v>3124</v>
      </c>
      <c r="AW15" s="154">
        <f>第21・22表!H14</f>
        <v>1591</v>
      </c>
      <c r="AX15" s="155">
        <f>第21・22表!I14</f>
        <v>1533</v>
      </c>
    </row>
    <row r="16" spans="1:50">
      <c r="A16" s="61"/>
      <c r="B16" s="62" t="s">
        <v>222</v>
      </c>
      <c r="C16" s="43"/>
      <c r="D16" s="163">
        <f t="shared" si="11"/>
        <v>396</v>
      </c>
      <c r="E16" s="144">
        <f t="shared" si="11"/>
        <v>194</v>
      </c>
      <c r="F16" s="144">
        <f t="shared" si="11"/>
        <v>202</v>
      </c>
      <c r="G16" s="163">
        <f t="shared" si="20"/>
        <v>119</v>
      </c>
      <c r="H16" s="144">
        <f t="shared" si="12"/>
        <v>51</v>
      </c>
      <c r="I16" s="144">
        <f t="shared" si="12"/>
        <v>68</v>
      </c>
      <c r="J16" s="144">
        <v>0</v>
      </c>
      <c r="K16" s="144">
        <v>4</v>
      </c>
      <c r="L16" s="144">
        <v>38</v>
      </c>
      <c r="M16" s="144">
        <v>53</v>
      </c>
      <c r="N16" s="144">
        <v>13</v>
      </c>
      <c r="O16" s="164">
        <v>11</v>
      </c>
      <c r="P16" s="144">
        <f t="shared" si="13"/>
        <v>122</v>
      </c>
      <c r="Q16" s="144">
        <f t="shared" si="14"/>
        <v>57</v>
      </c>
      <c r="R16" s="144">
        <f t="shared" si="14"/>
        <v>65</v>
      </c>
      <c r="S16" s="144">
        <v>54</v>
      </c>
      <c r="T16" s="144">
        <v>63</v>
      </c>
      <c r="U16" s="144">
        <v>3</v>
      </c>
      <c r="V16" s="144">
        <v>2</v>
      </c>
      <c r="W16" s="177"/>
      <c r="X16" s="178" t="s">
        <v>222</v>
      </c>
      <c r="Y16" s="179"/>
      <c r="Z16" s="163">
        <f t="shared" si="15"/>
        <v>155</v>
      </c>
      <c r="AA16" s="144">
        <f t="shared" si="16"/>
        <v>86</v>
      </c>
      <c r="AB16" s="144">
        <f t="shared" si="16"/>
        <v>69</v>
      </c>
      <c r="AC16" s="144">
        <v>81</v>
      </c>
      <c r="AD16" s="144">
        <v>63</v>
      </c>
      <c r="AE16" s="144">
        <v>4</v>
      </c>
      <c r="AF16" s="144">
        <v>6</v>
      </c>
      <c r="AG16" s="144">
        <v>1</v>
      </c>
      <c r="AH16" s="144">
        <v>0</v>
      </c>
      <c r="AI16" s="163">
        <f t="shared" si="17"/>
        <v>101</v>
      </c>
      <c r="AJ16" s="144">
        <v>42</v>
      </c>
      <c r="AK16" s="164">
        <v>59</v>
      </c>
      <c r="AL16" s="163">
        <f t="shared" si="18"/>
        <v>133</v>
      </c>
      <c r="AM16" s="144">
        <v>71</v>
      </c>
      <c r="AN16" s="164">
        <v>62</v>
      </c>
      <c r="AO16" s="167">
        <f t="shared" si="8"/>
        <v>21.212121212121211</v>
      </c>
      <c r="AP16" s="167">
        <f t="shared" si="9"/>
        <v>21.846153846153847</v>
      </c>
      <c r="AQ16" s="167">
        <f t="shared" si="10"/>
        <v>20.52980132450331</v>
      </c>
      <c r="AR16" s="177"/>
      <c r="AS16" s="178" t="s">
        <v>223</v>
      </c>
      <c r="AT16" s="151"/>
      <c r="AU16" s="152"/>
      <c r="AV16" s="153">
        <f t="shared" si="19"/>
        <v>627</v>
      </c>
      <c r="AW16" s="154">
        <f>第21・22表!H15</f>
        <v>325</v>
      </c>
      <c r="AX16" s="155">
        <f>第21・22表!I15</f>
        <v>302</v>
      </c>
    </row>
    <row r="17" spans="1:50">
      <c r="A17" s="61"/>
      <c r="B17" s="62" t="s">
        <v>224</v>
      </c>
      <c r="C17" s="43"/>
      <c r="D17" s="163">
        <f t="shared" si="11"/>
        <v>1280</v>
      </c>
      <c r="E17" s="144">
        <f t="shared" si="11"/>
        <v>635</v>
      </c>
      <c r="F17" s="144">
        <f t="shared" si="11"/>
        <v>645</v>
      </c>
      <c r="G17" s="163">
        <f t="shared" si="20"/>
        <v>393</v>
      </c>
      <c r="H17" s="144">
        <f t="shared" si="12"/>
        <v>188</v>
      </c>
      <c r="I17" s="144">
        <f t="shared" si="12"/>
        <v>205</v>
      </c>
      <c r="J17" s="144">
        <v>10</v>
      </c>
      <c r="K17" s="144">
        <v>2</v>
      </c>
      <c r="L17" s="144">
        <v>136</v>
      </c>
      <c r="M17" s="144">
        <v>154</v>
      </c>
      <c r="N17" s="144">
        <v>42</v>
      </c>
      <c r="O17" s="164">
        <v>49</v>
      </c>
      <c r="P17" s="144">
        <f t="shared" si="13"/>
        <v>431</v>
      </c>
      <c r="Q17" s="144">
        <f t="shared" si="14"/>
        <v>216</v>
      </c>
      <c r="R17" s="144">
        <f t="shared" si="14"/>
        <v>215</v>
      </c>
      <c r="S17" s="144">
        <v>188</v>
      </c>
      <c r="T17" s="144">
        <v>187</v>
      </c>
      <c r="U17" s="144">
        <v>28</v>
      </c>
      <c r="V17" s="144">
        <v>28</v>
      </c>
      <c r="W17" s="177"/>
      <c r="X17" s="178" t="s">
        <v>225</v>
      </c>
      <c r="Y17" s="179"/>
      <c r="Z17" s="163">
        <f t="shared" si="15"/>
        <v>456</v>
      </c>
      <c r="AA17" s="144">
        <f t="shared" si="16"/>
        <v>231</v>
      </c>
      <c r="AB17" s="144">
        <f t="shared" si="16"/>
        <v>225</v>
      </c>
      <c r="AC17" s="144">
        <v>155</v>
      </c>
      <c r="AD17" s="144">
        <v>155</v>
      </c>
      <c r="AE17" s="144">
        <v>63</v>
      </c>
      <c r="AF17" s="144">
        <v>65</v>
      </c>
      <c r="AG17" s="144">
        <v>13</v>
      </c>
      <c r="AH17" s="144">
        <v>5</v>
      </c>
      <c r="AI17" s="163">
        <f t="shared" si="17"/>
        <v>376</v>
      </c>
      <c r="AJ17" s="144">
        <v>187</v>
      </c>
      <c r="AK17" s="164">
        <v>189</v>
      </c>
      <c r="AL17" s="163">
        <f t="shared" si="18"/>
        <v>465</v>
      </c>
      <c r="AM17" s="144">
        <v>227</v>
      </c>
      <c r="AN17" s="164">
        <v>238</v>
      </c>
      <c r="AO17" s="167">
        <f t="shared" si="8"/>
        <v>25.71902654867257</v>
      </c>
      <c r="AP17" s="167">
        <f t="shared" si="9"/>
        <v>24.890350877192983</v>
      </c>
      <c r="AQ17" s="167">
        <f t="shared" si="10"/>
        <v>26.5625</v>
      </c>
      <c r="AR17" s="177"/>
      <c r="AS17" s="178" t="s">
        <v>226</v>
      </c>
      <c r="AT17" s="151"/>
      <c r="AU17" s="152"/>
      <c r="AV17" s="153">
        <f t="shared" si="19"/>
        <v>1808</v>
      </c>
      <c r="AW17" s="154">
        <f>第21・22表!H16</f>
        <v>912</v>
      </c>
      <c r="AX17" s="155">
        <f>第21・22表!I16</f>
        <v>896</v>
      </c>
    </row>
    <row r="18" spans="1:50">
      <c r="A18" s="61"/>
      <c r="B18" s="62" t="s">
        <v>199</v>
      </c>
      <c r="C18" s="43"/>
      <c r="D18" s="163">
        <f t="shared" si="11"/>
        <v>785</v>
      </c>
      <c r="E18" s="144">
        <f t="shared" si="11"/>
        <v>386</v>
      </c>
      <c r="F18" s="144">
        <f t="shared" si="11"/>
        <v>399</v>
      </c>
      <c r="G18" s="163">
        <f t="shared" si="20"/>
        <v>227</v>
      </c>
      <c r="H18" s="144">
        <f t="shared" si="12"/>
        <v>108</v>
      </c>
      <c r="I18" s="144">
        <f t="shared" si="12"/>
        <v>119</v>
      </c>
      <c r="J18" s="144">
        <v>4</v>
      </c>
      <c r="K18" s="144">
        <v>2</v>
      </c>
      <c r="L18" s="144">
        <v>61</v>
      </c>
      <c r="M18" s="144">
        <v>71</v>
      </c>
      <c r="N18" s="144">
        <v>43</v>
      </c>
      <c r="O18" s="164">
        <v>46</v>
      </c>
      <c r="P18" s="144">
        <f t="shared" si="13"/>
        <v>258</v>
      </c>
      <c r="Q18" s="144">
        <f t="shared" si="14"/>
        <v>126</v>
      </c>
      <c r="R18" s="144">
        <f t="shared" si="14"/>
        <v>132</v>
      </c>
      <c r="S18" s="144">
        <v>121</v>
      </c>
      <c r="T18" s="144">
        <v>120</v>
      </c>
      <c r="U18" s="144">
        <v>5</v>
      </c>
      <c r="V18" s="144">
        <v>12</v>
      </c>
      <c r="W18" s="177"/>
      <c r="X18" s="178" t="s">
        <v>199</v>
      </c>
      <c r="Y18" s="179"/>
      <c r="Z18" s="163">
        <f t="shared" si="15"/>
        <v>300</v>
      </c>
      <c r="AA18" s="144">
        <f t="shared" si="16"/>
        <v>152</v>
      </c>
      <c r="AB18" s="144">
        <f t="shared" si="16"/>
        <v>148</v>
      </c>
      <c r="AC18" s="144">
        <v>141</v>
      </c>
      <c r="AD18" s="144">
        <v>138</v>
      </c>
      <c r="AE18" s="144">
        <v>10</v>
      </c>
      <c r="AF18" s="144">
        <v>5</v>
      </c>
      <c r="AG18" s="144">
        <v>1</v>
      </c>
      <c r="AH18" s="144">
        <v>5</v>
      </c>
      <c r="AI18" s="163">
        <f t="shared" si="17"/>
        <v>161</v>
      </c>
      <c r="AJ18" s="144">
        <v>71</v>
      </c>
      <c r="AK18" s="164">
        <v>90</v>
      </c>
      <c r="AL18" s="163">
        <f t="shared" si="18"/>
        <v>433</v>
      </c>
      <c r="AM18" s="144">
        <v>228</v>
      </c>
      <c r="AN18" s="164">
        <v>205</v>
      </c>
      <c r="AO18" s="167">
        <f t="shared" si="8"/>
        <v>20.678127984718241</v>
      </c>
      <c r="AP18" s="167">
        <f t="shared" si="9"/>
        <v>21.189591078066915</v>
      </c>
      <c r="AQ18" s="167">
        <f t="shared" si="10"/>
        <v>20.13752455795678</v>
      </c>
      <c r="AR18" s="177"/>
      <c r="AS18" s="178" t="s">
        <v>227</v>
      </c>
      <c r="AT18" s="151"/>
      <c r="AU18" s="152"/>
      <c r="AV18" s="153">
        <f t="shared" si="19"/>
        <v>2094</v>
      </c>
      <c r="AW18" s="154">
        <f>第21・22表!H17</f>
        <v>1076</v>
      </c>
      <c r="AX18" s="155">
        <f>第21・22表!I17</f>
        <v>1018</v>
      </c>
    </row>
    <row r="19" spans="1:50">
      <c r="A19" s="64"/>
      <c r="B19" s="65" t="s">
        <v>228</v>
      </c>
      <c r="C19" s="66"/>
      <c r="D19" s="180">
        <f t="shared" si="11"/>
        <v>90</v>
      </c>
      <c r="E19" s="181">
        <f t="shared" si="11"/>
        <v>52</v>
      </c>
      <c r="F19" s="181">
        <f t="shared" si="11"/>
        <v>38</v>
      </c>
      <c r="G19" s="180">
        <f t="shared" si="20"/>
        <v>28</v>
      </c>
      <c r="H19" s="181">
        <f t="shared" si="12"/>
        <v>20</v>
      </c>
      <c r="I19" s="181">
        <f t="shared" si="12"/>
        <v>8</v>
      </c>
      <c r="J19" s="181">
        <v>0</v>
      </c>
      <c r="K19" s="181">
        <v>0</v>
      </c>
      <c r="L19" s="181">
        <v>19</v>
      </c>
      <c r="M19" s="181">
        <v>8</v>
      </c>
      <c r="N19" s="181">
        <v>1</v>
      </c>
      <c r="O19" s="182">
        <v>0</v>
      </c>
      <c r="P19" s="181">
        <f t="shared" si="13"/>
        <v>26</v>
      </c>
      <c r="Q19" s="181">
        <f t="shared" si="14"/>
        <v>13</v>
      </c>
      <c r="R19" s="181">
        <f t="shared" si="14"/>
        <v>13</v>
      </c>
      <c r="S19" s="181">
        <v>12</v>
      </c>
      <c r="T19" s="181">
        <v>12</v>
      </c>
      <c r="U19" s="181">
        <v>1</v>
      </c>
      <c r="V19" s="181">
        <v>1</v>
      </c>
      <c r="W19" s="183"/>
      <c r="X19" s="184" t="s">
        <v>229</v>
      </c>
      <c r="Y19" s="185"/>
      <c r="Z19" s="180">
        <f t="shared" si="15"/>
        <v>36</v>
      </c>
      <c r="AA19" s="181">
        <f t="shared" si="16"/>
        <v>19</v>
      </c>
      <c r="AB19" s="181">
        <f t="shared" si="16"/>
        <v>17</v>
      </c>
      <c r="AC19" s="181">
        <v>18</v>
      </c>
      <c r="AD19" s="181">
        <v>16</v>
      </c>
      <c r="AE19" s="181">
        <v>0</v>
      </c>
      <c r="AF19" s="181">
        <v>1</v>
      </c>
      <c r="AG19" s="181">
        <v>1</v>
      </c>
      <c r="AH19" s="181">
        <v>0</v>
      </c>
      <c r="AI19" s="180">
        <f t="shared" si="17"/>
        <v>30</v>
      </c>
      <c r="AJ19" s="181">
        <v>21</v>
      </c>
      <c r="AK19" s="182">
        <v>9</v>
      </c>
      <c r="AL19" s="180">
        <f t="shared" si="18"/>
        <v>50</v>
      </c>
      <c r="AM19" s="181">
        <v>25</v>
      </c>
      <c r="AN19" s="182">
        <v>25</v>
      </c>
      <c r="AO19" s="186">
        <f t="shared" si="8"/>
        <v>15.19756838905775</v>
      </c>
      <c r="AP19" s="186">
        <f t="shared" si="9"/>
        <v>16.556291390728479</v>
      </c>
      <c r="AQ19" s="186">
        <f t="shared" si="10"/>
        <v>14.04494382022472</v>
      </c>
      <c r="AR19" s="183"/>
      <c r="AS19" s="184" t="s">
        <v>228</v>
      </c>
      <c r="AT19" s="151"/>
      <c r="AU19" s="152"/>
      <c r="AV19" s="153">
        <f t="shared" si="19"/>
        <v>329</v>
      </c>
      <c r="AW19" s="154">
        <f>第21・22表!H18</f>
        <v>151</v>
      </c>
      <c r="AX19" s="155">
        <f>第21・22表!I18</f>
        <v>178</v>
      </c>
    </row>
    <row r="20" spans="1:50">
      <c r="A20" s="61"/>
      <c r="B20" s="62" t="s">
        <v>230</v>
      </c>
      <c r="C20" s="43"/>
      <c r="D20" s="163">
        <f t="shared" si="11"/>
        <v>548</v>
      </c>
      <c r="E20" s="144">
        <f t="shared" si="11"/>
        <v>277</v>
      </c>
      <c r="F20" s="144">
        <f t="shared" si="11"/>
        <v>271</v>
      </c>
      <c r="G20" s="163">
        <f t="shared" si="20"/>
        <v>162</v>
      </c>
      <c r="H20" s="144">
        <f t="shared" si="12"/>
        <v>80</v>
      </c>
      <c r="I20" s="144">
        <f t="shared" si="12"/>
        <v>82</v>
      </c>
      <c r="J20" s="144">
        <v>2</v>
      </c>
      <c r="K20" s="144">
        <v>1</v>
      </c>
      <c r="L20" s="144">
        <v>57</v>
      </c>
      <c r="M20" s="144">
        <v>66</v>
      </c>
      <c r="N20" s="144">
        <v>21</v>
      </c>
      <c r="O20" s="164">
        <v>15</v>
      </c>
      <c r="P20" s="144">
        <f t="shared" si="13"/>
        <v>179</v>
      </c>
      <c r="Q20" s="144">
        <f t="shared" si="14"/>
        <v>85</v>
      </c>
      <c r="R20" s="144">
        <f t="shared" si="14"/>
        <v>94</v>
      </c>
      <c r="S20" s="144">
        <v>80</v>
      </c>
      <c r="T20" s="144">
        <v>88</v>
      </c>
      <c r="U20" s="144">
        <v>5</v>
      </c>
      <c r="V20" s="144">
        <v>6</v>
      </c>
      <c r="W20" s="177"/>
      <c r="X20" s="178" t="s">
        <v>230</v>
      </c>
      <c r="Y20" s="179"/>
      <c r="Z20" s="163">
        <f t="shared" si="15"/>
        <v>207</v>
      </c>
      <c r="AA20" s="144">
        <f t="shared" si="16"/>
        <v>112</v>
      </c>
      <c r="AB20" s="144">
        <f t="shared" si="16"/>
        <v>95</v>
      </c>
      <c r="AC20" s="144">
        <v>100</v>
      </c>
      <c r="AD20" s="144">
        <v>92</v>
      </c>
      <c r="AE20" s="144">
        <v>7</v>
      </c>
      <c r="AF20" s="144">
        <v>3</v>
      </c>
      <c r="AG20" s="144">
        <v>5</v>
      </c>
      <c r="AH20" s="144">
        <v>0</v>
      </c>
      <c r="AI20" s="163">
        <f t="shared" si="17"/>
        <v>142</v>
      </c>
      <c r="AJ20" s="144">
        <v>69</v>
      </c>
      <c r="AK20" s="164">
        <v>73</v>
      </c>
      <c r="AL20" s="163">
        <f t="shared" si="18"/>
        <v>221</v>
      </c>
      <c r="AM20" s="144">
        <v>108</v>
      </c>
      <c r="AN20" s="164">
        <v>113</v>
      </c>
      <c r="AO20" s="167">
        <f t="shared" si="8"/>
        <v>36.710963455149503</v>
      </c>
      <c r="AP20" s="167">
        <f t="shared" si="9"/>
        <v>36.363636363636367</v>
      </c>
      <c r="AQ20" s="167">
        <f t="shared" si="10"/>
        <v>37.049180327868854</v>
      </c>
      <c r="AR20" s="177"/>
      <c r="AS20" s="178" t="s">
        <v>230</v>
      </c>
      <c r="AT20" s="151"/>
      <c r="AU20" s="152"/>
      <c r="AV20" s="153">
        <f t="shared" si="19"/>
        <v>602</v>
      </c>
      <c r="AW20" s="154">
        <f>第21・22表!H19</f>
        <v>297</v>
      </c>
      <c r="AX20" s="155">
        <f>第21・22表!I19</f>
        <v>305</v>
      </c>
    </row>
    <row r="21" spans="1:50">
      <c r="A21" s="61"/>
      <c r="B21" s="62" t="s">
        <v>231</v>
      </c>
      <c r="C21" s="43"/>
      <c r="D21" s="163">
        <f t="shared" si="11"/>
        <v>575</v>
      </c>
      <c r="E21" s="144">
        <f t="shared" si="11"/>
        <v>289</v>
      </c>
      <c r="F21" s="144">
        <f t="shared" si="11"/>
        <v>286</v>
      </c>
      <c r="G21" s="163">
        <f t="shared" si="20"/>
        <v>175</v>
      </c>
      <c r="H21" s="144">
        <f t="shared" si="12"/>
        <v>88</v>
      </c>
      <c r="I21" s="144">
        <f t="shared" si="12"/>
        <v>87</v>
      </c>
      <c r="J21" s="144">
        <v>7</v>
      </c>
      <c r="K21" s="144">
        <v>1</v>
      </c>
      <c r="L21" s="144">
        <v>62</v>
      </c>
      <c r="M21" s="144">
        <v>68</v>
      </c>
      <c r="N21" s="144">
        <v>19</v>
      </c>
      <c r="O21" s="164">
        <v>18</v>
      </c>
      <c r="P21" s="144">
        <f t="shared" si="13"/>
        <v>196</v>
      </c>
      <c r="Q21" s="144">
        <f t="shared" si="14"/>
        <v>107</v>
      </c>
      <c r="R21" s="144">
        <f t="shared" si="14"/>
        <v>89</v>
      </c>
      <c r="S21" s="144">
        <v>104</v>
      </c>
      <c r="T21" s="144">
        <v>86</v>
      </c>
      <c r="U21" s="144">
        <v>3</v>
      </c>
      <c r="V21" s="144">
        <v>3</v>
      </c>
      <c r="W21" s="177"/>
      <c r="X21" s="178" t="s">
        <v>232</v>
      </c>
      <c r="Y21" s="179"/>
      <c r="Z21" s="163">
        <f t="shared" si="15"/>
        <v>204</v>
      </c>
      <c r="AA21" s="144">
        <f t="shared" si="16"/>
        <v>94</v>
      </c>
      <c r="AB21" s="144">
        <f t="shared" si="16"/>
        <v>110</v>
      </c>
      <c r="AC21" s="144">
        <v>87</v>
      </c>
      <c r="AD21" s="144">
        <v>106</v>
      </c>
      <c r="AE21" s="144">
        <v>4</v>
      </c>
      <c r="AF21" s="144">
        <v>4</v>
      </c>
      <c r="AG21" s="144">
        <v>3</v>
      </c>
      <c r="AH21" s="144">
        <v>0</v>
      </c>
      <c r="AI21" s="163">
        <f t="shared" si="17"/>
        <v>147</v>
      </c>
      <c r="AJ21" s="144">
        <v>75</v>
      </c>
      <c r="AK21" s="164">
        <v>72</v>
      </c>
      <c r="AL21" s="163">
        <f t="shared" si="18"/>
        <v>293</v>
      </c>
      <c r="AM21" s="144">
        <v>146</v>
      </c>
      <c r="AN21" s="164">
        <v>147</v>
      </c>
      <c r="AO21" s="167">
        <f t="shared" si="8"/>
        <v>57.905138339920946</v>
      </c>
      <c r="AP21" s="167">
        <f t="shared" si="9"/>
        <v>60.580912863070537</v>
      </c>
      <c r="AQ21" s="167">
        <f t="shared" si="10"/>
        <v>55.471698113207545</v>
      </c>
      <c r="AR21" s="177"/>
      <c r="AS21" s="178" t="s">
        <v>233</v>
      </c>
      <c r="AT21" s="151"/>
      <c r="AU21" s="152"/>
      <c r="AV21" s="153">
        <f t="shared" si="19"/>
        <v>506</v>
      </c>
      <c r="AW21" s="154">
        <f>第21・22表!H20</f>
        <v>241</v>
      </c>
      <c r="AX21" s="155">
        <f>第21・22表!I20</f>
        <v>265</v>
      </c>
    </row>
    <row r="22" spans="1:50">
      <c r="A22" s="61"/>
      <c r="B22" s="62" t="s">
        <v>234</v>
      </c>
      <c r="C22" s="43"/>
      <c r="D22" s="163">
        <f t="shared" si="11"/>
        <v>31</v>
      </c>
      <c r="E22" s="144">
        <f t="shared" si="11"/>
        <v>18</v>
      </c>
      <c r="F22" s="144">
        <f t="shared" si="11"/>
        <v>13</v>
      </c>
      <c r="G22" s="163">
        <f t="shared" si="20"/>
        <v>11</v>
      </c>
      <c r="H22" s="144">
        <f t="shared" si="12"/>
        <v>9</v>
      </c>
      <c r="I22" s="144">
        <f t="shared" si="12"/>
        <v>2</v>
      </c>
      <c r="J22" s="144">
        <v>0</v>
      </c>
      <c r="K22" s="144">
        <v>0</v>
      </c>
      <c r="L22" s="144">
        <v>8</v>
      </c>
      <c r="M22" s="144">
        <v>1</v>
      </c>
      <c r="N22" s="144">
        <v>1</v>
      </c>
      <c r="O22" s="164">
        <v>1</v>
      </c>
      <c r="P22" s="144">
        <f t="shared" si="13"/>
        <v>13</v>
      </c>
      <c r="Q22" s="144">
        <f t="shared" si="14"/>
        <v>7</v>
      </c>
      <c r="R22" s="144">
        <f t="shared" si="14"/>
        <v>6</v>
      </c>
      <c r="S22" s="144">
        <v>6</v>
      </c>
      <c r="T22" s="144">
        <v>6</v>
      </c>
      <c r="U22" s="144">
        <v>1</v>
      </c>
      <c r="V22" s="144">
        <v>0</v>
      </c>
      <c r="W22" s="177"/>
      <c r="X22" s="178" t="s">
        <v>235</v>
      </c>
      <c r="Y22" s="179"/>
      <c r="Z22" s="163">
        <f t="shared" si="15"/>
        <v>7</v>
      </c>
      <c r="AA22" s="144">
        <f t="shared" si="16"/>
        <v>2</v>
      </c>
      <c r="AB22" s="144">
        <f t="shared" si="16"/>
        <v>5</v>
      </c>
      <c r="AC22" s="144">
        <v>2</v>
      </c>
      <c r="AD22" s="144">
        <v>5</v>
      </c>
      <c r="AE22" s="144">
        <v>0</v>
      </c>
      <c r="AF22" s="144">
        <v>0</v>
      </c>
      <c r="AG22" s="144">
        <v>0</v>
      </c>
      <c r="AH22" s="144">
        <v>0</v>
      </c>
      <c r="AI22" s="163">
        <f t="shared" si="17"/>
        <v>10</v>
      </c>
      <c r="AJ22" s="144">
        <v>9</v>
      </c>
      <c r="AK22" s="164">
        <v>1</v>
      </c>
      <c r="AL22" s="163">
        <f t="shared" si="18"/>
        <v>48</v>
      </c>
      <c r="AM22" s="144">
        <v>18</v>
      </c>
      <c r="AN22" s="164">
        <v>30</v>
      </c>
      <c r="AO22" s="167">
        <f t="shared" si="8"/>
        <v>10.95890410958904</v>
      </c>
      <c r="AP22" s="167">
        <f t="shared" si="9"/>
        <v>8.7804878048780477</v>
      </c>
      <c r="AQ22" s="167">
        <f t="shared" si="10"/>
        <v>12.875536480686694</v>
      </c>
      <c r="AR22" s="177"/>
      <c r="AS22" s="178" t="s">
        <v>235</v>
      </c>
      <c r="AT22" s="151"/>
      <c r="AU22" s="152"/>
      <c r="AV22" s="153">
        <f t="shared" si="19"/>
        <v>438</v>
      </c>
      <c r="AW22" s="154">
        <f>第21・22表!H21</f>
        <v>205</v>
      </c>
      <c r="AX22" s="155">
        <f>第21・22表!I21</f>
        <v>233</v>
      </c>
    </row>
    <row r="23" spans="1:50">
      <c r="A23" s="71"/>
      <c r="B23" s="72" t="s">
        <v>236</v>
      </c>
      <c r="C23" s="73"/>
      <c r="D23" s="187">
        <f t="shared" si="11"/>
        <v>55</v>
      </c>
      <c r="E23" s="188">
        <f t="shared" si="11"/>
        <v>29</v>
      </c>
      <c r="F23" s="188">
        <f t="shared" si="11"/>
        <v>26</v>
      </c>
      <c r="G23" s="187">
        <f t="shared" si="20"/>
        <v>18</v>
      </c>
      <c r="H23" s="188">
        <f t="shared" si="12"/>
        <v>8</v>
      </c>
      <c r="I23" s="188">
        <f t="shared" si="12"/>
        <v>10</v>
      </c>
      <c r="J23" s="188">
        <v>1</v>
      </c>
      <c r="K23" s="188">
        <v>0</v>
      </c>
      <c r="L23" s="188">
        <v>2</v>
      </c>
      <c r="M23" s="188">
        <v>2</v>
      </c>
      <c r="N23" s="188">
        <v>5</v>
      </c>
      <c r="O23" s="189">
        <v>8</v>
      </c>
      <c r="P23" s="188">
        <f t="shared" si="13"/>
        <v>13</v>
      </c>
      <c r="Q23" s="188">
        <f t="shared" si="14"/>
        <v>8</v>
      </c>
      <c r="R23" s="188">
        <f t="shared" si="14"/>
        <v>5</v>
      </c>
      <c r="S23" s="188">
        <v>8</v>
      </c>
      <c r="T23" s="188">
        <v>5</v>
      </c>
      <c r="U23" s="188">
        <v>0</v>
      </c>
      <c r="V23" s="188">
        <v>0</v>
      </c>
      <c r="W23" s="190"/>
      <c r="X23" s="191" t="s">
        <v>204</v>
      </c>
      <c r="Y23" s="192"/>
      <c r="Z23" s="187">
        <f t="shared" si="15"/>
        <v>24</v>
      </c>
      <c r="AA23" s="188">
        <f t="shared" si="16"/>
        <v>13</v>
      </c>
      <c r="AB23" s="188">
        <f t="shared" si="16"/>
        <v>11</v>
      </c>
      <c r="AC23" s="188">
        <v>12</v>
      </c>
      <c r="AD23" s="188">
        <v>11</v>
      </c>
      <c r="AE23" s="188">
        <v>1</v>
      </c>
      <c r="AF23" s="188">
        <v>0</v>
      </c>
      <c r="AG23" s="188">
        <v>0</v>
      </c>
      <c r="AH23" s="188">
        <v>0</v>
      </c>
      <c r="AI23" s="187">
        <f t="shared" si="17"/>
        <v>5</v>
      </c>
      <c r="AJ23" s="188">
        <v>3</v>
      </c>
      <c r="AK23" s="189">
        <v>2</v>
      </c>
      <c r="AL23" s="187">
        <f t="shared" si="18"/>
        <v>26</v>
      </c>
      <c r="AM23" s="188">
        <v>13</v>
      </c>
      <c r="AN23" s="189">
        <v>13</v>
      </c>
      <c r="AO23" s="193">
        <f t="shared" si="8"/>
        <v>7.2222222222222214</v>
      </c>
      <c r="AP23" s="193">
        <f t="shared" si="9"/>
        <v>7.1038251366120218</v>
      </c>
      <c r="AQ23" s="193">
        <f t="shared" si="10"/>
        <v>7.3446327683615822</v>
      </c>
      <c r="AR23" s="190"/>
      <c r="AS23" s="191" t="s">
        <v>236</v>
      </c>
      <c r="AT23" s="151"/>
      <c r="AU23" s="152"/>
      <c r="AV23" s="153">
        <f t="shared" si="19"/>
        <v>360</v>
      </c>
      <c r="AW23" s="154">
        <f>第21・22表!H22</f>
        <v>183</v>
      </c>
      <c r="AX23" s="155">
        <f>第21・22表!I22</f>
        <v>177</v>
      </c>
    </row>
    <row r="24" spans="1:50">
      <c r="A24" s="61"/>
      <c r="B24" s="65" t="s">
        <v>237</v>
      </c>
      <c r="C24" s="66"/>
      <c r="D24" s="163">
        <f>IF(SUM(G24)+SUM(P24)+SUM(Z24)&gt;0,SUM(G24)+SUM(P24)+SUM(Z24),"－")</f>
        <v>300</v>
      </c>
      <c r="E24" s="144">
        <f>IF(SUM(H24)+SUM(Q24)+SUM(AA24)&gt;0,SUM(H24)+SUM(Q24)+SUM(AA24),"－")</f>
        <v>138</v>
      </c>
      <c r="F24" s="144">
        <f>IF(SUM(I24)+SUM(R24)+SUM(AB24)&gt;0,SUM(I24)+SUM(R24)+SUM(AB24),"－")</f>
        <v>162</v>
      </c>
      <c r="G24" s="163">
        <f>IF(SUM(H24:I24)&gt;0,SUM(H24:I24),"－")</f>
        <v>93</v>
      </c>
      <c r="H24" s="144">
        <f>IF(SUM(J24)+SUM(L24)+SUM(N24)&gt;0,SUM(J24)+SUM(L24)+SUM(N24),"－")</f>
        <v>42</v>
      </c>
      <c r="I24" s="144">
        <f>IF(SUM(K24)+SUM(M24)+SUM(O24)&gt;0,SUM(K24)+SUM(M24)+SUM(O24),"－")</f>
        <v>51</v>
      </c>
      <c r="J24" s="144">
        <v>2</v>
      </c>
      <c r="K24" s="144">
        <v>2</v>
      </c>
      <c r="L24" s="144">
        <v>22</v>
      </c>
      <c r="M24" s="144">
        <v>22</v>
      </c>
      <c r="N24" s="144">
        <v>18</v>
      </c>
      <c r="O24" s="164">
        <v>27</v>
      </c>
      <c r="P24" s="144">
        <f>IF(SUM(Q24:R24)&gt;0,SUM(Q24:R24),"－")</f>
        <v>99</v>
      </c>
      <c r="Q24" s="144">
        <f>IF(SUM(S24)+SUM(U24)&gt;0,SUM(S24)+SUM(U24),"－")</f>
        <v>46</v>
      </c>
      <c r="R24" s="144">
        <f>IF(SUM(T24)+SUM(V24)&gt;0,SUM(T24)+SUM(V24),"－")</f>
        <v>53</v>
      </c>
      <c r="S24" s="144">
        <v>46</v>
      </c>
      <c r="T24" s="144">
        <v>52</v>
      </c>
      <c r="U24" s="144">
        <v>0</v>
      </c>
      <c r="V24" s="144">
        <v>1</v>
      </c>
      <c r="W24" s="177"/>
      <c r="X24" s="184" t="s">
        <v>237</v>
      </c>
      <c r="Y24" s="185"/>
      <c r="Z24" s="163">
        <f>IF(SUM(AA24:AB24)&gt;0,SUM(AA24:AB24),"－")</f>
        <v>108</v>
      </c>
      <c r="AA24" s="144">
        <f>IF(SUM(AC24)+SUM(AE24)+SUM(AG24)&gt;0,SUM(AC24)+SUM(AE24)+SUM(AG24),"－")</f>
        <v>50</v>
      </c>
      <c r="AB24" s="144">
        <f>IF(SUM(AD24)+SUM(AF24)+SUM(AH24)&gt;0,SUM(AD24)+SUM(AF24)+SUM(AH24),"－")</f>
        <v>58</v>
      </c>
      <c r="AC24" s="144">
        <v>48</v>
      </c>
      <c r="AD24" s="144">
        <v>57</v>
      </c>
      <c r="AE24" s="144">
        <v>1</v>
      </c>
      <c r="AF24" s="144">
        <v>0</v>
      </c>
      <c r="AG24" s="144">
        <v>1</v>
      </c>
      <c r="AH24" s="144">
        <v>1</v>
      </c>
      <c r="AI24" s="163">
        <f>IF(SUM(AJ24:AK24)&gt;0,SUM(AJ24:AK24),"－")</f>
        <v>51</v>
      </c>
      <c r="AJ24" s="144">
        <v>25</v>
      </c>
      <c r="AK24" s="164">
        <v>26</v>
      </c>
      <c r="AL24" s="163">
        <f>IF(SUM(AM24:AN24)&gt;0,SUM(AM24:AN24),"－")</f>
        <v>81</v>
      </c>
      <c r="AM24" s="144">
        <v>41</v>
      </c>
      <c r="AN24" s="164">
        <v>40</v>
      </c>
      <c r="AO24" s="167">
        <f t="shared" si="8"/>
        <v>22.946175637393768</v>
      </c>
      <c r="AP24" s="167">
        <f t="shared" si="9"/>
        <v>23.837209302325583</v>
      </c>
      <c r="AQ24" s="167">
        <f t="shared" si="10"/>
        <v>22.099447513812155</v>
      </c>
      <c r="AR24" s="177"/>
      <c r="AS24" s="184" t="s">
        <v>205</v>
      </c>
      <c r="AT24" s="151"/>
      <c r="AU24" s="152"/>
      <c r="AV24" s="153">
        <f>IF(SUM(AW24:AX24)&gt;0,SUM(AW24:AX24),"－")</f>
        <v>353</v>
      </c>
      <c r="AW24" s="154">
        <f>第21・22表!H23</f>
        <v>172</v>
      </c>
      <c r="AX24" s="155">
        <f>第21・22表!I23</f>
        <v>181</v>
      </c>
    </row>
    <row r="25" spans="1:50">
      <c r="A25" s="61"/>
      <c r="B25" s="62" t="s">
        <v>103</v>
      </c>
      <c r="C25" s="194"/>
      <c r="D25" s="195">
        <f t="shared" si="11"/>
        <v>315</v>
      </c>
      <c r="E25" s="196">
        <f t="shared" si="11"/>
        <v>154</v>
      </c>
      <c r="F25" s="196">
        <f t="shared" si="11"/>
        <v>161</v>
      </c>
      <c r="G25" s="195">
        <f t="shared" si="20"/>
        <v>89</v>
      </c>
      <c r="H25" s="196">
        <f t="shared" si="12"/>
        <v>42</v>
      </c>
      <c r="I25" s="196">
        <f t="shared" si="12"/>
        <v>47</v>
      </c>
      <c r="J25" s="196">
        <v>3</v>
      </c>
      <c r="K25" s="196">
        <v>0</v>
      </c>
      <c r="L25" s="196">
        <v>24</v>
      </c>
      <c r="M25" s="196">
        <v>31</v>
      </c>
      <c r="N25" s="196">
        <v>15</v>
      </c>
      <c r="O25" s="197">
        <v>16</v>
      </c>
      <c r="P25" s="196">
        <f t="shared" si="13"/>
        <v>105</v>
      </c>
      <c r="Q25" s="196">
        <f t="shared" si="14"/>
        <v>59</v>
      </c>
      <c r="R25" s="196">
        <f t="shared" si="14"/>
        <v>46</v>
      </c>
      <c r="S25" s="196">
        <v>56</v>
      </c>
      <c r="T25" s="196">
        <v>43</v>
      </c>
      <c r="U25" s="196">
        <v>3</v>
      </c>
      <c r="V25" s="196">
        <v>3</v>
      </c>
      <c r="W25" s="177"/>
      <c r="X25" s="178" t="s">
        <v>103</v>
      </c>
      <c r="Y25" s="198"/>
      <c r="Z25" s="195">
        <f t="shared" si="15"/>
        <v>121</v>
      </c>
      <c r="AA25" s="196">
        <f t="shared" si="16"/>
        <v>53</v>
      </c>
      <c r="AB25" s="196">
        <f t="shared" si="16"/>
        <v>68</v>
      </c>
      <c r="AC25" s="196">
        <v>52</v>
      </c>
      <c r="AD25" s="196">
        <v>61</v>
      </c>
      <c r="AE25" s="196">
        <v>1</v>
      </c>
      <c r="AF25" s="196">
        <v>5</v>
      </c>
      <c r="AG25" s="196">
        <v>0</v>
      </c>
      <c r="AH25" s="196">
        <v>2</v>
      </c>
      <c r="AI25" s="195">
        <f t="shared" si="17"/>
        <v>66</v>
      </c>
      <c r="AJ25" s="196">
        <v>30</v>
      </c>
      <c r="AK25" s="197">
        <v>36</v>
      </c>
      <c r="AL25" s="195">
        <f t="shared" si="18"/>
        <v>118</v>
      </c>
      <c r="AM25" s="196">
        <v>53</v>
      </c>
      <c r="AN25" s="197">
        <v>65</v>
      </c>
      <c r="AO25" s="199">
        <f t="shared" si="8"/>
        <v>29.573934837092729</v>
      </c>
      <c r="AP25" s="199">
        <f t="shared" si="9"/>
        <v>26.633165829145728</v>
      </c>
      <c r="AQ25" s="199">
        <f t="shared" si="10"/>
        <v>32.5</v>
      </c>
      <c r="AR25" s="177"/>
      <c r="AS25" s="178" t="s">
        <v>103</v>
      </c>
      <c r="AT25" s="151"/>
      <c r="AU25" s="152"/>
      <c r="AV25" s="200">
        <f t="shared" si="19"/>
        <v>399</v>
      </c>
      <c r="AW25" s="201">
        <f>第21・22表!H24</f>
        <v>199</v>
      </c>
      <c r="AX25" s="202">
        <f>第21・22表!I24</f>
        <v>200</v>
      </c>
    </row>
    <row r="26" spans="1:50" ht="16.5" customHeight="1">
      <c r="A26" s="695" t="s">
        <v>24</v>
      </c>
      <c r="B26" s="695"/>
      <c r="C26" s="203"/>
      <c r="D26" s="157">
        <f t="shared" ref="D26:V26" si="21">IF(SUM(D27:D49)&gt;0,SUM(D27:D49),"－")</f>
        <v>1834</v>
      </c>
      <c r="E26" s="158">
        <f t="shared" si="21"/>
        <v>897</v>
      </c>
      <c r="F26" s="158">
        <f t="shared" si="21"/>
        <v>937</v>
      </c>
      <c r="G26" s="157">
        <f t="shared" si="21"/>
        <v>624</v>
      </c>
      <c r="H26" s="158">
        <f t="shared" si="21"/>
        <v>300</v>
      </c>
      <c r="I26" s="158">
        <f t="shared" si="21"/>
        <v>324</v>
      </c>
      <c r="J26" s="158">
        <f t="shared" si="21"/>
        <v>6</v>
      </c>
      <c r="K26" s="158">
        <f t="shared" si="21"/>
        <v>7</v>
      </c>
      <c r="L26" s="158">
        <f t="shared" si="21"/>
        <v>239</v>
      </c>
      <c r="M26" s="158">
        <f t="shared" si="21"/>
        <v>268</v>
      </c>
      <c r="N26" s="158">
        <f t="shared" si="21"/>
        <v>55</v>
      </c>
      <c r="O26" s="159">
        <f t="shared" si="21"/>
        <v>49</v>
      </c>
      <c r="P26" s="158">
        <f t="shared" si="21"/>
        <v>591</v>
      </c>
      <c r="Q26" s="158">
        <f t="shared" si="21"/>
        <v>282</v>
      </c>
      <c r="R26" s="158">
        <f t="shared" si="21"/>
        <v>309</v>
      </c>
      <c r="S26" s="158">
        <f t="shared" si="21"/>
        <v>265</v>
      </c>
      <c r="T26" s="158">
        <f t="shared" si="21"/>
        <v>298</v>
      </c>
      <c r="U26" s="158">
        <f t="shared" si="21"/>
        <v>17</v>
      </c>
      <c r="V26" s="158">
        <f t="shared" si="21"/>
        <v>11</v>
      </c>
      <c r="W26" s="748" t="s">
        <v>24</v>
      </c>
      <c r="X26" s="748"/>
      <c r="Y26" s="204"/>
      <c r="Z26" s="157">
        <f t="shared" ref="Z26:AN26" si="22">IF(SUM(Z27:Z49)&gt;0,SUM(Z27:Z49),"－")</f>
        <v>619</v>
      </c>
      <c r="AA26" s="158">
        <f t="shared" si="22"/>
        <v>315</v>
      </c>
      <c r="AB26" s="158">
        <f t="shared" si="22"/>
        <v>304</v>
      </c>
      <c r="AC26" s="158">
        <f t="shared" si="22"/>
        <v>269</v>
      </c>
      <c r="AD26" s="158">
        <f t="shared" si="22"/>
        <v>263</v>
      </c>
      <c r="AE26" s="158">
        <f t="shared" si="22"/>
        <v>41</v>
      </c>
      <c r="AF26" s="158">
        <f t="shared" si="22"/>
        <v>36</v>
      </c>
      <c r="AG26" s="158">
        <f t="shared" si="22"/>
        <v>5</v>
      </c>
      <c r="AH26" s="158">
        <f t="shared" si="22"/>
        <v>5</v>
      </c>
      <c r="AI26" s="157">
        <f t="shared" si="22"/>
        <v>558</v>
      </c>
      <c r="AJ26" s="158">
        <f t="shared" si="22"/>
        <v>267</v>
      </c>
      <c r="AK26" s="159">
        <f t="shared" si="22"/>
        <v>291</v>
      </c>
      <c r="AL26" s="157">
        <f t="shared" si="22"/>
        <v>733</v>
      </c>
      <c r="AM26" s="158">
        <f t="shared" si="22"/>
        <v>381</v>
      </c>
      <c r="AN26" s="159">
        <f t="shared" si="22"/>
        <v>352</v>
      </c>
      <c r="AO26" s="160">
        <f t="shared" si="8"/>
        <v>35.773548072230355</v>
      </c>
      <c r="AP26" s="160">
        <f t="shared" si="9"/>
        <v>36.494252873563219</v>
      </c>
      <c r="AQ26" s="160">
        <f t="shared" si="10"/>
        <v>35.024875621890551</v>
      </c>
      <c r="AR26" s="748" t="s">
        <v>24</v>
      </c>
      <c r="AS26" s="748"/>
      <c r="AT26" s="151"/>
      <c r="AU26" s="161"/>
      <c r="AV26" s="153">
        <f>IF(SUM(AV27:AV49)&gt;0,SUM(AV27:AV49),"－")</f>
        <v>2049</v>
      </c>
      <c r="AW26" s="154">
        <f>IF(SUM(AW27:AW49)&gt;0,SUM(AW27:AW49),"－")</f>
        <v>1044</v>
      </c>
      <c r="AX26" s="155">
        <f>IF(SUM(AX27:AX49)&gt;0,SUM(AX27:AX49),"－")</f>
        <v>1005</v>
      </c>
    </row>
    <row r="27" spans="1:50">
      <c r="A27" s="61"/>
      <c r="B27" s="62" t="s">
        <v>70</v>
      </c>
      <c r="C27" s="43"/>
      <c r="D27" s="163">
        <f t="shared" ref="D27:F34" si="23">IF(SUM(G27)+SUM(P27)+SUM(Z27)&gt;0,SUM(G27)+SUM(P27)+SUM(Z27),"－")</f>
        <v>126</v>
      </c>
      <c r="E27" s="144">
        <f t="shared" si="23"/>
        <v>53</v>
      </c>
      <c r="F27" s="144">
        <f t="shared" si="23"/>
        <v>73</v>
      </c>
      <c r="G27" s="163">
        <f t="shared" ref="G27:G34" si="24">IF(SUM(H27:I27)&gt;0,SUM(H27:I27),"－")</f>
        <v>47</v>
      </c>
      <c r="H27" s="144">
        <f t="shared" ref="H27:I34" si="25">IF(SUM(J27)+SUM(L27)+SUM(N27)&gt;0,SUM(J27)+SUM(L27)+SUM(N27),"－")</f>
        <v>18</v>
      </c>
      <c r="I27" s="144">
        <f t="shared" si="25"/>
        <v>29</v>
      </c>
      <c r="J27" s="144">
        <v>0</v>
      </c>
      <c r="K27" s="144">
        <v>0</v>
      </c>
      <c r="L27" s="144">
        <v>18</v>
      </c>
      <c r="M27" s="144">
        <v>29</v>
      </c>
      <c r="N27" s="144">
        <v>0</v>
      </c>
      <c r="O27" s="164">
        <v>0</v>
      </c>
      <c r="P27" s="144">
        <f t="shared" ref="P27:P34" si="26">IF(SUM(Q27:R27)&gt;0,SUM(Q27:R27),"－")</f>
        <v>47</v>
      </c>
      <c r="Q27" s="144">
        <f t="shared" ref="Q27:R34" si="27">IF(SUM(S27)+SUM(U27)&gt;0,SUM(S27)+SUM(U27),"－")</f>
        <v>19</v>
      </c>
      <c r="R27" s="144">
        <f t="shared" si="27"/>
        <v>28</v>
      </c>
      <c r="S27" s="144">
        <v>18</v>
      </c>
      <c r="T27" s="144">
        <v>25</v>
      </c>
      <c r="U27" s="144">
        <v>1</v>
      </c>
      <c r="V27" s="144">
        <v>3</v>
      </c>
      <c r="W27" s="177"/>
      <c r="X27" s="178" t="s">
        <v>70</v>
      </c>
      <c r="Y27" s="179"/>
      <c r="Z27" s="163">
        <f t="shared" ref="Z27:Z34" si="28">IF(SUM(AA27:AB27)&gt;0,SUM(AA27:AB27),"－")</f>
        <v>32</v>
      </c>
      <c r="AA27" s="144">
        <f t="shared" ref="AA27:AB34" si="29">IF(SUM(AC27)+SUM(AE27)+SUM(AG27)&gt;0,SUM(AC27)+SUM(AE27)+SUM(AG27),"－")</f>
        <v>16</v>
      </c>
      <c r="AB27" s="144">
        <f t="shared" si="29"/>
        <v>16</v>
      </c>
      <c r="AC27" s="144">
        <v>12</v>
      </c>
      <c r="AD27" s="144">
        <v>13</v>
      </c>
      <c r="AE27" s="144">
        <v>3</v>
      </c>
      <c r="AF27" s="144">
        <v>2</v>
      </c>
      <c r="AG27" s="144">
        <v>1</v>
      </c>
      <c r="AH27" s="144">
        <v>1</v>
      </c>
      <c r="AI27" s="163">
        <f t="shared" ref="AI27:AI34" si="30">IF(SUM(AJ27:AK27)&gt;0,SUM(AJ27:AK27),"－")</f>
        <v>53</v>
      </c>
      <c r="AJ27" s="144">
        <v>20</v>
      </c>
      <c r="AK27" s="164">
        <v>33</v>
      </c>
      <c r="AL27" s="163">
        <f t="shared" ref="AL27:AL34" si="31">IF(SUM(AM27:AN27)&gt;0,SUM(AM27:AN27),"－")</f>
        <v>40</v>
      </c>
      <c r="AM27" s="144">
        <v>21</v>
      </c>
      <c r="AN27" s="164">
        <v>19</v>
      </c>
      <c r="AO27" s="167">
        <f t="shared" si="8"/>
        <v>36.036036036036037</v>
      </c>
      <c r="AP27" s="167">
        <f t="shared" si="9"/>
        <v>34.42622950819672</v>
      </c>
      <c r="AQ27" s="167">
        <f t="shared" si="10"/>
        <v>38</v>
      </c>
      <c r="AR27" s="177"/>
      <c r="AS27" s="178" t="s">
        <v>70</v>
      </c>
      <c r="AT27" s="151"/>
      <c r="AU27" s="152"/>
      <c r="AV27" s="153">
        <f t="shared" si="19"/>
        <v>111</v>
      </c>
      <c r="AW27" s="154">
        <f>第21・22表!H26</f>
        <v>61</v>
      </c>
      <c r="AX27" s="155">
        <f>第21・22表!I26</f>
        <v>50</v>
      </c>
    </row>
    <row r="28" spans="1:50">
      <c r="A28" s="61"/>
      <c r="B28" s="62" t="s">
        <v>71</v>
      </c>
      <c r="C28" s="43"/>
      <c r="D28" s="163" t="str">
        <f t="shared" si="23"/>
        <v>－</v>
      </c>
      <c r="E28" s="144" t="str">
        <f t="shared" si="23"/>
        <v>－</v>
      </c>
      <c r="F28" s="144" t="str">
        <f t="shared" si="23"/>
        <v>－</v>
      </c>
      <c r="G28" s="163" t="str">
        <f t="shared" si="24"/>
        <v>－</v>
      </c>
      <c r="H28" s="144" t="str">
        <f t="shared" si="25"/>
        <v>－</v>
      </c>
      <c r="I28" s="144" t="str">
        <f t="shared" si="25"/>
        <v>－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64">
        <v>0</v>
      </c>
      <c r="P28" s="144" t="str">
        <f t="shared" si="26"/>
        <v>－</v>
      </c>
      <c r="Q28" s="144" t="str">
        <f t="shared" si="27"/>
        <v>－</v>
      </c>
      <c r="R28" s="144" t="str">
        <f t="shared" si="27"/>
        <v>－</v>
      </c>
      <c r="S28" s="144">
        <v>0</v>
      </c>
      <c r="T28" s="144">
        <v>0</v>
      </c>
      <c r="U28" s="144">
        <v>0</v>
      </c>
      <c r="V28" s="144">
        <v>0</v>
      </c>
      <c r="W28" s="177"/>
      <c r="X28" s="178" t="s">
        <v>71</v>
      </c>
      <c r="Y28" s="179"/>
      <c r="Z28" s="163" t="str">
        <f t="shared" si="28"/>
        <v>－</v>
      </c>
      <c r="AA28" s="144" t="str">
        <f t="shared" si="29"/>
        <v>－</v>
      </c>
      <c r="AB28" s="144" t="str">
        <f t="shared" si="29"/>
        <v>－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63" t="str">
        <f t="shared" si="30"/>
        <v>－</v>
      </c>
      <c r="AJ28" s="144">
        <v>0</v>
      </c>
      <c r="AK28" s="164">
        <v>0</v>
      </c>
      <c r="AL28" s="163" t="str">
        <f t="shared" si="31"/>
        <v>－</v>
      </c>
      <c r="AM28" s="144">
        <v>0</v>
      </c>
      <c r="AN28" s="164">
        <v>0</v>
      </c>
      <c r="AO28" s="167" t="str">
        <f t="shared" si="8"/>
        <v>－</v>
      </c>
      <c r="AP28" s="167" t="str">
        <f t="shared" si="9"/>
        <v>－</v>
      </c>
      <c r="AQ28" s="167" t="str">
        <f t="shared" si="10"/>
        <v>－</v>
      </c>
      <c r="AR28" s="177"/>
      <c r="AS28" s="178" t="s">
        <v>71</v>
      </c>
      <c r="AT28" s="151"/>
      <c r="AU28" s="152"/>
      <c r="AV28" s="153">
        <f t="shared" si="19"/>
        <v>222</v>
      </c>
      <c r="AW28" s="154">
        <f>第21・22表!H27</f>
        <v>106</v>
      </c>
      <c r="AX28" s="155">
        <f>第21・22表!I27</f>
        <v>116</v>
      </c>
    </row>
    <row r="29" spans="1:50">
      <c r="A29" s="61"/>
      <c r="B29" s="62" t="s">
        <v>72</v>
      </c>
      <c r="C29" s="43"/>
      <c r="D29" s="163" t="str">
        <f t="shared" si="23"/>
        <v>－</v>
      </c>
      <c r="E29" s="144" t="str">
        <f t="shared" si="23"/>
        <v>－</v>
      </c>
      <c r="F29" s="144" t="str">
        <f t="shared" si="23"/>
        <v>－</v>
      </c>
      <c r="G29" s="163" t="str">
        <f t="shared" si="24"/>
        <v>－</v>
      </c>
      <c r="H29" s="144" t="str">
        <f t="shared" si="25"/>
        <v>－</v>
      </c>
      <c r="I29" s="144" t="str">
        <f t="shared" si="25"/>
        <v>－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64">
        <v>0</v>
      </c>
      <c r="P29" s="144" t="str">
        <f t="shared" si="26"/>
        <v>－</v>
      </c>
      <c r="Q29" s="144" t="str">
        <f t="shared" si="27"/>
        <v>－</v>
      </c>
      <c r="R29" s="144" t="str">
        <f t="shared" si="27"/>
        <v>－</v>
      </c>
      <c r="S29" s="144">
        <v>0</v>
      </c>
      <c r="T29" s="144">
        <v>0</v>
      </c>
      <c r="U29" s="144">
        <v>0</v>
      </c>
      <c r="V29" s="144">
        <v>0</v>
      </c>
      <c r="W29" s="177"/>
      <c r="X29" s="178" t="s">
        <v>72</v>
      </c>
      <c r="Y29" s="179"/>
      <c r="Z29" s="163" t="str">
        <f t="shared" si="28"/>
        <v>－</v>
      </c>
      <c r="AA29" s="144" t="str">
        <f t="shared" si="29"/>
        <v>－</v>
      </c>
      <c r="AB29" s="144" t="str">
        <f t="shared" si="29"/>
        <v>－</v>
      </c>
      <c r="AC29" s="144">
        <v>0</v>
      </c>
      <c r="AD29" s="144">
        <v>0</v>
      </c>
      <c r="AE29" s="144">
        <v>0</v>
      </c>
      <c r="AF29" s="144">
        <v>0</v>
      </c>
      <c r="AG29" s="144">
        <v>0</v>
      </c>
      <c r="AH29" s="144">
        <v>0</v>
      </c>
      <c r="AI29" s="163" t="str">
        <f t="shared" si="30"/>
        <v>－</v>
      </c>
      <c r="AJ29" s="144">
        <v>0</v>
      </c>
      <c r="AK29" s="164">
        <v>0</v>
      </c>
      <c r="AL29" s="163" t="str">
        <f t="shared" si="31"/>
        <v>－</v>
      </c>
      <c r="AM29" s="144">
        <v>0</v>
      </c>
      <c r="AN29" s="164">
        <v>0</v>
      </c>
      <c r="AO29" s="167" t="str">
        <f t="shared" si="8"/>
        <v>－</v>
      </c>
      <c r="AP29" s="167" t="str">
        <f t="shared" si="9"/>
        <v>－</v>
      </c>
      <c r="AQ29" s="167" t="str">
        <f t="shared" si="10"/>
        <v>－</v>
      </c>
      <c r="AR29" s="177"/>
      <c r="AS29" s="178" t="s">
        <v>72</v>
      </c>
      <c r="AT29" s="151"/>
      <c r="AU29" s="152"/>
      <c r="AV29" s="153">
        <f t="shared" si="19"/>
        <v>9</v>
      </c>
      <c r="AW29" s="154">
        <f>第21・22表!H28</f>
        <v>4</v>
      </c>
      <c r="AX29" s="155">
        <f>第21・22表!I28</f>
        <v>5</v>
      </c>
    </row>
    <row r="30" spans="1:50">
      <c r="A30" s="43"/>
      <c r="B30" s="62" t="s">
        <v>208</v>
      </c>
      <c r="C30" s="43"/>
      <c r="D30" s="163" t="str">
        <f t="shared" si="23"/>
        <v>－</v>
      </c>
      <c r="E30" s="144" t="str">
        <f t="shared" si="23"/>
        <v>－</v>
      </c>
      <c r="F30" s="144" t="str">
        <f t="shared" si="23"/>
        <v>－</v>
      </c>
      <c r="G30" s="163" t="str">
        <f t="shared" si="24"/>
        <v>－</v>
      </c>
      <c r="H30" s="144" t="str">
        <f t="shared" si="25"/>
        <v>－</v>
      </c>
      <c r="I30" s="144" t="str">
        <f t="shared" si="25"/>
        <v>－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64">
        <v>0</v>
      </c>
      <c r="P30" s="144" t="str">
        <f t="shared" si="26"/>
        <v>－</v>
      </c>
      <c r="Q30" s="144" t="str">
        <f t="shared" si="27"/>
        <v>－</v>
      </c>
      <c r="R30" s="144" t="str">
        <f t="shared" si="27"/>
        <v>－</v>
      </c>
      <c r="S30" s="144">
        <v>0</v>
      </c>
      <c r="T30" s="144">
        <v>0</v>
      </c>
      <c r="U30" s="144">
        <v>0</v>
      </c>
      <c r="V30" s="144">
        <v>0</v>
      </c>
      <c r="W30" s="179"/>
      <c r="X30" s="178" t="s">
        <v>208</v>
      </c>
      <c r="Y30" s="179"/>
      <c r="Z30" s="163" t="str">
        <f t="shared" si="28"/>
        <v>－</v>
      </c>
      <c r="AA30" s="144" t="str">
        <f t="shared" si="29"/>
        <v>－</v>
      </c>
      <c r="AB30" s="144" t="str">
        <f t="shared" si="29"/>
        <v>－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63" t="str">
        <f t="shared" si="30"/>
        <v>－</v>
      </c>
      <c r="AJ30" s="144">
        <v>0</v>
      </c>
      <c r="AK30" s="164">
        <v>0</v>
      </c>
      <c r="AL30" s="163" t="str">
        <f t="shared" si="31"/>
        <v>－</v>
      </c>
      <c r="AM30" s="144">
        <v>0</v>
      </c>
      <c r="AN30" s="164">
        <v>0</v>
      </c>
      <c r="AO30" s="167" t="str">
        <f t="shared" si="8"/>
        <v>－</v>
      </c>
      <c r="AP30" s="167" t="str">
        <f t="shared" si="9"/>
        <v>－</v>
      </c>
      <c r="AQ30" s="167" t="str">
        <f t="shared" si="10"/>
        <v>－</v>
      </c>
      <c r="AR30" s="179"/>
      <c r="AS30" s="178" t="s">
        <v>208</v>
      </c>
      <c r="AT30" s="151"/>
      <c r="AU30" s="152"/>
      <c r="AV30" s="153">
        <f t="shared" si="19"/>
        <v>3</v>
      </c>
      <c r="AW30" s="154">
        <f>第21・22表!H29</f>
        <v>1</v>
      </c>
      <c r="AX30" s="155">
        <f>第21・22表!I29</f>
        <v>2</v>
      </c>
    </row>
    <row r="31" spans="1:50">
      <c r="A31" s="43"/>
      <c r="B31" s="62" t="s">
        <v>66</v>
      </c>
      <c r="C31" s="43"/>
      <c r="D31" s="163" t="str">
        <f t="shared" si="23"/>
        <v>－</v>
      </c>
      <c r="E31" s="144" t="str">
        <f t="shared" si="23"/>
        <v>－</v>
      </c>
      <c r="F31" s="144" t="str">
        <f t="shared" si="23"/>
        <v>－</v>
      </c>
      <c r="G31" s="163" t="str">
        <f t="shared" si="24"/>
        <v>－</v>
      </c>
      <c r="H31" s="144" t="str">
        <f t="shared" si="25"/>
        <v>－</v>
      </c>
      <c r="I31" s="144" t="str">
        <f t="shared" si="25"/>
        <v>－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64">
        <v>0</v>
      </c>
      <c r="P31" s="144" t="str">
        <f t="shared" si="26"/>
        <v>－</v>
      </c>
      <c r="Q31" s="144" t="str">
        <f t="shared" si="27"/>
        <v>－</v>
      </c>
      <c r="R31" s="144" t="str">
        <f t="shared" si="27"/>
        <v>－</v>
      </c>
      <c r="S31" s="144">
        <v>0</v>
      </c>
      <c r="T31" s="144">
        <v>0</v>
      </c>
      <c r="U31" s="144">
        <v>0</v>
      </c>
      <c r="V31" s="144">
        <v>0</v>
      </c>
      <c r="W31" s="179"/>
      <c r="X31" s="178" t="s">
        <v>66</v>
      </c>
      <c r="Y31" s="179"/>
      <c r="Z31" s="163" t="str">
        <f t="shared" si="28"/>
        <v>－</v>
      </c>
      <c r="AA31" s="144" t="str">
        <f t="shared" si="29"/>
        <v>－</v>
      </c>
      <c r="AB31" s="144" t="str">
        <f t="shared" si="29"/>
        <v>－</v>
      </c>
      <c r="AC31" s="144">
        <v>0</v>
      </c>
      <c r="AD31" s="144">
        <v>0</v>
      </c>
      <c r="AE31" s="144">
        <v>0</v>
      </c>
      <c r="AF31" s="144">
        <v>0</v>
      </c>
      <c r="AG31" s="144">
        <v>0</v>
      </c>
      <c r="AH31" s="144">
        <v>0</v>
      </c>
      <c r="AI31" s="163" t="str">
        <f t="shared" si="30"/>
        <v>－</v>
      </c>
      <c r="AJ31" s="144">
        <v>0</v>
      </c>
      <c r="AK31" s="164">
        <v>0</v>
      </c>
      <c r="AL31" s="163" t="str">
        <f t="shared" si="31"/>
        <v>－</v>
      </c>
      <c r="AM31" s="144">
        <v>0</v>
      </c>
      <c r="AN31" s="164">
        <v>0</v>
      </c>
      <c r="AO31" s="167" t="str">
        <f t="shared" si="8"/>
        <v>－</v>
      </c>
      <c r="AP31" s="167" t="str">
        <f t="shared" si="9"/>
        <v>－</v>
      </c>
      <c r="AQ31" s="167" t="str">
        <f t="shared" si="10"/>
        <v>－</v>
      </c>
      <c r="AR31" s="179"/>
      <c r="AS31" s="178" t="s">
        <v>66</v>
      </c>
      <c r="AT31" s="151"/>
      <c r="AU31" s="152"/>
      <c r="AV31" s="153">
        <f t="shared" si="19"/>
        <v>28</v>
      </c>
      <c r="AW31" s="154">
        <f>第21・22表!H30</f>
        <v>12</v>
      </c>
      <c r="AX31" s="155">
        <f>第21・22表!I30</f>
        <v>16</v>
      </c>
    </row>
    <row r="32" spans="1:50">
      <c r="A32" s="66"/>
      <c r="B32" s="65" t="s">
        <v>73</v>
      </c>
      <c r="C32" s="66"/>
      <c r="D32" s="180" t="str">
        <f t="shared" si="23"/>
        <v>－</v>
      </c>
      <c r="E32" s="181" t="str">
        <f t="shared" si="23"/>
        <v>－</v>
      </c>
      <c r="F32" s="181" t="str">
        <f t="shared" si="23"/>
        <v>－</v>
      </c>
      <c r="G32" s="180" t="str">
        <f t="shared" si="24"/>
        <v>－</v>
      </c>
      <c r="H32" s="181" t="str">
        <f t="shared" si="25"/>
        <v>－</v>
      </c>
      <c r="I32" s="181" t="str">
        <f t="shared" si="25"/>
        <v>－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2">
        <v>0</v>
      </c>
      <c r="P32" s="181" t="str">
        <f t="shared" si="26"/>
        <v>－</v>
      </c>
      <c r="Q32" s="181" t="str">
        <f t="shared" si="27"/>
        <v>－</v>
      </c>
      <c r="R32" s="181" t="str">
        <f t="shared" si="27"/>
        <v>－</v>
      </c>
      <c r="S32" s="181">
        <v>0</v>
      </c>
      <c r="T32" s="181">
        <v>0</v>
      </c>
      <c r="U32" s="181">
        <v>0</v>
      </c>
      <c r="V32" s="181">
        <v>0</v>
      </c>
      <c r="W32" s="185"/>
      <c r="X32" s="184" t="s">
        <v>73</v>
      </c>
      <c r="Y32" s="185"/>
      <c r="Z32" s="180" t="str">
        <f t="shared" si="28"/>
        <v>－</v>
      </c>
      <c r="AA32" s="181" t="str">
        <f t="shared" si="29"/>
        <v>－</v>
      </c>
      <c r="AB32" s="181" t="str">
        <f t="shared" si="29"/>
        <v>－</v>
      </c>
      <c r="AC32" s="181">
        <v>0</v>
      </c>
      <c r="AD32" s="181">
        <v>0</v>
      </c>
      <c r="AE32" s="181">
        <v>0</v>
      </c>
      <c r="AF32" s="181">
        <v>0</v>
      </c>
      <c r="AG32" s="181">
        <v>0</v>
      </c>
      <c r="AH32" s="181">
        <v>0</v>
      </c>
      <c r="AI32" s="180" t="str">
        <f t="shared" si="30"/>
        <v>－</v>
      </c>
      <c r="AJ32" s="181">
        <v>0</v>
      </c>
      <c r="AK32" s="182">
        <v>0</v>
      </c>
      <c r="AL32" s="180" t="str">
        <f t="shared" si="31"/>
        <v>－</v>
      </c>
      <c r="AM32" s="181">
        <v>0</v>
      </c>
      <c r="AN32" s="182">
        <v>0</v>
      </c>
      <c r="AO32" s="186" t="str">
        <f t="shared" si="8"/>
        <v>－</v>
      </c>
      <c r="AP32" s="186" t="str">
        <f t="shared" si="9"/>
        <v>－</v>
      </c>
      <c r="AQ32" s="186" t="str">
        <f t="shared" si="10"/>
        <v>－</v>
      </c>
      <c r="AR32" s="185"/>
      <c r="AS32" s="184" t="s">
        <v>73</v>
      </c>
      <c r="AT32" s="151"/>
      <c r="AU32" s="152"/>
      <c r="AV32" s="153">
        <f t="shared" si="19"/>
        <v>4</v>
      </c>
      <c r="AW32" s="154">
        <f>第21・22表!H31</f>
        <v>2</v>
      </c>
      <c r="AX32" s="155">
        <f>第21・22表!I31</f>
        <v>2</v>
      </c>
    </row>
    <row r="33" spans="1:50">
      <c r="A33" s="43"/>
      <c r="B33" s="62" t="s">
        <v>74</v>
      </c>
      <c r="C33" s="43"/>
      <c r="D33" s="163">
        <f t="shared" si="23"/>
        <v>116</v>
      </c>
      <c r="E33" s="144">
        <f t="shared" si="23"/>
        <v>58</v>
      </c>
      <c r="F33" s="144">
        <f t="shared" si="23"/>
        <v>58</v>
      </c>
      <c r="G33" s="163">
        <f t="shared" si="24"/>
        <v>40</v>
      </c>
      <c r="H33" s="144">
        <f t="shared" si="25"/>
        <v>25</v>
      </c>
      <c r="I33" s="144">
        <f t="shared" si="25"/>
        <v>15</v>
      </c>
      <c r="J33" s="144">
        <v>0</v>
      </c>
      <c r="K33" s="144">
        <v>0</v>
      </c>
      <c r="L33" s="144">
        <v>25</v>
      </c>
      <c r="M33" s="144">
        <v>15</v>
      </c>
      <c r="N33" s="144">
        <v>0</v>
      </c>
      <c r="O33" s="164">
        <v>0</v>
      </c>
      <c r="P33" s="144">
        <f t="shared" si="26"/>
        <v>48</v>
      </c>
      <c r="Q33" s="144">
        <f t="shared" si="27"/>
        <v>19</v>
      </c>
      <c r="R33" s="144">
        <f t="shared" si="27"/>
        <v>29</v>
      </c>
      <c r="S33" s="144">
        <v>15</v>
      </c>
      <c r="T33" s="144">
        <v>28</v>
      </c>
      <c r="U33" s="144">
        <v>4</v>
      </c>
      <c r="V33" s="144">
        <v>1</v>
      </c>
      <c r="W33" s="179"/>
      <c r="X33" s="178" t="s">
        <v>74</v>
      </c>
      <c r="Y33" s="179"/>
      <c r="Z33" s="163">
        <f t="shared" si="28"/>
        <v>28</v>
      </c>
      <c r="AA33" s="144">
        <f t="shared" si="29"/>
        <v>14</v>
      </c>
      <c r="AB33" s="144">
        <f t="shared" si="29"/>
        <v>14</v>
      </c>
      <c r="AC33" s="144">
        <v>13</v>
      </c>
      <c r="AD33" s="144">
        <v>14</v>
      </c>
      <c r="AE33" s="144">
        <v>1</v>
      </c>
      <c r="AF33" s="144">
        <v>0</v>
      </c>
      <c r="AG33" s="144">
        <v>0</v>
      </c>
      <c r="AH33" s="144">
        <v>0</v>
      </c>
      <c r="AI33" s="163">
        <f t="shared" si="30"/>
        <v>45</v>
      </c>
      <c r="AJ33" s="144">
        <v>29</v>
      </c>
      <c r="AK33" s="164">
        <v>16</v>
      </c>
      <c r="AL33" s="163">
        <f t="shared" si="31"/>
        <v>44</v>
      </c>
      <c r="AM33" s="144">
        <v>25</v>
      </c>
      <c r="AN33" s="164">
        <v>19</v>
      </c>
      <c r="AO33" s="167">
        <f t="shared" si="8"/>
        <v>47.311827956989248</v>
      </c>
      <c r="AP33" s="167">
        <f t="shared" si="9"/>
        <v>56.81818181818182</v>
      </c>
      <c r="AQ33" s="167">
        <f t="shared" si="10"/>
        <v>38.775510204081634</v>
      </c>
      <c r="AR33" s="179"/>
      <c r="AS33" s="178" t="s">
        <v>74</v>
      </c>
      <c r="AT33" s="151"/>
      <c r="AU33" s="152"/>
      <c r="AV33" s="153">
        <f t="shared" si="19"/>
        <v>93</v>
      </c>
      <c r="AW33" s="154">
        <f>第21・22表!H32</f>
        <v>44</v>
      </c>
      <c r="AX33" s="155">
        <f>第21・22表!I32</f>
        <v>49</v>
      </c>
    </row>
    <row r="34" spans="1:50">
      <c r="A34" s="43"/>
      <c r="B34" s="62" t="s">
        <v>67</v>
      </c>
      <c r="C34" s="43"/>
      <c r="D34" s="163">
        <f t="shared" si="23"/>
        <v>105</v>
      </c>
      <c r="E34" s="144">
        <f t="shared" si="23"/>
        <v>56</v>
      </c>
      <c r="F34" s="144">
        <f t="shared" si="23"/>
        <v>49</v>
      </c>
      <c r="G34" s="163">
        <f t="shared" si="24"/>
        <v>44</v>
      </c>
      <c r="H34" s="144">
        <f t="shared" si="25"/>
        <v>23</v>
      </c>
      <c r="I34" s="144">
        <f t="shared" si="25"/>
        <v>21</v>
      </c>
      <c r="J34" s="144">
        <v>0</v>
      </c>
      <c r="K34" s="144">
        <v>0</v>
      </c>
      <c r="L34" s="144">
        <v>23</v>
      </c>
      <c r="M34" s="144">
        <v>21</v>
      </c>
      <c r="N34" s="144">
        <v>0</v>
      </c>
      <c r="O34" s="164">
        <v>0</v>
      </c>
      <c r="P34" s="144">
        <f t="shared" si="26"/>
        <v>27</v>
      </c>
      <c r="Q34" s="144">
        <f t="shared" si="27"/>
        <v>12</v>
      </c>
      <c r="R34" s="144">
        <f t="shared" si="27"/>
        <v>15</v>
      </c>
      <c r="S34" s="144">
        <v>12</v>
      </c>
      <c r="T34" s="144">
        <v>14</v>
      </c>
      <c r="U34" s="144">
        <v>0</v>
      </c>
      <c r="V34" s="144">
        <v>1</v>
      </c>
      <c r="W34" s="179"/>
      <c r="X34" s="178" t="s">
        <v>67</v>
      </c>
      <c r="Y34" s="179"/>
      <c r="Z34" s="163">
        <f t="shared" si="28"/>
        <v>34</v>
      </c>
      <c r="AA34" s="144">
        <f t="shared" si="29"/>
        <v>21</v>
      </c>
      <c r="AB34" s="144">
        <f t="shared" si="29"/>
        <v>13</v>
      </c>
      <c r="AC34" s="144">
        <v>20</v>
      </c>
      <c r="AD34" s="144">
        <v>12</v>
      </c>
      <c r="AE34" s="144">
        <v>1</v>
      </c>
      <c r="AF34" s="144">
        <v>1</v>
      </c>
      <c r="AG34" s="144">
        <v>0</v>
      </c>
      <c r="AH34" s="144">
        <v>0</v>
      </c>
      <c r="AI34" s="163">
        <f t="shared" si="30"/>
        <v>45</v>
      </c>
      <c r="AJ34" s="144">
        <v>23</v>
      </c>
      <c r="AK34" s="164">
        <v>22</v>
      </c>
      <c r="AL34" s="163">
        <f t="shared" si="31"/>
        <v>44</v>
      </c>
      <c r="AM34" s="144">
        <v>23</v>
      </c>
      <c r="AN34" s="164">
        <v>21</v>
      </c>
      <c r="AO34" s="167">
        <f t="shared" si="8"/>
        <v>45.833333333333329</v>
      </c>
      <c r="AP34" s="167">
        <f t="shared" si="9"/>
        <v>43.39622641509434</v>
      </c>
      <c r="AQ34" s="167">
        <f t="shared" si="10"/>
        <v>48.837209302325576</v>
      </c>
      <c r="AR34" s="179"/>
      <c r="AS34" s="178" t="s">
        <v>67</v>
      </c>
      <c r="AT34" s="151"/>
      <c r="AU34" s="152"/>
      <c r="AV34" s="153">
        <f t="shared" si="19"/>
        <v>96</v>
      </c>
      <c r="AW34" s="154">
        <f>第21・22表!H33</f>
        <v>53</v>
      </c>
      <c r="AX34" s="155">
        <f>第21・22表!I33</f>
        <v>43</v>
      </c>
    </row>
    <row r="35" spans="1:50">
      <c r="A35" s="43"/>
      <c r="B35" s="62" t="s">
        <v>68</v>
      </c>
      <c r="C35" s="43"/>
      <c r="D35" s="163">
        <f t="shared" ref="D35:D49" si="32">IF(SUM(G35)+SUM(P35)+SUM(Z35)&gt;0,SUM(G35)+SUM(P35)+SUM(Z35),"－")</f>
        <v>79</v>
      </c>
      <c r="E35" s="144">
        <f t="shared" ref="E35:E49" si="33">IF(SUM(H35)+SUM(Q35)+SUM(AA35)&gt;0,SUM(H35)+SUM(Q35)+SUM(AA35),"－")</f>
        <v>44</v>
      </c>
      <c r="F35" s="144">
        <f t="shared" ref="F35:F49" si="34">IF(SUM(I35)+SUM(R35)+SUM(AB35)&gt;0,SUM(I35)+SUM(R35)+SUM(AB35),"－")</f>
        <v>35</v>
      </c>
      <c r="G35" s="163">
        <f t="shared" ref="G35:G49" si="35">IF(SUM(H35:I35)&gt;0,SUM(H35:I35),"－")</f>
        <v>30</v>
      </c>
      <c r="H35" s="144">
        <f t="shared" ref="H35:H49" si="36">IF(SUM(J35)+SUM(L35)+SUM(N35)&gt;0,SUM(J35)+SUM(L35)+SUM(N35),"－")</f>
        <v>17</v>
      </c>
      <c r="I35" s="144">
        <f t="shared" ref="I35:I49" si="37">IF(SUM(K35)+SUM(M35)+SUM(O35)&gt;0,SUM(K35)+SUM(M35)+SUM(O35),"－")</f>
        <v>13</v>
      </c>
      <c r="J35" s="144">
        <v>0</v>
      </c>
      <c r="K35" s="144">
        <v>0</v>
      </c>
      <c r="L35" s="144">
        <v>6</v>
      </c>
      <c r="M35" s="144">
        <v>9</v>
      </c>
      <c r="N35" s="144">
        <v>11</v>
      </c>
      <c r="O35" s="164">
        <v>4</v>
      </c>
      <c r="P35" s="144">
        <f t="shared" ref="P35:P49" si="38">IF(SUM(Q35:R35)&gt;0,SUM(Q35:R35),"－")</f>
        <v>26</v>
      </c>
      <c r="Q35" s="144">
        <f t="shared" ref="Q35:Q49" si="39">IF(SUM(S35)+SUM(U35)&gt;0,SUM(S35)+SUM(U35),"－")</f>
        <v>16</v>
      </c>
      <c r="R35" s="144">
        <f t="shared" ref="R35:R49" si="40">IF(SUM(T35)+SUM(V35)&gt;0,SUM(T35)+SUM(V35),"－")</f>
        <v>10</v>
      </c>
      <c r="S35" s="144">
        <v>13</v>
      </c>
      <c r="T35" s="144">
        <v>10</v>
      </c>
      <c r="U35" s="144">
        <v>3</v>
      </c>
      <c r="V35" s="144">
        <v>0</v>
      </c>
      <c r="W35" s="179"/>
      <c r="X35" s="178" t="s">
        <v>68</v>
      </c>
      <c r="Y35" s="179"/>
      <c r="Z35" s="163">
        <f t="shared" ref="Z35:Z49" si="41">IF(SUM(AA35:AB35)&gt;0,SUM(AA35:AB35),"－")</f>
        <v>23</v>
      </c>
      <c r="AA35" s="144">
        <f t="shared" ref="AA35:AA49" si="42">IF(SUM(AC35)+SUM(AE35)+SUM(AG35)&gt;0,SUM(AC35)+SUM(AE35)+SUM(AG35),"－")</f>
        <v>11</v>
      </c>
      <c r="AB35" s="144">
        <f t="shared" ref="AB35:AB49" si="43">IF(SUM(AD35)+SUM(AF35)+SUM(AH35)&gt;0,SUM(AD35)+SUM(AF35)+SUM(AH35),"－")</f>
        <v>12</v>
      </c>
      <c r="AC35" s="144">
        <v>10</v>
      </c>
      <c r="AD35" s="144">
        <v>12</v>
      </c>
      <c r="AE35" s="144">
        <v>1</v>
      </c>
      <c r="AF35" s="144">
        <v>0</v>
      </c>
      <c r="AG35" s="144">
        <v>0</v>
      </c>
      <c r="AH35" s="144">
        <v>0</v>
      </c>
      <c r="AI35" s="163">
        <f t="shared" ref="AI35:AI49" si="44">IF(SUM(AJ35:AK35)&gt;0,SUM(AJ35:AK35),"－")</f>
        <v>18</v>
      </c>
      <c r="AJ35" s="144">
        <v>9</v>
      </c>
      <c r="AK35" s="164">
        <v>9</v>
      </c>
      <c r="AL35" s="163">
        <f t="shared" ref="AL35:AL49" si="45">IF(SUM(AM35:AN35)&gt;0,SUM(AM35:AN35),"－")</f>
        <v>27</v>
      </c>
      <c r="AM35" s="144">
        <v>18</v>
      </c>
      <c r="AN35" s="164">
        <v>9</v>
      </c>
      <c r="AO35" s="167">
        <f t="shared" ref="AO35:AO49" si="46">IF(SUM(AV35)&lt;&gt;0,IF(SUM(AL35)/SUM(AV35)*100&gt;0,SUM(AL35)/SUM(AV35)*100,"－"),"－")</f>
        <v>100</v>
      </c>
      <c r="AP35" s="167">
        <f t="shared" ref="AP35:AP49" si="47">IF(SUM(AW35)&lt;&gt;0,IF(SUM(AM35)/SUM(AW35)*100&gt;0,SUM(AM35)/SUM(AW35)*100,"－"),"－")</f>
        <v>105.88235294117648</v>
      </c>
      <c r="AQ35" s="167">
        <f t="shared" ref="AQ35:AQ49" si="48">IF(SUM(AX35)&lt;&gt;0,IF(SUM(AN35)/SUM(AX35)*100&gt;0,SUM(AN35)/SUM(AX35)*100,"－"),"－")</f>
        <v>90</v>
      </c>
      <c r="AR35" s="179"/>
      <c r="AS35" s="178" t="s">
        <v>68</v>
      </c>
      <c r="AT35" s="151"/>
      <c r="AU35" s="152"/>
      <c r="AV35" s="153">
        <f t="shared" si="19"/>
        <v>27</v>
      </c>
      <c r="AW35" s="154">
        <f>第21・22表!H34</f>
        <v>17</v>
      </c>
      <c r="AX35" s="155">
        <f>第21・22表!I34</f>
        <v>10</v>
      </c>
    </row>
    <row r="36" spans="1:50">
      <c r="A36" s="73"/>
      <c r="B36" s="72" t="s">
        <v>87</v>
      </c>
      <c r="C36" s="73"/>
      <c r="D36" s="187">
        <f t="shared" si="32"/>
        <v>102</v>
      </c>
      <c r="E36" s="188">
        <f t="shared" si="33"/>
        <v>44</v>
      </c>
      <c r="F36" s="188">
        <f t="shared" si="34"/>
        <v>58</v>
      </c>
      <c r="G36" s="187">
        <f t="shared" si="35"/>
        <v>30</v>
      </c>
      <c r="H36" s="188">
        <f t="shared" si="36"/>
        <v>13</v>
      </c>
      <c r="I36" s="188">
        <f t="shared" si="37"/>
        <v>17</v>
      </c>
      <c r="J36" s="188">
        <v>0</v>
      </c>
      <c r="K36" s="188">
        <v>0</v>
      </c>
      <c r="L36" s="188">
        <v>13</v>
      </c>
      <c r="M36" s="188">
        <v>17</v>
      </c>
      <c r="N36" s="188">
        <v>0</v>
      </c>
      <c r="O36" s="189">
        <v>0</v>
      </c>
      <c r="P36" s="188">
        <f t="shared" si="38"/>
        <v>44</v>
      </c>
      <c r="Q36" s="188">
        <f t="shared" si="39"/>
        <v>19</v>
      </c>
      <c r="R36" s="188">
        <f t="shared" si="40"/>
        <v>25</v>
      </c>
      <c r="S36" s="188">
        <v>19</v>
      </c>
      <c r="T36" s="188">
        <v>25</v>
      </c>
      <c r="U36" s="188">
        <v>0</v>
      </c>
      <c r="V36" s="188">
        <v>0</v>
      </c>
      <c r="W36" s="192"/>
      <c r="X36" s="191" t="s">
        <v>87</v>
      </c>
      <c r="Y36" s="192"/>
      <c r="Z36" s="187">
        <f t="shared" si="41"/>
        <v>28</v>
      </c>
      <c r="AA36" s="188">
        <f t="shared" si="42"/>
        <v>12</v>
      </c>
      <c r="AB36" s="188">
        <f t="shared" si="43"/>
        <v>16</v>
      </c>
      <c r="AC36" s="188">
        <v>12</v>
      </c>
      <c r="AD36" s="188">
        <v>14</v>
      </c>
      <c r="AE36" s="188">
        <v>0</v>
      </c>
      <c r="AF36" s="188">
        <v>2</v>
      </c>
      <c r="AG36" s="188">
        <v>0</v>
      </c>
      <c r="AH36" s="188">
        <v>0</v>
      </c>
      <c r="AI36" s="187">
        <f t="shared" si="44"/>
        <v>30</v>
      </c>
      <c r="AJ36" s="188">
        <v>13</v>
      </c>
      <c r="AK36" s="189">
        <v>17</v>
      </c>
      <c r="AL36" s="187">
        <f t="shared" si="45"/>
        <v>60</v>
      </c>
      <c r="AM36" s="188">
        <v>30</v>
      </c>
      <c r="AN36" s="189">
        <v>30</v>
      </c>
      <c r="AO36" s="193">
        <f t="shared" si="46"/>
        <v>98.360655737704917</v>
      </c>
      <c r="AP36" s="193">
        <f t="shared" si="47"/>
        <v>100</v>
      </c>
      <c r="AQ36" s="193">
        <f t="shared" si="48"/>
        <v>96.774193548387103</v>
      </c>
      <c r="AR36" s="192"/>
      <c r="AS36" s="191" t="s">
        <v>87</v>
      </c>
      <c r="AT36" s="151"/>
      <c r="AU36" s="152"/>
      <c r="AV36" s="153">
        <f t="shared" si="19"/>
        <v>61</v>
      </c>
      <c r="AW36" s="154">
        <f>第21・22表!H35</f>
        <v>30</v>
      </c>
      <c r="AX36" s="155">
        <f>第21・22表!I35</f>
        <v>31</v>
      </c>
    </row>
    <row r="37" spans="1:50">
      <c r="A37" s="43"/>
      <c r="B37" s="62" t="s">
        <v>88</v>
      </c>
      <c r="C37" s="43"/>
      <c r="D37" s="163" t="str">
        <f t="shared" si="32"/>
        <v>－</v>
      </c>
      <c r="E37" s="144" t="str">
        <f t="shared" si="33"/>
        <v>－</v>
      </c>
      <c r="F37" s="144" t="str">
        <f t="shared" si="34"/>
        <v>－</v>
      </c>
      <c r="G37" s="163" t="str">
        <f t="shared" si="35"/>
        <v>－</v>
      </c>
      <c r="H37" s="144" t="str">
        <f t="shared" si="36"/>
        <v>－</v>
      </c>
      <c r="I37" s="144" t="str">
        <f t="shared" si="37"/>
        <v>－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64">
        <v>0</v>
      </c>
      <c r="P37" s="144" t="str">
        <f t="shared" si="38"/>
        <v>－</v>
      </c>
      <c r="Q37" s="144" t="str">
        <f t="shared" si="39"/>
        <v>－</v>
      </c>
      <c r="R37" s="144" t="str">
        <f t="shared" si="40"/>
        <v>－</v>
      </c>
      <c r="S37" s="144">
        <v>0</v>
      </c>
      <c r="T37" s="144">
        <v>0</v>
      </c>
      <c r="U37" s="144">
        <v>0</v>
      </c>
      <c r="V37" s="144">
        <v>0</v>
      </c>
      <c r="W37" s="179"/>
      <c r="X37" s="178" t="s">
        <v>88</v>
      </c>
      <c r="Y37" s="179"/>
      <c r="Z37" s="163" t="str">
        <f t="shared" si="41"/>
        <v>－</v>
      </c>
      <c r="AA37" s="144" t="str">
        <f t="shared" si="42"/>
        <v>－</v>
      </c>
      <c r="AB37" s="144" t="str">
        <f t="shared" si="43"/>
        <v>－</v>
      </c>
      <c r="AC37" s="144">
        <v>0</v>
      </c>
      <c r="AD37" s="144">
        <v>0</v>
      </c>
      <c r="AE37" s="144">
        <v>0</v>
      </c>
      <c r="AF37" s="144">
        <v>0</v>
      </c>
      <c r="AG37" s="144">
        <v>0</v>
      </c>
      <c r="AH37" s="144">
        <v>0</v>
      </c>
      <c r="AI37" s="163" t="str">
        <f t="shared" si="44"/>
        <v>－</v>
      </c>
      <c r="AJ37" s="144">
        <v>0</v>
      </c>
      <c r="AK37" s="164">
        <v>0</v>
      </c>
      <c r="AL37" s="163" t="str">
        <f t="shared" si="45"/>
        <v>－</v>
      </c>
      <c r="AM37" s="144">
        <v>0</v>
      </c>
      <c r="AN37" s="164">
        <v>0</v>
      </c>
      <c r="AO37" s="167" t="str">
        <f t="shared" si="46"/>
        <v>－</v>
      </c>
      <c r="AP37" s="167" t="str">
        <f t="shared" si="47"/>
        <v>－</v>
      </c>
      <c r="AQ37" s="167" t="str">
        <f t="shared" si="48"/>
        <v>－</v>
      </c>
      <c r="AR37" s="179"/>
      <c r="AS37" s="178" t="s">
        <v>88</v>
      </c>
      <c r="AT37" s="151"/>
      <c r="AU37" s="152"/>
      <c r="AV37" s="153">
        <f t="shared" si="19"/>
        <v>28</v>
      </c>
      <c r="AW37" s="154">
        <f>第21・22表!H36</f>
        <v>16</v>
      </c>
      <c r="AX37" s="155">
        <f>第21・22表!I36</f>
        <v>12</v>
      </c>
    </row>
    <row r="38" spans="1:50">
      <c r="A38" s="43"/>
      <c r="B38" s="62" t="s">
        <v>89</v>
      </c>
      <c r="C38" s="61"/>
      <c r="D38" s="163">
        <f t="shared" si="32"/>
        <v>65</v>
      </c>
      <c r="E38" s="144">
        <f t="shared" si="33"/>
        <v>36</v>
      </c>
      <c r="F38" s="144">
        <f t="shared" si="34"/>
        <v>29</v>
      </c>
      <c r="G38" s="163">
        <f t="shared" si="35"/>
        <v>23</v>
      </c>
      <c r="H38" s="144">
        <f t="shared" si="36"/>
        <v>14</v>
      </c>
      <c r="I38" s="144">
        <f t="shared" si="37"/>
        <v>9</v>
      </c>
      <c r="J38" s="144">
        <v>0</v>
      </c>
      <c r="K38" s="144">
        <v>0</v>
      </c>
      <c r="L38" s="144">
        <v>14</v>
      </c>
      <c r="M38" s="144">
        <v>9</v>
      </c>
      <c r="N38" s="144">
        <v>0</v>
      </c>
      <c r="O38" s="164">
        <v>0</v>
      </c>
      <c r="P38" s="144">
        <f t="shared" si="38"/>
        <v>20</v>
      </c>
      <c r="Q38" s="144">
        <f t="shared" si="39"/>
        <v>8</v>
      </c>
      <c r="R38" s="144">
        <f t="shared" si="40"/>
        <v>12</v>
      </c>
      <c r="S38" s="144">
        <v>8</v>
      </c>
      <c r="T38" s="144">
        <v>12</v>
      </c>
      <c r="U38" s="144">
        <v>0</v>
      </c>
      <c r="V38" s="144">
        <v>0</v>
      </c>
      <c r="W38" s="179"/>
      <c r="X38" s="178" t="s">
        <v>89</v>
      </c>
      <c r="Y38" s="177"/>
      <c r="Z38" s="163">
        <f t="shared" si="41"/>
        <v>22</v>
      </c>
      <c r="AA38" s="144">
        <f t="shared" si="42"/>
        <v>14</v>
      </c>
      <c r="AB38" s="144">
        <f t="shared" si="43"/>
        <v>8</v>
      </c>
      <c r="AC38" s="144">
        <v>12</v>
      </c>
      <c r="AD38" s="144">
        <v>8</v>
      </c>
      <c r="AE38" s="144">
        <v>1</v>
      </c>
      <c r="AF38" s="144">
        <v>0</v>
      </c>
      <c r="AG38" s="144">
        <v>1</v>
      </c>
      <c r="AH38" s="144">
        <v>0</v>
      </c>
      <c r="AI38" s="163">
        <f t="shared" si="44"/>
        <v>24</v>
      </c>
      <c r="AJ38" s="144">
        <v>15</v>
      </c>
      <c r="AK38" s="164">
        <v>9</v>
      </c>
      <c r="AL38" s="163">
        <f t="shared" si="45"/>
        <v>30</v>
      </c>
      <c r="AM38" s="144">
        <v>13</v>
      </c>
      <c r="AN38" s="164">
        <v>17</v>
      </c>
      <c r="AO38" s="167">
        <f t="shared" si="46"/>
        <v>107.14285714285714</v>
      </c>
      <c r="AP38" s="167">
        <f t="shared" si="47"/>
        <v>108.33333333333333</v>
      </c>
      <c r="AQ38" s="167">
        <f t="shared" si="48"/>
        <v>106.25</v>
      </c>
      <c r="AR38" s="179"/>
      <c r="AS38" s="178" t="s">
        <v>89</v>
      </c>
      <c r="AT38" s="151"/>
      <c r="AU38" s="152"/>
      <c r="AV38" s="153">
        <f t="shared" ref="AV38:AV49" si="49">IF(SUM(AW38:AX38)&gt;0,SUM(AW38:AX38),"－")</f>
        <v>28</v>
      </c>
      <c r="AW38" s="154">
        <f>第21・22表!H37</f>
        <v>12</v>
      </c>
      <c r="AX38" s="155">
        <f>第21・22表!I37</f>
        <v>16</v>
      </c>
    </row>
    <row r="39" spans="1:50">
      <c r="A39" s="43"/>
      <c r="B39" s="62" t="s">
        <v>90</v>
      </c>
      <c r="C39" s="61"/>
      <c r="D39" s="163">
        <f t="shared" si="32"/>
        <v>216</v>
      </c>
      <c r="E39" s="144">
        <f t="shared" si="33"/>
        <v>113</v>
      </c>
      <c r="F39" s="144">
        <f t="shared" si="34"/>
        <v>103</v>
      </c>
      <c r="G39" s="163">
        <f t="shared" si="35"/>
        <v>75</v>
      </c>
      <c r="H39" s="144">
        <f t="shared" si="36"/>
        <v>36</v>
      </c>
      <c r="I39" s="144">
        <f t="shared" si="37"/>
        <v>39</v>
      </c>
      <c r="J39" s="144">
        <v>0</v>
      </c>
      <c r="K39" s="144">
        <v>0</v>
      </c>
      <c r="L39" s="144">
        <v>36</v>
      </c>
      <c r="M39" s="144">
        <v>39</v>
      </c>
      <c r="N39" s="144">
        <v>0</v>
      </c>
      <c r="O39" s="164">
        <v>0</v>
      </c>
      <c r="P39" s="144">
        <f t="shared" si="38"/>
        <v>58</v>
      </c>
      <c r="Q39" s="144">
        <f t="shared" si="39"/>
        <v>30</v>
      </c>
      <c r="R39" s="144">
        <f t="shared" si="40"/>
        <v>28</v>
      </c>
      <c r="S39" s="144">
        <v>28</v>
      </c>
      <c r="T39" s="144">
        <v>28</v>
      </c>
      <c r="U39" s="144">
        <v>2</v>
      </c>
      <c r="V39" s="144">
        <v>0</v>
      </c>
      <c r="W39" s="179"/>
      <c r="X39" s="178" t="s">
        <v>90</v>
      </c>
      <c r="Y39" s="177"/>
      <c r="Z39" s="163">
        <f t="shared" si="41"/>
        <v>83</v>
      </c>
      <c r="AA39" s="144">
        <f t="shared" si="42"/>
        <v>47</v>
      </c>
      <c r="AB39" s="144">
        <f t="shared" si="43"/>
        <v>36</v>
      </c>
      <c r="AC39" s="144">
        <v>18</v>
      </c>
      <c r="AD39" s="144">
        <v>15</v>
      </c>
      <c r="AE39" s="144">
        <v>28</v>
      </c>
      <c r="AF39" s="144">
        <v>20</v>
      </c>
      <c r="AG39" s="144">
        <v>1</v>
      </c>
      <c r="AH39" s="144">
        <v>1</v>
      </c>
      <c r="AI39" s="163">
        <f t="shared" si="44"/>
        <v>79</v>
      </c>
      <c r="AJ39" s="144">
        <v>39</v>
      </c>
      <c r="AK39" s="164">
        <v>40</v>
      </c>
      <c r="AL39" s="163">
        <f t="shared" si="45"/>
        <v>67</v>
      </c>
      <c r="AM39" s="144">
        <v>32</v>
      </c>
      <c r="AN39" s="164">
        <v>35</v>
      </c>
      <c r="AO39" s="167">
        <f t="shared" si="46"/>
        <v>97.101449275362313</v>
      </c>
      <c r="AP39" s="167">
        <f t="shared" si="47"/>
        <v>103.2258064516129</v>
      </c>
      <c r="AQ39" s="167">
        <f t="shared" si="48"/>
        <v>92.10526315789474</v>
      </c>
      <c r="AR39" s="179"/>
      <c r="AS39" s="178" t="s">
        <v>90</v>
      </c>
      <c r="AT39" s="151"/>
      <c r="AU39" s="152"/>
      <c r="AV39" s="153">
        <f t="shared" si="49"/>
        <v>69</v>
      </c>
      <c r="AW39" s="154">
        <f>第21・22表!H38</f>
        <v>31</v>
      </c>
      <c r="AX39" s="155">
        <f>第21・22表!I38</f>
        <v>38</v>
      </c>
    </row>
    <row r="40" spans="1:50">
      <c r="A40" s="43"/>
      <c r="B40" s="62" t="s">
        <v>75</v>
      </c>
      <c r="C40" s="61"/>
      <c r="D40" s="163" t="str">
        <f t="shared" si="32"/>
        <v>－</v>
      </c>
      <c r="E40" s="144" t="str">
        <f t="shared" si="33"/>
        <v>－</v>
      </c>
      <c r="F40" s="144" t="str">
        <f t="shared" si="34"/>
        <v>－</v>
      </c>
      <c r="G40" s="163" t="str">
        <f t="shared" si="35"/>
        <v>－</v>
      </c>
      <c r="H40" s="144" t="str">
        <f t="shared" si="36"/>
        <v>－</v>
      </c>
      <c r="I40" s="144" t="str">
        <f t="shared" si="37"/>
        <v>－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64">
        <v>0</v>
      </c>
      <c r="P40" s="144" t="str">
        <f t="shared" si="38"/>
        <v>－</v>
      </c>
      <c r="Q40" s="144" t="str">
        <f t="shared" si="39"/>
        <v>－</v>
      </c>
      <c r="R40" s="144" t="str">
        <f t="shared" si="40"/>
        <v>－</v>
      </c>
      <c r="S40" s="144">
        <v>0</v>
      </c>
      <c r="T40" s="144">
        <v>0</v>
      </c>
      <c r="U40" s="144">
        <v>0</v>
      </c>
      <c r="V40" s="144">
        <v>0</v>
      </c>
      <c r="W40" s="179"/>
      <c r="X40" s="178" t="s">
        <v>75</v>
      </c>
      <c r="Y40" s="177"/>
      <c r="Z40" s="163" t="str">
        <f t="shared" si="41"/>
        <v>－</v>
      </c>
      <c r="AA40" s="144" t="str">
        <f t="shared" si="42"/>
        <v>－</v>
      </c>
      <c r="AB40" s="144" t="str">
        <f t="shared" si="43"/>
        <v>－</v>
      </c>
      <c r="AC40" s="144">
        <v>0</v>
      </c>
      <c r="AD40" s="144">
        <v>0</v>
      </c>
      <c r="AE40" s="144">
        <v>0</v>
      </c>
      <c r="AF40" s="144">
        <v>0</v>
      </c>
      <c r="AG40" s="144">
        <v>0</v>
      </c>
      <c r="AH40" s="144">
        <v>0</v>
      </c>
      <c r="AI40" s="163" t="str">
        <f t="shared" si="44"/>
        <v>－</v>
      </c>
      <c r="AJ40" s="144">
        <v>0</v>
      </c>
      <c r="AK40" s="164">
        <v>0</v>
      </c>
      <c r="AL40" s="163" t="str">
        <f t="shared" si="45"/>
        <v>－</v>
      </c>
      <c r="AM40" s="144">
        <v>0</v>
      </c>
      <c r="AN40" s="164">
        <v>0</v>
      </c>
      <c r="AO40" s="167" t="str">
        <f t="shared" si="46"/>
        <v>－</v>
      </c>
      <c r="AP40" s="167" t="str">
        <f t="shared" si="47"/>
        <v>－</v>
      </c>
      <c r="AQ40" s="167" t="str">
        <f t="shared" si="48"/>
        <v>－</v>
      </c>
      <c r="AR40" s="179"/>
      <c r="AS40" s="178" t="s">
        <v>75</v>
      </c>
      <c r="AT40" s="151"/>
      <c r="AU40" s="152"/>
      <c r="AV40" s="153">
        <f t="shared" si="49"/>
        <v>19</v>
      </c>
      <c r="AW40" s="154">
        <f>第21・22表!H39</f>
        <v>11</v>
      </c>
      <c r="AX40" s="155">
        <f>第21・22表!I39</f>
        <v>8</v>
      </c>
    </row>
    <row r="41" spans="1:50">
      <c r="A41" s="43"/>
      <c r="B41" s="62" t="s">
        <v>76</v>
      </c>
      <c r="C41" s="61"/>
      <c r="D41" s="163" t="str">
        <f t="shared" si="32"/>
        <v>－</v>
      </c>
      <c r="E41" s="144" t="str">
        <f t="shared" si="33"/>
        <v>－</v>
      </c>
      <c r="F41" s="144" t="str">
        <f t="shared" si="34"/>
        <v>－</v>
      </c>
      <c r="G41" s="163" t="str">
        <f t="shared" si="35"/>
        <v>－</v>
      </c>
      <c r="H41" s="144" t="str">
        <f t="shared" si="36"/>
        <v>－</v>
      </c>
      <c r="I41" s="144" t="str">
        <f t="shared" si="37"/>
        <v>－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64">
        <v>0</v>
      </c>
      <c r="P41" s="144" t="str">
        <f t="shared" si="38"/>
        <v>－</v>
      </c>
      <c r="Q41" s="144" t="str">
        <f t="shared" si="39"/>
        <v>－</v>
      </c>
      <c r="R41" s="144" t="str">
        <f t="shared" si="40"/>
        <v>－</v>
      </c>
      <c r="S41" s="144">
        <v>0</v>
      </c>
      <c r="T41" s="144">
        <v>0</v>
      </c>
      <c r="U41" s="144">
        <v>0</v>
      </c>
      <c r="V41" s="144">
        <v>0</v>
      </c>
      <c r="W41" s="179"/>
      <c r="X41" s="178" t="s">
        <v>76</v>
      </c>
      <c r="Y41" s="177"/>
      <c r="Z41" s="163" t="str">
        <f t="shared" si="41"/>
        <v>－</v>
      </c>
      <c r="AA41" s="144" t="str">
        <f t="shared" si="42"/>
        <v>－</v>
      </c>
      <c r="AB41" s="144" t="str">
        <f t="shared" si="43"/>
        <v>－</v>
      </c>
      <c r="AC41" s="144">
        <v>0</v>
      </c>
      <c r="AD41" s="144">
        <v>0</v>
      </c>
      <c r="AE41" s="144">
        <v>0</v>
      </c>
      <c r="AF41" s="144">
        <v>0</v>
      </c>
      <c r="AG41" s="144">
        <v>0</v>
      </c>
      <c r="AH41" s="144">
        <v>0</v>
      </c>
      <c r="AI41" s="163" t="str">
        <f t="shared" si="44"/>
        <v>－</v>
      </c>
      <c r="AJ41" s="144">
        <v>0</v>
      </c>
      <c r="AK41" s="164">
        <v>0</v>
      </c>
      <c r="AL41" s="163" t="str">
        <f t="shared" si="45"/>
        <v>－</v>
      </c>
      <c r="AM41" s="144">
        <v>0</v>
      </c>
      <c r="AN41" s="164">
        <v>0</v>
      </c>
      <c r="AO41" s="167" t="str">
        <f t="shared" si="46"/>
        <v>－</v>
      </c>
      <c r="AP41" s="167" t="str">
        <f t="shared" si="47"/>
        <v>－</v>
      </c>
      <c r="AQ41" s="167" t="str">
        <f t="shared" si="48"/>
        <v>－</v>
      </c>
      <c r="AR41" s="179"/>
      <c r="AS41" s="178" t="s">
        <v>76</v>
      </c>
      <c r="AT41" s="151"/>
      <c r="AU41" s="152"/>
      <c r="AV41" s="153">
        <f t="shared" si="49"/>
        <v>27</v>
      </c>
      <c r="AW41" s="154">
        <f>第21・22表!H40</f>
        <v>17</v>
      </c>
      <c r="AX41" s="155">
        <f>第21・22表!I40</f>
        <v>10</v>
      </c>
    </row>
    <row r="42" spans="1:50">
      <c r="A42" s="66"/>
      <c r="B42" s="65" t="s">
        <v>91</v>
      </c>
      <c r="C42" s="64"/>
      <c r="D42" s="180" t="str">
        <f t="shared" si="32"/>
        <v>－</v>
      </c>
      <c r="E42" s="181" t="str">
        <f t="shared" si="33"/>
        <v>－</v>
      </c>
      <c r="F42" s="181" t="str">
        <f t="shared" si="34"/>
        <v>－</v>
      </c>
      <c r="G42" s="180" t="str">
        <f t="shared" si="35"/>
        <v>－</v>
      </c>
      <c r="H42" s="181" t="str">
        <f t="shared" si="36"/>
        <v>－</v>
      </c>
      <c r="I42" s="181" t="str">
        <f t="shared" si="37"/>
        <v>－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2">
        <v>0</v>
      </c>
      <c r="P42" s="181" t="str">
        <f t="shared" si="38"/>
        <v>－</v>
      </c>
      <c r="Q42" s="181" t="str">
        <f t="shared" si="39"/>
        <v>－</v>
      </c>
      <c r="R42" s="181" t="str">
        <f t="shared" si="40"/>
        <v>－</v>
      </c>
      <c r="S42" s="181">
        <v>0</v>
      </c>
      <c r="T42" s="181">
        <v>0</v>
      </c>
      <c r="U42" s="181">
        <v>0</v>
      </c>
      <c r="V42" s="181">
        <v>0</v>
      </c>
      <c r="W42" s="185"/>
      <c r="X42" s="184" t="s">
        <v>91</v>
      </c>
      <c r="Y42" s="183"/>
      <c r="Z42" s="180" t="str">
        <f t="shared" si="41"/>
        <v>－</v>
      </c>
      <c r="AA42" s="181" t="str">
        <f t="shared" si="42"/>
        <v>－</v>
      </c>
      <c r="AB42" s="181" t="str">
        <f t="shared" si="43"/>
        <v>－</v>
      </c>
      <c r="AC42" s="181">
        <v>0</v>
      </c>
      <c r="AD42" s="181">
        <v>0</v>
      </c>
      <c r="AE42" s="181">
        <v>0</v>
      </c>
      <c r="AF42" s="181">
        <v>0</v>
      </c>
      <c r="AG42" s="181">
        <v>0</v>
      </c>
      <c r="AH42" s="181">
        <v>0</v>
      </c>
      <c r="AI42" s="180" t="str">
        <f t="shared" si="44"/>
        <v>－</v>
      </c>
      <c r="AJ42" s="181">
        <v>0</v>
      </c>
      <c r="AK42" s="182">
        <v>0</v>
      </c>
      <c r="AL42" s="180" t="str">
        <f t="shared" si="45"/>
        <v>－</v>
      </c>
      <c r="AM42" s="181">
        <v>0</v>
      </c>
      <c r="AN42" s="182">
        <v>0</v>
      </c>
      <c r="AO42" s="186" t="str">
        <f t="shared" si="46"/>
        <v>－</v>
      </c>
      <c r="AP42" s="186" t="str">
        <f t="shared" si="47"/>
        <v>－</v>
      </c>
      <c r="AQ42" s="186" t="str">
        <f t="shared" si="48"/>
        <v>－</v>
      </c>
      <c r="AR42" s="185"/>
      <c r="AS42" s="184" t="s">
        <v>91</v>
      </c>
      <c r="AT42" s="151"/>
      <c r="AU42" s="152"/>
      <c r="AV42" s="153">
        <f t="shared" si="49"/>
        <v>56</v>
      </c>
      <c r="AW42" s="154">
        <f>第21・22表!H41</f>
        <v>32</v>
      </c>
      <c r="AX42" s="155">
        <f>第21・22表!I41</f>
        <v>24</v>
      </c>
    </row>
    <row r="43" spans="1:50">
      <c r="A43" s="43"/>
      <c r="B43" s="62" t="s">
        <v>104</v>
      </c>
      <c r="C43" s="61"/>
      <c r="D43" s="163" t="str">
        <f t="shared" si="32"/>
        <v>－</v>
      </c>
      <c r="E43" s="144" t="str">
        <f t="shared" si="33"/>
        <v>－</v>
      </c>
      <c r="F43" s="144" t="str">
        <f t="shared" si="34"/>
        <v>－</v>
      </c>
      <c r="G43" s="163" t="str">
        <f t="shared" si="35"/>
        <v>－</v>
      </c>
      <c r="H43" s="144" t="str">
        <f t="shared" si="36"/>
        <v>－</v>
      </c>
      <c r="I43" s="144" t="str">
        <f t="shared" si="37"/>
        <v>－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64">
        <v>0</v>
      </c>
      <c r="P43" s="144" t="str">
        <f t="shared" si="38"/>
        <v>－</v>
      </c>
      <c r="Q43" s="144" t="str">
        <f t="shared" si="39"/>
        <v>－</v>
      </c>
      <c r="R43" s="144" t="str">
        <f t="shared" si="40"/>
        <v>－</v>
      </c>
      <c r="S43" s="144">
        <v>0</v>
      </c>
      <c r="T43" s="144">
        <v>0</v>
      </c>
      <c r="U43" s="144">
        <v>0</v>
      </c>
      <c r="V43" s="144">
        <v>0</v>
      </c>
      <c r="W43" s="179"/>
      <c r="X43" s="178" t="s">
        <v>104</v>
      </c>
      <c r="Y43" s="177"/>
      <c r="Z43" s="163" t="str">
        <f t="shared" si="41"/>
        <v>－</v>
      </c>
      <c r="AA43" s="144" t="str">
        <f t="shared" si="42"/>
        <v>－</v>
      </c>
      <c r="AB43" s="144" t="str">
        <f t="shared" si="43"/>
        <v>－</v>
      </c>
      <c r="AC43" s="144">
        <v>0</v>
      </c>
      <c r="AD43" s="144">
        <v>0</v>
      </c>
      <c r="AE43" s="144">
        <v>0</v>
      </c>
      <c r="AF43" s="144">
        <v>0</v>
      </c>
      <c r="AG43" s="144">
        <v>0</v>
      </c>
      <c r="AH43" s="144">
        <v>0</v>
      </c>
      <c r="AI43" s="163" t="str">
        <f t="shared" si="44"/>
        <v>－</v>
      </c>
      <c r="AJ43" s="144">
        <v>0</v>
      </c>
      <c r="AK43" s="164">
        <v>0</v>
      </c>
      <c r="AL43" s="163" t="str">
        <f t="shared" si="45"/>
        <v>－</v>
      </c>
      <c r="AM43" s="144">
        <v>0</v>
      </c>
      <c r="AN43" s="164">
        <v>0</v>
      </c>
      <c r="AO43" s="167" t="str">
        <f t="shared" si="46"/>
        <v>－</v>
      </c>
      <c r="AP43" s="167" t="str">
        <f t="shared" si="47"/>
        <v>－</v>
      </c>
      <c r="AQ43" s="167" t="str">
        <f t="shared" si="48"/>
        <v>－</v>
      </c>
      <c r="AR43" s="179"/>
      <c r="AS43" s="178" t="s">
        <v>104</v>
      </c>
      <c r="AT43" s="151"/>
      <c r="AU43" s="152"/>
      <c r="AV43" s="153">
        <f t="shared" si="49"/>
        <v>103</v>
      </c>
      <c r="AW43" s="154">
        <f>第21・22表!H42</f>
        <v>53</v>
      </c>
      <c r="AX43" s="155">
        <f>第21・22表!I42</f>
        <v>50</v>
      </c>
    </row>
    <row r="44" spans="1:50">
      <c r="A44" s="43"/>
      <c r="B44" s="62" t="s">
        <v>77</v>
      </c>
      <c r="C44" s="61"/>
      <c r="D44" s="163">
        <f t="shared" si="32"/>
        <v>194</v>
      </c>
      <c r="E44" s="144">
        <f t="shared" si="33"/>
        <v>92</v>
      </c>
      <c r="F44" s="144">
        <f t="shared" si="34"/>
        <v>102</v>
      </c>
      <c r="G44" s="163">
        <f t="shared" si="35"/>
        <v>60</v>
      </c>
      <c r="H44" s="144">
        <f t="shared" si="36"/>
        <v>25</v>
      </c>
      <c r="I44" s="144">
        <f t="shared" si="37"/>
        <v>35</v>
      </c>
      <c r="J44" s="144">
        <v>0</v>
      </c>
      <c r="K44" s="144">
        <v>0</v>
      </c>
      <c r="L44" s="144">
        <v>25</v>
      </c>
      <c r="M44" s="144">
        <v>32</v>
      </c>
      <c r="N44" s="144">
        <v>0</v>
      </c>
      <c r="O44" s="164">
        <v>3</v>
      </c>
      <c r="P44" s="144">
        <f t="shared" si="38"/>
        <v>68</v>
      </c>
      <c r="Q44" s="144">
        <f t="shared" si="39"/>
        <v>30</v>
      </c>
      <c r="R44" s="144">
        <f t="shared" si="40"/>
        <v>38</v>
      </c>
      <c r="S44" s="144">
        <v>29</v>
      </c>
      <c r="T44" s="144">
        <v>36</v>
      </c>
      <c r="U44" s="144">
        <v>1</v>
      </c>
      <c r="V44" s="144">
        <v>2</v>
      </c>
      <c r="W44" s="179"/>
      <c r="X44" s="178" t="s">
        <v>77</v>
      </c>
      <c r="Y44" s="177"/>
      <c r="Z44" s="163">
        <f t="shared" si="41"/>
        <v>66</v>
      </c>
      <c r="AA44" s="144">
        <f t="shared" si="42"/>
        <v>37</v>
      </c>
      <c r="AB44" s="144">
        <f t="shared" si="43"/>
        <v>29</v>
      </c>
      <c r="AC44" s="144">
        <v>36</v>
      </c>
      <c r="AD44" s="144">
        <v>27</v>
      </c>
      <c r="AE44" s="144">
        <v>1</v>
      </c>
      <c r="AF44" s="144">
        <v>1</v>
      </c>
      <c r="AG44" s="144">
        <v>0</v>
      </c>
      <c r="AH44" s="144">
        <v>1</v>
      </c>
      <c r="AI44" s="163">
        <f t="shared" si="44"/>
        <v>61</v>
      </c>
      <c r="AJ44" s="144">
        <v>26</v>
      </c>
      <c r="AK44" s="164">
        <v>35</v>
      </c>
      <c r="AL44" s="163">
        <f t="shared" si="45"/>
        <v>60</v>
      </c>
      <c r="AM44" s="144">
        <v>33</v>
      </c>
      <c r="AN44" s="164">
        <v>27</v>
      </c>
      <c r="AO44" s="167">
        <f t="shared" si="46"/>
        <v>19.54397394136808</v>
      </c>
      <c r="AP44" s="167">
        <f t="shared" si="47"/>
        <v>21.019108280254777</v>
      </c>
      <c r="AQ44" s="167">
        <f t="shared" si="48"/>
        <v>18</v>
      </c>
      <c r="AR44" s="179"/>
      <c r="AS44" s="178" t="s">
        <v>77</v>
      </c>
      <c r="AT44" s="151"/>
      <c r="AU44" s="152"/>
      <c r="AV44" s="153">
        <f t="shared" si="49"/>
        <v>307</v>
      </c>
      <c r="AW44" s="154">
        <f>第21・22表!H43</f>
        <v>157</v>
      </c>
      <c r="AX44" s="155">
        <f>第21・22表!I43</f>
        <v>150</v>
      </c>
    </row>
    <row r="45" spans="1:50">
      <c r="A45" s="43"/>
      <c r="B45" s="62" t="s">
        <v>78</v>
      </c>
      <c r="C45" s="61"/>
      <c r="D45" s="163">
        <f t="shared" si="32"/>
        <v>190</v>
      </c>
      <c r="E45" s="144">
        <f t="shared" si="33"/>
        <v>86</v>
      </c>
      <c r="F45" s="144">
        <f t="shared" si="34"/>
        <v>104</v>
      </c>
      <c r="G45" s="163">
        <f t="shared" si="35"/>
        <v>69</v>
      </c>
      <c r="H45" s="144">
        <f t="shared" si="36"/>
        <v>34</v>
      </c>
      <c r="I45" s="144">
        <f t="shared" si="37"/>
        <v>35</v>
      </c>
      <c r="J45" s="144">
        <v>2</v>
      </c>
      <c r="K45" s="144">
        <v>0</v>
      </c>
      <c r="L45" s="144">
        <v>23</v>
      </c>
      <c r="M45" s="144">
        <v>28</v>
      </c>
      <c r="N45" s="144">
        <v>9</v>
      </c>
      <c r="O45" s="164">
        <v>7</v>
      </c>
      <c r="P45" s="144">
        <f t="shared" si="38"/>
        <v>55</v>
      </c>
      <c r="Q45" s="144">
        <f t="shared" si="39"/>
        <v>26</v>
      </c>
      <c r="R45" s="144">
        <f t="shared" si="40"/>
        <v>29</v>
      </c>
      <c r="S45" s="144">
        <v>26</v>
      </c>
      <c r="T45" s="144">
        <v>28</v>
      </c>
      <c r="U45" s="144">
        <v>0</v>
      </c>
      <c r="V45" s="144">
        <v>1</v>
      </c>
      <c r="W45" s="179"/>
      <c r="X45" s="178" t="s">
        <v>78</v>
      </c>
      <c r="Y45" s="177"/>
      <c r="Z45" s="163">
        <f t="shared" si="41"/>
        <v>66</v>
      </c>
      <c r="AA45" s="144">
        <f t="shared" si="42"/>
        <v>26</v>
      </c>
      <c r="AB45" s="144">
        <f t="shared" si="43"/>
        <v>40</v>
      </c>
      <c r="AC45" s="144">
        <v>25</v>
      </c>
      <c r="AD45" s="144">
        <v>40</v>
      </c>
      <c r="AE45" s="144">
        <v>1</v>
      </c>
      <c r="AF45" s="144">
        <v>0</v>
      </c>
      <c r="AG45" s="144">
        <v>0</v>
      </c>
      <c r="AH45" s="144">
        <v>0</v>
      </c>
      <c r="AI45" s="163">
        <f t="shared" si="44"/>
        <v>54</v>
      </c>
      <c r="AJ45" s="144">
        <v>25</v>
      </c>
      <c r="AK45" s="164">
        <v>29</v>
      </c>
      <c r="AL45" s="163">
        <f t="shared" si="45"/>
        <v>76</v>
      </c>
      <c r="AM45" s="144">
        <v>38</v>
      </c>
      <c r="AN45" s="164">
        <v>38</v>
      </c>
      <c r="AO45" s="167">
        <f t="shared" si="46"/>
        <v>86.36363636363636</v>
      </c>
      <c r="AP45" s="167">
        <f t="shared" si="47"/>
        <v>77.551020408163268</v>
      </c>
      <c r="AQ45" s="167">
        <f t="shared" si="48"/>
        <v>97.435897435897431</v>
      </c>
      <c r="AR45" s="179"/>
      <c r="AS45" s="178" t="s">
        <v>78</v>
      </c>
      <c r="AT45" s="151"/>
      <c r="AU45" s="152"/>
      <c r="AV45" s="153">
        <f t="shared" si="49"/>
        <v>88</v>
      </c>
      <c r="AW45" s="154">
        <f>第21・22表!H44</f>
        <v>49</v>
      </c>
      <c r="AX45" s="155">
        <f>第21・22表!I44</f>
        <v>39</v>
      </c>
    </row>
    <row r="46" spans="1:50">
      <c r="A46" s="73"/>
      <c r="B46" s="72" t="s">
        <v>209</v>
      </c>
      <c r="C46" s="71"/>
      <c r="D46" s="187" t="str">
        <f t="shared" si="32"/>
        <v>－</v>
      </c>
      <c r="E46" s="188" t="str">
        <f t="shared" si="33"/>
        <v>－</v>
      </c>
      <c r="F46" s="188" t="str">
        <f t="shared" si="34"/>
        <v>－</v>
      </c>
      <c r="G46" s="187" t="str">
        <f t="shared" si="35"/>
        <v>－</v>
      </c>
      <c r="H46" s="188" t="str">
        <f t="shared" si="36"/>
        <v>－</v>
      </c>
      <c r="I46" s="188" t="str">
        <f t="shared" si="37"/>
        <v>－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9">
        <v>0</v>
      </c>
      <c r="P46" s="188" t="str">
        <f t="shared" si="38"/>
        <v>－</v>
      </c>
      <c r="Q46" s="188" t="str">
        <f t="shared" si="39"/>
        <v>－</v>
      </c>
      <c r="R46" s="188" t="str">
        <f t="shared" si="40"/>
        <v>－</v>
      </c>
      <c r="S46" s="188">
        <v>0</v>
      </c>
      <c r="T46" s="188">
        <v>0</v>
      </c>
      <c r="U46" s="188">
        <v>0</v>
      </c>
      <c r="V46" s="188">
        <v>0</v>
      </c>
      <c r="W46" s="192"/>
      <c r="X46" s="191" t="s">
        <v>209</v>
      </c>
      <c r="Y46" s="190"/>
      <c r="Z46" s="187" t="str">
        <f t="shared" si="41"/>
        <v>－</v>
      </c>
      <c r="AA46" s="188" t="str">
        <f t="shared" si="42"/>
        <v>－</v>
      </c>
      <c r="AB46" s="188" t="str">
        <f t="shared" si="43"/>
        <v>－</v>
      </c>
      <c r="AC46" s="188">
        <v>0</v>
      </c>
      <c r="AD46" s="188">
        <v>0</v>
      </c>
      <c r="AE46" s="188">
        <v>0</v>
      </c>
      <c r="AF46" s="188">
        <v>0</v>
      </c>
      <c r="AG46" s="188">
        <v>0</v>
      </c>
      <c r="AH46" s="188">
        <v>0</v>
      </c>
      <c r="AI46" s="187" t="str">
        <f t="shared" si="44"/>
        <v>－</v>
      </c>
      <c r="AJ46" s="188">
        <v>0</v>
      </c>
      <c r="AK46" s="189">
        <v>0</v>
      </c>
      <c r="AL46" s="187" t="str">
        <f t="shared" si="45"/>
        <v>－</v>
      </c>
      <c r="AM46" s="188">
        <v>0</v>
      </c>
      <c r="AN46" s="189">
        <v>0</v>
      </c>
      <c r="AO46" s="193" t="str">
        <f t="shared" si="46"/>
        <v>－</v>
      </c>
      <c r="AP46" s="193" t="str">
        <f t="shared" si="47"/>
        <v>－</v>
      </c>
      <c r="AQ46" s="193" t="str">
        <f t="shared" si="48"/>
        <v>－</v>
      </c>
      <c r="AR46" s="192"/>
      <c r="AS46" s="191" t="s">
        <v>209</v>
      </c>
      <c r="AT46" s="151"/>
      <c r="AU46" s="152"/>
      <c r="AV46" s="153">
        <f t="shared" si="49"/>
        <v>69</v>
      </c>
      <c r="AW46" s="154">
        <f>第21・22表!H45</f>
        <v>35</v>
      </c>
      <c r="AX46" s="155">
        <f>第21・22表!I45</f>
        <v>34</v>
      </c>
    </row>
    <row r="47" spans="1:50">
      <c r="A47" s="43"/>
      <c r="B47" s="62" t="s">
        <v>69</v>
      </c>
      <c r="C47" s="61"/>
      <c r="D47" s="163" t="str">
        <f t="shared" si="32"/>
        <v>－</v>
      </c>
      <c r="E47" s="144" t="str">
        <f t="shared" si="33"/>
        <v>－</v>
      </c>
      <c r="F47" s="144" t="str">
        <f t="shared" si="34"/>
        <v>－</v>
      </c>
      <c r="G47" s="163" t="str">
        <f t="shared" si="35"/>
        <v>－</v>
      </c>
      <c r="H47" s="144" t="str">
        <f t="shared" si="36"/>
        <v>－</v>
      </c>
      <c r="I47" s="144" t="str">
        <f t="shared" si="37"/>
        <v>－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64">
        <v>0</v>
      </c>
      <c r="P47" s="144" t="str">
        <f t="shared" si="38"/>
        <v>－</v>
      </c>
      <c r="Q47" s="144" t="str">
        <f t="shared" si="39"/>
        <v>－</v>
      </c>
      <c r="R47" s="144" t="str">
        <f t="shared" si="40"/>
        <v>－</v>
      </c>
      <c r="S47" s="144">
        <v>0</v>
      </c>
      <c r="T47" s="144">
        <v>0</v>
      </c>
      <c r="U47" s="144">
        <v>0</v>
      </c>
      <c r="V47" s="144">
        <v>0</v>
      </c>
      <c r="W47" s="179"/>
      <c r="X47" s="178" t="s">
        <v>69</v>
      </c>
      <c r="Y47" s="177"/>
      <c r="Z47" s="163" t="str">
        <f t="shared" si="41"/>
        <v>－</v>
      </c>
      <c r="AA47" s="144" t="str">
        <f t="shared" si="42"/>
        <v>－</v>
      </c>
      <c r="AB47" s="144" t="str">
        <f t="shared" si="43"/>
        <v>－</v>
      </c>
      <c r="AC47" s="144">
        <v>0</v>
      </c>
      <c r="AD47" s="144">
        <v>0</v>
      </c>
      <c r="AE47" s="144">
        <v>0</v>
      </c>
      <c r="AF47" s="144">
        <v>0</v>
      </c>
      <c r="AG47" s="144">
        <v>0</v>
      </c>
      <c r="AH47" s="144">
        <v>0</v>
      </c>
      <c r="AI47" s="163" t="str">
        <f t="shared" si="44"/>
        <v>－</v>
      </c>
      <c r="AJ47" s="144">
        <v>0</v>
      </c>
      <c r="AK47" s="164">
        <v>0</v>
      </c>
      <c r="AL47" s="163">
        <f t="shared" si="45"/>
        <v>36</v>
      </c>
      <c r="AM47" s="144">
        <v>19</v>
      </c>
      <c r="AN47" s="164">
        <v>17</v>
      </c>
      <c r="AO47" s="167">
        <f t="shared" si="46"/>
        <v>37.894736842105267</v>
      </c>
      <c r="AP47" s="167">
        <f t="shared" si="47"/>
        <v>42.222222222222221</v>
      </c>
      <c r="AQ47" s="167">
        <f t="shared" si="48"/>
        <v>34</v>
      </c>
      <c r="AR47" s="179"/>
      <c r="AS47" s="178" t="s">
        <v>69</v>
      </c>
      <c r="AT47" s="151"/>
      <c r="AU47" s="152"/>
      <c r="AV47" s="153">
        <f t="shared" si="49"/>
        <v>95</v>
      </c>
      <c r="AW47" s="154">
        <f>第21・22表!H46</f>
        <v>45</v>
      </c>
      <c r="AX47" s="155">
        <f>第21・22表!I46</f>
        <v>50</v>
      </c>
    </row>
    <row r="48" spans="1:50">
      <c r="A48" s="43"/>
      <c r="B48" s="62" t="s">
        <v>79</v>
      </c>
      <c r="C48" s="61"/>
      <c r="D48" s="163">
        <f t="shared" si="32"/>
        <v>476</v>
      </c>
      <c r="E48" s="144">
        <f t="shared" si="33"/>
        <v>230</v>
      </c>
      <c r="F48" s="144">
        <f t="shared" si="34"/>
        <v>246</v>
      </c>
      <c r="G48" s="163">
        <f t="shared" si="35"/>
        <v>162</v>
      </c>
      <c r="H48" s="144">
        <f t="shared" si="36"/>
        <v>74</v>
      </c>
      <c r="I48" s="144">
        <f t="shared" si="37"/>
        <v>88</v>
      </c>
      <c r="J48" s="144">
        <v>4</v>
      </c>
      <c r="K48" s="144">
        <v>7</v>
      </c>
      <c r="L48" s="144">
        <v>35</v>
      </c>
      <c r="M48" s="144">
        <v>46</v>
      </c>
      <c r="N48" s="144">
        <v>35</v>
      </c>
      <c r="O48" s="164">
        <v>35</v>
      </c>
      <c r="P48" s="144">
        <f t="shared" si="38"/>
        <v>144</v>
      </c>
      <c r="Q48" s="144">
        <f t="shared" si="39"/>
        <v>72</v>
      </c>
      <c r="R48" s="144">
        <f t="shared" si="40"/>
        <v>72</v>
      </c>
      <c r="S48" s="144">
        <v>66</v>
      </c>
      <c r="T48" s="144">
        <v>70</v>
      </c>
      <c r="U48" s="144">
        <v>6</v>
      </c>
      <c r="V48" s="144">
        <v>2</v>
      </c>
      <c r="W48" s="179"/>
      <c r="X48" s="178" t="s">
        <v>79</v>
      </c>
      <c r="Y48" s="177"/>
      <c r="Z48" s="163">
        <f t="shared" si="41"/>
        <v>170</v>
      </c>
      <c r="AA48" s="144">
        <f t="shared" si="42"/>
        <v>84</v>
      </c>
      <c r="AB48" s="144">
        <f t="shared" si="43"/>
        <v>86</v>
      </c>
      <c r="AC48" s="144">
        <v>81</v>
      </c>
      <c r="AD48" s="144">
        <v>76</v>
      </c>
      <c r="AE48" s="144">
        <v>2</v>
      </c>
      <c r="AF48" s="144">
        <v>9</v>
      </c>
      <c r="AG48" s="144">
        <v>1</v>
      </c>
      <c r="AH48" s="144">
        <v>1</v>
      </c>
      <c r="AI48" s="163">
        <f t="shared" si="44"/>
        <v>102</v>
      </c>
      <c r="AJ48" s="144">
        <v>46</v>
      </c>
      <c r="AK48" s="164">
        <v>56</v>
      </c>
      <c r="AL48" s="163">
        <f t="shared" si="45"/>
        <v>183</v>
      </c>
      <c r="AM48" s="144">
        <v>96</v>
      </c>
      <c r="AN48" s="164">
        <v>87</v>
      </c>
      <c r="AO48" s="167">
        <f t="shared" si="46"/>
        <v>56.656346749226003</v>
      </c>
      <c r="AP48" s="167">
        <f t="shared" si="47"/>
        <v>54.857142857142861</v>
      </c>
      <c r="AQ48" s="167">
        <f t="shared" si="48"/>
        <v>58.783783783783782</v>
      </c>
      <c r="AR48" s="179"/>
      <c r="AS48" s="178" t="s">
        <v>79</v>
      </c>
      <c r="AT48" s="151"/>
      <c r="AU48" s="152"/>
      <c r="AV48" s="153">
        <f t="shared" si="49"/>
        <v>323</v>
      </c>
      <c r="AW48" s="154">
        <f>第21・22表!H47</f>
        <v>175</v>
      </c>
      <c r="AX48" s="155">
        <f>第21・22表!I47</f>
        <v>148</v>
      </c>
    </row>
    <row r="49" spans="1:50" ht="14.25" thickBot="1">
      <c r="A49" s="108"/>
      <c r="B49" s="109" t="s">
        <v>111</v>
      </c>
      <c r="C49" s="110"/>
      <c r="D49" s="205">
        <f t="shared" si="32"/>
        <v>165</v>
      </c>
      <c r="E49" s="206">
        <f t="shared" si="33"/>
        <v>85</v>
      </c>
      <c r="F49" s="206">
        <f t="shared" si="34"/>
        <v>80</v>
      </c>
      <c r="G49" s="205">
        <f t="shared" si="35"/>
        <v>44</v>
      </c>
      <c r="H49" s="206">
        <f t="shared" si="36"/>
        <v>21</v>
      </c>
      <c r="I49" s="206">
        <f t="shared" si="37"/>
        <v>23</v>
      </c>
      <c r="J49" s="206">
        <v>0</v>
      </c>
      <c r="K49" s="206">
        <v>0</v>
      </c>
      <c r="L49" s="206">
        <v>21</v>
      </c>
      <c r="M49" s="206">
        <v>23</v>
      </c>
      <c r="N49" s="206">
        <v>0</v>
      </c>
      <c r="O49" s="207">
        <v>0</v>
      </c>
      <c r="P49" s="206">
        <f t="shared" si="38"/>
        <v>54</v>
      </c>
      <c r="Q49" s="206">
        <f t="shared" si="39"/>
        <v>31</v>
      </c>
      <c r="R49" s="206">
        <f t="shared" si="40"/>
        <v>23</v>
      </c>
      <c r="S49" s="206">
        <v>31</v>
      </c>
      <c r="T49" s="206">
        <v>22</v>
      </c>
      <c r="U49" s="206">
        <v>0</v>
      </c>
      <c r="V49" s="206">
        <v>1</v>
      </c>
      <c r="W49" s="208"/>
      <c r="X49" s="209" t="s">
        <v>111</v>
      </c>
      <c r="Y49" s="210"/>
      <c r="Z49" s="205">
        <f t="shared" si="41"/>
        <v>67</v>
      </c>
      <c r="AA49" s="206">
        <f t="shared" si="42"/>
        <v>33</v>
      </c>
      <c r="AB49" s="206">
        <f t="shared" si="43"/>
        <v>34</v>
      </c>
      <c r="AC49" s="206">
        <v>30</v>
      </c>
      <c r="AD49" s="206">
        <v>32</v>
      </c>
      <c r="AE49" s="206">
        <v>2</v>
      </c>
      <c r="AF49" s="206">
        <v>1</v>
      </c>
      <c r="AG49" s="206">
        <v>1</v>
      </c>
      <c r="AH49" s="206">
        <v>1</v>
      </c>
      <c r="AI49" s="205">
        <f t="shared" si="44"/>
        <v>47</v>
      </c>
      <c r="AJ49" s="206">
        <v>22</v>
      </c>
      <c r="AK49" s="207">
        <v>25</v>
      </c>
      <c r="AL49" s="205">
        <f t="shared" si="45"/>
        <v>66</v>
      </c>
      <c r="AM49" s="206">
        <v>33</v>
      </c>
      <c r="AN49" s="207">
        <v>33</v>
      </c>
      <c r="AO49" s="211">
        <f t="shared" si="46"/>
        <v>36.065573770491802</v>
      </c>
      <c r="AP49" s="211">
        <f t="shared" si="47"/>
        <v>40.74074074074074</v>
      </c>
      <c r="AQ49" s="211">
        <f t="shared" si="48"/>
        <v>32.352941176470587</v>
      </c>
      <c r="AR49" s="208"/>
      <c r="AS49" s="209" t="s">
        <v>111</v>
      </c>
      <c r="AT49" s="151"/>
      <c r="AU49" s="152"/>
      <c r="AV49" s="153">
        <f t="shared" si="49"/>
        <v>183</v>
      </c>
      <c r="AW49" s="154">
        <f>第21・22表!H48</f>
        <v>81</v>
      </c>
      <c r="AX49" s="155">
        <f>第21・22表!I48</f>
        <v>102</v>
      </c>
    </row>
    <row r="50" spans="1:50">
      <c r="X50" s="711" t="s">
        <v>561</v>
      </c>
      <c r="Y50" s="712"/>
      <c r="Z50" s="712"/>
      <c r="AA50" s="712"/>
      <c r="AB50" s="712"/>
      <c r="AC50" s="712"/>
      <c r="AD50" s="712"/>
      <c r="AE50" s="712"/>
      <c r="AF50" s="712"/>
      <c r="AG50" s="712"/>
      <c r="AH50" s="712"/>
      <c r="AI50" s="712"/>
      <c r="AJ50" s="712"/>
      <c r="AK50" s="712"/>
      <c r="AL50" s="712"/>
      <c r="AM50" s="712"/>
      <c r="AN50" s="712"/>
      <c r="AO50" s="712"/>
      <c r="AP50" s="712"/>
      <c r="AQ50" s="712"/>
    </row>
    <row r="52" spans="1:50">
      <c r="AI52" s="212"/>
    </row>
  </sheetData>
  <mergeCells count="36">
    <mergeCell ref="AR8:AS8"/>
    <mergeCell ref="AR9:AS9"/>
    <mergeCell ref="AR13:AS13"/>
    <mergeCell ref="AR26:AS26"/>
    <mergeCell ref="L6:M6"/>
    <mergeCell ref="W26:X26"/>
    <mergeCell ref="U6:V6"/>
    <mergeCell ref="AG6:AH6"/>
    <mergeCell ref="W5:Y7"/>
    <mergeCell ref="W13:X13"/>
    <mergeCell ref="Z6:AB6"/>
    <mergeCell ref="W8:X8"/>
    <mergeCell ref="W9:X9"/>
    <mergeCell ref="AV5:AX6"/>
    <mergeCell ref="AC6:AD6"/>
    <mergeCell ref="AE6:AF6"/>
    <mergeCell ref="AO5:AQ6"/>
    <mergeCell ref="AL5:AN6"/>
    <mergeCell ref="AI5:AK6"/>
    <mergeCell ref="Z5:AF5"/>
    <mergeCell ref="X50:AQ50"/>
    <mergeCell ref="W3:AQ3"/>
    <mergeCell ref="A3:V3"/>
    <mergeCell ref="G5:O5"/>
    <mergeCell ref="P5:V5"/>
    <mergeCell ref="J6:K6"/>
    <mergeCell ref="N6:O6"/>
    <mergeCell ref="A26:B26"/>
    <mergeCell ref="A8:B8"/>
    <mergeCell ref="A9:B9"/>
    <mergeCell ref="S6:T6"/>
    <mergeCell ref="A13:B13"/>
    <mergeCell ref="A5:C7"/>
    <mergeCell ref="D5:F6"/>
    <mergeCell ref="P6:R6"/>
    <mergeCell ref="G6:I6"/>
  </mergeCells>
  <phoneticPr fontId="2"/>
  <printOptions horizontalCentered="1"/>
  <pageMargins left="0.6692913385826772" right="0.47244094488188981" top="0.59055118110236227" bottom="0.59055118110236227" header="0.39370078740157483" footer="0.39370078740157483"/>
  <pageSetup paperSize="9" scale="63" firstPageNumber="84" pageOrder="overThenDown" orientation="landscape" useFirstPageNumber="1" r:id="rId1"/>
  <headerFooter alignWithMargins="0"/>
  <colBreaks count="1" manualBreakCount="1">
    <brk id="22" max="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00FF"/>
  </sheetPr>
  <dimension ref="A1:AN47"/>
  <sheetViews>
    <sheetView view="pageBreakPreview" topLeftCell="T1" zoomScaleNormal="100" zoomScaleSheetLayoutView="100" workbookViewId="0">
      <selection activeCell="AE16" sqref="AE16"/>
    </sheetView>
  </sheetViews>
  <sheetFormatPr defaultRowHeight="13.5"/>
  <cols>
    <col min="1" max="1" width="2.125" style="118" customWidth="1"/>
    <col min="2" max="2" width="12.625" style="118" customWidth="1"/>
    <col min="3" max="3" width="0.625" style="118" customWidth="1"/>
    <col min="4" max="6" width="10.625" style="118" customWidth="1"/>
    <col min="7" max="22" width="10.125" style="118" customWidth="1"/>
    <col min="23" max="23" width="2.125" style="118" customWidth="1"/>
    <col min="24" max="24" width="12.625" style="118" customWidth="1"/>
    <col min="25" max="25" width="0.625" style="118" customWidth="1"/>
    <col min="26" max="34" width="10.625" style="118" customWidth="1"/>
    <col min="35" max="39" width="11.125" style="118" customWidth="1"/>
    <col min="40" max="40" width="11.125" style="142" customWidth="1"/>
    <col min="41" max="16384" width="9" style="118"/>
  </cols>
  <sheetData>
    <row r="1" spans="1:40" ht="13.7" customHeight="1">
      <c r="A1" s="117" t="s">
        <v>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117"/>
      <c r="Q1" s="117"/>
      <c r="R1" s="117"/>
      <c r="S1" s="117"/>
      <c r="T1" s="117"/>
      <c r="U1" s="117"/>
      <c r="V1" s="119"/>
      <c r="W1" s="117" t="s">
        <v>7</v>
      </c>
      <c r="X1" s="119"/>
      <c r="Y1" s="119"/>
      <c r="Z1" s="117"/>
      <c r="AA1" s="117"/>
      <c r="AB1" s="117"/>
      <c r="AC1" s="117"/>
      <c r="AD1" s="117"/>
      <c r="AE1" s="117"/>
      <c r="AF1" s="119"/>
      <c r="AG1" s="117"/>
      <c r="AH1" s="119"/>
      <c r="AJ1" s="117"/>
      <c r="AK1" s="117"/>
      <c r="AL1" s="117"/>
      <c r="AM1" s="117"/>
      <c r="AN1" s="130"/>
    </row>
    <row r="2" spans="1:40" ht="13.7" customHeight="1">
      <c r="A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9"/>
      <c r="W2" s="119"/>
      <c r="X2" s="119"/>
      <c r="Y2" s="119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30"/>
    </row>
    <row r="3" spans="1:40" ht="13.7" customHeight="1">
      <c r="A3" s="713" t="s">
        <v>238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697"/>
      <c r="W3" s="713" t="s">
        <v>239</v>
      </c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</row>
    <row r="4" spans="1:40" ht="14.25" thickBot="1">
      <c r="A4" s="124"/>
      <c r="B4" s="124"/>
      <c r="C4" s="1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5" t="s">
        <v>25</v>
      </c>
      <c r="W4" s="126"/>
      <c r="X4" s="126"/>
      <c r="Y4" s="126"/>
      <c r="Z4" s="1"/>
      <c r="AA4" s="1"/>
      <c r="AB4" s="1"/>
      <c r="AC4" s="1"/>
      <c r="AD4" s="1"/>
      <c r="AE4" s="1"/>
      <c r="AF4" s="126"/>
      <c r="AG4" s="1"/>
      <c r="AH4" s="126"/>
      <c r="AI4" s="1"/>
      <c r="AJ4" s="1"/>
      <c r="AK4" s="126"/>
      <c r="AL4" s="1"/>
      <c r="AM4" s="1"/>
      <c r="AN4" s="128" t="s">
        <v>8</v>
      </c>
    </row>
    <row r="5" spans="1:40" ht="20.100000000000001" customHeight="1">
      <c r="A5" s="727" t="s">
        <v>21</v>
      </c>
      <c r="B5" s="727"/>
      <c r="C5" s="728"/>
      <c r="D5" s="733" t="s">
        <v>97</v>
      </c>
      <c r="E5" s="727"/>
      <c r="F5" s="727"/>
      <c r="G5" s="715" t="s">
        <v>2</v>
      </c>
      <c r="H5" s="716"/>
      <c r="I5" s="716"/>
      <c r="J5" s="717"/>
      <c r="K5" s="717"/>
      <c r="L5" s="718"/>
      <c r="M5" s="718"/>
      <c r="N5" s="718"/>
      <c r="O5" s="719"/>
      <c r="P5" s="720" t="s">
        <v>1</v>
      </c>
      <c r="Q5" s="716"/>
      <c r="R5" s="716"/>
      <c r="S5" s="716"/>
      <c r="T5" s="716"/>
      <c r="U5" s="716"/>
      <c r="V5" s="716"/>
      <c r="W5" s="727" t="s">
        <v>21</v>
      </c>
      <c r="X5" s="727"/>
      <c r="Y5" s="728"/>
      <c r="Z5" s="750" t="s">
        <v>0</v>
      </c>
      <c r="AA5" s="716"/>
      <c r="AB5" s="716"/>
      <c r="AC5" s="716"/>
      <c r="AD5" s="716"/>
      <c r="AE5" s="716"/>
      <c r="AF5" s="716"/>
      <c r="AG5" s="751"/>
      <c r="AH5" s="752"/>
      <c r="AI5" s="733" t="s">
        <v>212</v>
      </c>
      <c r="AJ5" s="727"/>
      <c r="AK5" s="728"/>
      <c r="AL5" s="733" t="s">
        <v>12</v>
      </c>
      <c r="AM5" s="727"/>
      <c r="AN5" s="727"/>
    </row>
    <row r="6" spans="1:40" ht="20.100000000000001" customHeight="1">
      <c r="A6" s="729"/>
      <c r="B6" s="729"/>
      <c r="C6" s="730"/>
      <c r="D6" s="734"/>
      <c r="E6" s="731"/>
      <c r="F6" s="731"/>
      <c r="G6" s="736" t="s">
        <v>29</v>
      </c>
      <c r="H6" s="735"/>
      <c r="I6" s="726"/>
      <c r="J6" s="721" t="s">
        <v>14</v>
      </c>
      <c r="K6" s="722"/>
      <c r="L6" s="721" t="s">
        <v>15</v>
      </c>
      <c r="M6" s="723"/>
      <c r="N6" s="722" t="s">
        <v>16</v>
      </c>
      <c r="O6" s="723"/>
      <c r="P6" s="735" t="s">
        <v>29</v>
      </c>
      <c r="Q6" s="735"/>
      <c r="R6" s="726"/>
      <c r="S6" s="725" t="s">
        <v>17</v>
      </c>
      <c r="T6" s="726"/>
      <c r="U6" s="721" t="s">
        <v>213</v>
      </c>
      <c r="V6" s="722"/>
      <c r="W6" s="729"/>
      <c r="X6" s="729"/>
      <c r="Y6" s="730"/>
      <c r="Z6" s="735" t="s">
        <v>29</v>
      </c>
      <c r="AA6" s="735"/>
      <c r="AB6" s="726"/>
      <c r="AC6" s="735" t="s">
        <v>18</v>
      </c>
      <c r="AD6" s="726"/>
      <c r="AE6" s="735" t="s">
        <v>19</v>
      </c>
      <c r="AF6" s="726"/>
      <c r="AG6" s="721" t="s">
        <v>20</v>
      </c>
      <c r="AH6" s="722"/>
      <c r="AI6" s="734"/>
      <c r="AJ6" s="731"/>
      <c r="AK6" s="732"/>
      <c r="AL6" s="734"/>
      <c r="AM6" s="731"/>
      <c r="AN6" s="731"/>
    </row>
    <row r="7" spans="1:40" ht="20.100000000000001" customHeight="1">
      <c r="A7" s="731"/>
      <c r="B7" s="731"/>
      <c r="C7" s="732"/>
      <c r="D7" s="134" t="s">
        <v>105</v>
      </c>
      <c r="E7" s="134" t="s">
        <v>106</v>
      </c>
      <c r="F7" s="135" t="s">
        <v>107</v>
      </c>
      <c r="G7" s="134" t="s">
        <v>29</v>
      </c>
      <c r="H7" s="134" t="s">
        <v>101</v>
      </c>
      <c r="I7" s="135" t="s">
        <v>102</v>
      </c>
      <c r="J7" s="134" t="s">
        <v>101</v>
      </c>
      <c r="K7" s="135" t="s">
        <v>102</v>
      </c>
      <c r="L7" s="134" t="s">
        <v>101</v>
      </c>
      <c r="M7" s="134" t="s">
        <v>102</v>
      </c>
      <c r="N7" s="134" t="s">
        <v>101</v>
      </c>
      <c r="O7" s="134" t="s">
        <v>102</v>
      </c>
      <c r="P7" s="136" t="s">
        <v>29</v>
      </c>
      <c r="Q7" s="134" t="s">
        <v>101</v>
      </c>
      <c r="R7" s="134" t="s">
        <v>102</v>
      </c>
      <c r="S7" s="134" t="s">
        <v>101</v>
      </c>
      <c r="T7" s="134" t="s">
        <v>102</v>
      </c>
      <c r="U7" s="134" t="s">
        <v>101</v>
      </c>
      <c r="V7" s="135" t="s">
        <v>102</v>
      </c>
      <c r="W7" s="731"/>
      <c r="X7" s="731"/>
      <c r="Y7" s="732"/>
      <c r="Z7" s="136" t="s">
        <v>29</v>
      </c>
      <c r="AA7" s="134" t="s">
        <v>101</v>
      </c>
      <c r="AB7" s="134" t="s">
        <v>102</v>
      </c>
      <c r="AC7" s="134" t="s">
        <v>101</v>
      </c>
      <c r="AD7" s="134" t="s">
        <v>102</v>
      </c>
      <c r="AE7" s="134" t="s">
        <v>101</v>
      </c>
      <c r="AF7" s="134" t="s">
        <v>102</v>
      </c>
      <c r="AG7" s="134" t="s">
        <v>101</v>
      </c>
      <c r="AH7" s="135" t="s">
        <v>102</v>
      </c>
      <c r="AI7" s="134" t="s">
        <v>29</v>
      </c>
      <c r="AJ7" s="134" t="s">
        <v>101</v>
      </c>
      <c r="AK7" s="134" t="s">
        <v>102</v>
      </c>
      <c r="AL7" s="135" t="s">
        <v>29</v>
      </c>
      <c r="AM7" s="134" t="s">
        <v>101</v>
      </c>
      <c r="AN7" s="135" t="s">
        <v>102</v>
      </c>
    </row>
    <row r="8" spans="1:40" ht="16.5" customHeight="1">
      <c r="A8" s="749">
        <v>30</v>
      </c>
      <c r="B8" s="749"/>
      <c r="D8" s="143">
        <v>3712</v>
      </c>
      <c r="E8" s="215">
        <v>1888</v>
      </c>
      <c r="F8" s="215">
        <v>1824</v>
      </c>
      <c r="G8" s="145">
        <v>1116</v>
      </c>
      <c r="H8" s="146">
        <v>569</v>
      </c>
      <c r="I8" s="146">
        <v>547</v>
      </c>
      <c r="J8" s="146" t="s">
        <v>62</v>
      </c>
      <c r="K8" s="146">
        <v>1</v>
      </c>
      <c r="L8" s="146">
        <v>568</v>
      </c>
      <c r="M8" s="146">
        <v>544</v>
      </c>
      <c r="N8" s="146">
        <v>1</v>
      </c>
      <c r="O8" s="147">
        <v>2</v>
      </c>
      <c r="P8" s="146">
        <v>1255</v>
      </c>
      <c r="Q8" s="216">
        <v>669</v>
      </c>
      <c r="R8" s="216">
        <v>586</v>
      </c>
      <c r="S8" s="217">
        <v>538</v>
      </c>
      <c r="T8" s="217">
        <v>479</v>
      </c>
      <c r="U8" s="217">
        <v>131</v>
      </c>
      <c r="V8" s="217">
        <v>107</v>
      </c>
      <c r="W8" s="749">
        <v>30</v>
      </c>
      <c r="X8" s="749"/>
      <c r="Y8" s="148"/>
      <c r="Z8" s="149">
        <v>1341</v>
      </c>
      <c r="AA8" s="216">
        <v>650</v>
      </c>
      <c r="AB8" s="216">
        <v>691</v>
      </c>
      <c r="AC8" s="217">
        <v>460</v>
      </c>
      <c r="AD8" s="217">
        <v>472</v>
      </c>
      <c r="AE8" s="217">
        <v>133</v>
      </c>
      <c r="AF8" s="217">
        <v>158</v>
      </c>
      <c r="AG8" s="217">
        <v>57</v>
      </c>
      <c r="AH8" s="217">
        <v>61</v>
      </c>
      <c r="AI8" s="145">
        <v>1469</v>
      </c>
      <c r="AJ8" s="146">
        <v>756</v>
      </c>
      <c r="AK8" s="147">
        <v>713</v>
      </c>
      <c r="AL8" s="145">
        <v>1551</v>
      </c>
      <c r="AM8" s="146">
        <v>767</v>
      </c>
      <c r="AN8" s="146">
        <v>784</v>
      </c>
    </row>
    <row r="9" spans="1:40" ht="16.5" customHeight="1">
      <c r="A9" s="692" t="s">
        <v>167</v>
      </c>
      <c r="B9" s="692"/>
      <c r="C9" s="218"/>
      <c r="D9" s="157">
        <f>IF(SUM(D10:D10)=SUM(D11)+SUM(D24),IF(SUM(D10:D10)&gt;0,SUM(D10:D10),"－"),"ｴﾗｰ")</f>
        <v>3455</v>
      </c>
      <c r="E9" s="219">
        <f t="shared" ref="E9:V9" si="0">IF(SUM(E10:E10)=SUM(E11)+SUM(E24),IF(SUM(E10:E10)&gt;0,SUM(E10:E10),"－"),"ｴﾗｰ")</f>
        <v>1765</v>
      </c>
      <c r="F9" s="219">
        <f t="shared" si="0"/>
        <v>1690</v>
      </c>
      <c r="G9" s="157">
        <f t="shared" si="0"/>
        <v>1036</v>
      </c>
      <c r="H9" s="158">
        <f t="shared" si="0"/>
        <v>515</v>
      </c>
      <c r="I9" s="158">
        <f t="shared" si="0"/>
        <v>521</v>
      </c>
      <c r="J9" s="158" t="str">
        <f t="shared" si="0"/>
        <v>－</v>
      </c>
      <c r="K9" s="158" t="str">
        <f t="shared" si="0"/>
        <v>－</v>
      </c>
      <c r="L9" s="158">
        <f t="shared" si="0"/>
        <v>499</v>
      </c>
      <c r="M9" s="158">
        <f t="shared" si="0"/>
        <v>505</v>
      </c>
      <c r="N9" s="158">
        <f t="shared" si="0"/>
        <v>16</v>
      </c>
      <c r="O9" s="159">
        <f t="shared" si="0"/>
        <v>16</v>
      </c>
      <c r="P9" s="219">
        <f t="shared" si="0"/>
        <v>1164</v>
      </c>
      <c r="Q9" s="219">
        <f t="shared" si="0"/>
        <v>580</v>
      </c>
      <c r="R9" s="219">
        <f t="shared" si="0"/>
        <v>584</v>
      </c>
      <c r="S9" s="219">
        <f t="shared" si="0"/>
        <v>528</v>
      </c>
      <c r="T9" s="219">
        <f t="shared" si="0"/>
        <v>528</v>
      </c>
      <c r="U9" s="219">
        <f t="shared" si="0"/>
        <v>52</v>
      </c>
      <c r="V9" s="219">
        <f t="shared" si="0"/>
        <v>56</v>
      </c>
      <c r="W9" s="692" t="s">
        <v>165</v>
      </c>
      <c r="X9" s="692"/>
      <c r="Y9" s="159"/>
      <c r="Z9" s="157">
        <f t="shared" ref="Z9:AN9" si="1">IF(SUM(Z10:Z10)=SUM(Z11)+SUM(Z24),IF(SUM(Z10:Z10)&gt;0,SUM(Z10:Z10),"－"),"ｴﾗｰ")</f>
        <v>1255</v>
      </c>
      <c r="AA9" s="158">
        <f t="shared" si="1"/>
        <v>670</v>
      </c>
      <c r="AB9" s="158">
        <f t="shared" si="1"/>
        <v>585</v>
      </c>
      <c r="AC9" s="158">
        <f t="shared" si="1"/>
        <v>525</v>
      </c>
      <c r="AD9" s="158">
        <f t="shared" si="1"/>
        <v>470</v>
      </c>
      <c r="AE9" s="158">
        <f t="shared" si="1"/>
        <v>119</v>
      </c>
      <c r="AF9" s="158">
        <f t="shared" si="1"/>
        <v>102</v>
      </c>
      <c r="AG9" s="158">
        <f t="shared" si="1"/>
        <v>26</v>
      </c>
      <c r="AH9" s="158">
        <f t="shared" si="1"/>
        <v>13</v>
      </c>
      <c r="AI9" s="157">
        <f t="shared" si="1"/>
        <v>1151</v>
      </c>
      <c r="AJ9" s="158">
        <f t="shared" si="1"/>
        <v>577</v>
      </c>
      <c r="AK9" s="159">
        <f t="shared" si="1"/>
        <v>574</v>
      </c>
      <c r="AL9" s="157">
        <f>IF(SUM(AL10:AL10)=SUM(AL11)+SUM(AL24),IF(SUM(AL10:AL10)&gt;0,SUM(AL10:AL10),"－"),"ｴﾗｰ")</f>
        <v>1428</v>
      </c>
      <c r="AM9" s="158">
        <f>IF(SUM(AM10:AM10)=SUM(AM11)+SUM(AM24),IF(SUM(AM10:AM10)&gt;0,SUM(AM10:AM10),"－"),"ｴﾗｰ")</f>
        <v>711</v>
      </c>
      <c r="AN9" s="158">
        <f t="shared" si="1"/>
        <v>717</v>
      </c>
    </row>
    <row r="10" spans="1:40" hidden="1">
      <c r="A10" s="218"/>
      <c r="B10" s="220" t="s">
        <v>240</v>
      </c>
      <c r="C10" s="218"/>
      <c r="D10" s="157">
        <f>IF(SUM(G10)+SUM(P10)+SUM(Z10)&gt;0,SUM(G10)+SUM(P10)+SUM(Z10),"－")</f>
        <v>3455</v>
      </c>
      <c r="E10" s="219">
        <f>IF(SUM(H10)+SUM(Q10)+SUM(AA10)&gt;0,SUM(H10)+SUM(Q10)+SUM(AA10),"－")</f>
        <v>1765</v>
      </c>
      <c r="F10" s="219">
        <f>IF(SUM(I10)+SUM(R10)+SUM(AB10)&gt;0,SUM(I10)+SUM(R10)+SUM(AB10),"－")</f>
        <v>1690</v>
      </c>
      <c r="G10" s="157">
        <f>IF(SUM(H10:I10)&gt;0,SUM(H10:I10),"－")</f>
        <v>1036</v>
      </c>
      <c r="H10" s="158">
        <f>IF(SUM(J10)+SUM(L10)+SUM(N10)&gt;0,SUM(J10)+SUM(L10)+SUM(N10),"－")</f>
        <v>515</v>
      </c>
      <c r="I10" s="158">
        <f>IF(SUM(K10)+SUM(M10)+SUM(O10)&gt;0,SUM(K10)+SUM(M10)+SUM(O10),"－")</f>
        <v>521</v>
      </c>
      <c r="J10" s="158">
        <f>第３表!J11</f>
        <v>0</v>
      </c>
      <c r="K10" s="158">
        <f>第３表!K11</f>
        <v>0</v>
      </c>
      <c r="L10" s="158">
        <f>第３表!L11</f>
        <v>499</v>
      </c>
      <c r="M10" s="158">
        <f>第３表!M11</f>
        <v>505</v>
      </c>
      <c r="N10" s="158">
        <f>第３表!N11</f>
        <v>16</v>
      </c>
      <c r="O10" s="159">
        <f>第３表!O11</f>
        <v>16</v>
      </c>
      <c r="P10" s="219">
        <f>IF(SUM(Q10:R10)&gt;0,SUM(Q10:R10),"－")</f>
        <v>1164</v>
      </c>
      <c r="Q10" s="219">
        <f>IF(SUM(S10)+SUM(U10)&gt;0,SUM(S10)+SUM(U10),"－")</f>
        <v>580</v>
      </c>
      <c r="R10" s="219">
        <f>IF(SUM(T10)+SUM(V10)&gt;0,SUM(T10)+SUM(V10),"－")</f>
        <v>584</v>
      </c>
      <c r="S10" s="219">
        <f>第３表!S11</f>
        <v>528</v>
      </c>
      <c r="T10" s="219">
        <f>第３表!T11</f>
        <v>528</v>
      </c>
      <c r="U10" s="219">
        <f>第３表!U11</f>
        <v>52</v>
      </c>
      <c r="V10" s="219">
        <f>第３表!V11</f>
        <v>56</v>
      </c>
      <c r="W10" s="221"/>
      <c r="X10" s="222" t="s">
        <v>240</v>
      </c>
      <c r="Y10" s="223"/>
      <c r="Z10" s="157">
        <f>IF(SUM(AA10:AB10)&gt;0,SUM(AA10:AB10),"－")</f>
        <v>1255</v>
      </c>
      <c r="AA10" s="158">
        <f>IF(SUM(AC10)+SUM(AE10)+SUM(AG10)&gt;0,SUM(AC10)+SUM(AE10)+SUM(AG10),"－")</f>
        <v>670</v>
      </c>
      <c r="AB10" s="158">
        <f>IF(SUM(AD10)+SUM(AF10)+SUM(AH10)&gt;0,SUM(AD10)+SUM(AF10)+SUM(AH10),"－")</f>
        <v>585</v>
      </c>
      <c r="AC10" s="158">
        <f>第３表!AC11</f>
        <v>525</v>
      </c>
      <c r="AD10" s="158">
        <f>第３表!AD11</f>
        <v>470</v>
      </c>
      <c r="AE10" s="158">
        <f>第３表!AE11</f>
        <v>119</v>
      </c>
      <c r="AF10" s="158">
        <f>第３表!AF11</f>
        <v>102</v>
      </c>
      <c r="AG10" s="158">
        <f>第３表!AG11</f>
        <v>26</v>
      </c>
      <c r="AH10" s="158">
        <f>第３表!AH11</f>
        <v>13</v>
      </c>
      <c r="AI10" s="157">
        <f>IF(SUM(AJ10:AK10)&gt;0,SUM(AJ10:AK10),"－")</f>
        <v>1151</v>
      </c>
      <c r="AJ10" s="158">
        <f>第３表!AJ11</f>
        <v>577</v>
      </c>
      <c r="AK10" s="159">
        <f>第３表!AK11</f>
        <v>574</v>
      </c>
      <c r="AL10" s="157">
        <f>IF(SUM(AM10:AN10)&gt;0,SUM(AM10:AN10),"－")</f>
        <v>1428</v>
      </c>
      <c r="AM10" s="158">
        <f>第３表!AM11</f>
        <v>711</v>
      </c>
      <c r="AN10" s="158">
        <f>第３表!AN11</f>
        <v>717</v>
      </c>
    </row>
    <row r="11" spans="1:40" ht="16.5" customHeight="1">
      <c r="A11" s="695" t="s">
        <v>23</v>
      </c>
      <c r="B11" s="695"/>
      <c r="C11" s="57"/>
      <c r="D11" s="169">
        <f t="shared" ref="D11:V11" si="2">IF(SUM(D12:D23)&gt;0,SUM(D12:D23),"－")</f>
        <v>2327</v>
      </c>
      <c r="E11" s="170">
        <f t="shared" si="2"/>
        <v>1199</v>
      </c>
      <c r="F11" s="170">
        <f t="shared" si="2"/>
        <v>1128</v>
      </c>
      <c r="G11" s="169">
        <f t="shared" si="2"/>
        <v>660</v>
      </c>
      <c r="H11" s="170">
        <f t="shared" si="2"/>
        <v>330</v>
      </c>
      <c r="I11" s="170">
        <f t="shared" si="2"/>
        <v>330</v>
      </c>
      <c r="J11" s="170" t="str">
        <f t="shared" si="2"/>
        <v>－</v>
      </c>
      <c r="K11" s="170" t="str">
        <f t="shared" si="2"/>
        <v>－</v>
      </c>
      <c r="L11" s="170">
        <f t="shared" si="2"/>
        <v>325</v>
      </c>
      <c r="M11" s="170">
        <f t="shared" si="2"/>
        <v>318</v>
      </c>
      <c r="N11" s="170">
        <f t="shared" si="2"/>
        <v>5</v>
      </c>
      <c r="O11" s="171">
        <f t="shared" si="2"/>
        <v>12</v>
      </c>
      <c r="P11" s="170">
        <f t="shared" si="2"/>
        <v>784</v>
      </c>
      <c r="Q11" s="170">
        <f t="shared" si="2"/>
        <v>400</v>
      </c>
      <c r="R11" s="170">
        <f t="shared" si="2"/>
        <v>384</v>
      </c>
      <c r="S11" s="170">
        <f t="shared" si="2"/>
        <v>359</v>
      </c>
      <c r="T11" s="170">
        <f t="shared" si="2"/>
        <v>335</v>
      </c>
      <c r="U11" s="170">
        <f t="shared" si="2"/>
        <v>41</v>
      </c>
      <c r="V11" s="170">
        <f t="shared" si="2"/>
        <v>49</v>
      </c>
      <c r="W11" s="748" t="s">
        <v>23</v>
      </c>
      <c r="X11" s="748"/>
      <c r="Y11" s="172"/>
      <c r="Z11" s="169">
        <f t="shared" ref="Z11:AN11" si="3">IF(SUM(Z12:Z23)&gt;0,SUM(Z12:Z23),"－")</f>
        <v>883</v>
      </c>
      <c r="AA11" s="170">
        <f t="shared" si="3"/>
        <v>469</v>
      </c>
      <c r="AB11" s="170">
        <f t="shared" si="3"/>
        <v>414</v>
      </c>
      <c r="AC11" s="170">
        <f t="shared" si="3"/>
        <v>366</v>
      </c>
      <c r="AD11" s="170">
        <f t="shared" si="3"/>
        <v>329</v>
      </c>
      <c r="AE11" s="170">
        <f t="shared" si="3"/>
        <v>81</v>
      </c>
      <c r="AF11" s="170">
        <f t="shared" si="3"/>
        <v>75</v>
      </c>
      <c r="AG11" s="170">
        <f t="shared" si="3"/>
        <v>22</v>
      </c>
      <c r="AH11" s="170">
        <f t="shared" si="3"/>
        <v>10</v>
      </c>
      <c r="AI11" s="169">
        <f t="shared" si="3"/>
        <v>765</v>
      </c>
      <c r="AJ11" s="170">
        <f t="shared" si="3"/>
        <v>388</v>
      </c>
      <c r="AK11" s="171">
        <f t="shared" si="3"/>
        <v>377</v>
      </c>
      <c r="AL11" s="169">
        <f t="shared" si="3"/>
        <v>968</v>
      </c>
      <c r="AM11" s="170">
        <f t="shared" si="3"/>
        <v>474</v>
      </c>
      <c r="AN11" s="170">
        <f t="shared" si="3"/>
        <v>494</v>
      </c>
    </row>
    <row r="12" spans="1:40">
      <c r="A12" s="61"/>
      <c r="B12" s="62" t="s">
        <v>196</v>
      </c>
      <c r="C12" s="43"/>
      <c r="D12" s="163">
        <f t="shared" ref="D12:D23" si="4">IF(SUM(G12)+SUM(P12)+SUM(Z12)&gt;0,SUM(G12)+SUM(P12)+SUM(Z12),"－")</f>
        <v>309</v>
      </c>
      <c r="E12" s="144">
        <f t="shared" ref="E12:E23" si="5">IF(SUM(H12)+SUM(Q12)+SUM(AA12)&gt;0,SUM(H12)+SUM(Q12)+SUM(AA12),"－")</f>
        <v>162</v>
      </c>
      <c r="F12" s="144">
        <f t="shared" ref="F12:F23" si="6">IF(SUM(I12)+SUM(R12)+SUM(AB12)&gt;0,SUM(I12)+SUM(R12)+SUM(AB12),"－")</f>
        <v>147</v>
      </c>
      <c r="G12" s="163">
        <f t="shared" ref="G12:G23" si="7">IF(SUM(H12:I12)&gt;0,SUM(H12:I12),"－")</f>
        <v>91</v>
      </c>
      <c r="H12" s="144">
        <f t="shared" ref="H12:H23" si="8">IF(SUM(J12)+SUM(L12)+SUM(N12)&gt;0,SUM(J12)+SUM(L12)+SUM(N12),"－")</f>
        <v>46</v>
      </c>
      <c r="I12" s="144">
        <f t="shared" ref="I12:I23" si="9">IF(SUM(K12)+SUM(M12)+SUM(O12)&gt;0,SUM(K12)+SUM(M12)+SUM(O12),"－")</f>
        <v>45</v>
      </c>
      <c r="J12" s="144">
        <v>0</v>
      </c>
      <c r="K12" s="144">
        <v>0</v>
      </c>
      <c r="L12" s="144">
        <v>46</v>
      </c>
      <c r="M12" s="144">
        <v>45</v>
      </c>
      <c r="N12" s="144">
        <v>0</v>
      </c>
      <c r="O12" s="164">
        <v>0</v>
      </c>
      <c r="P12" s="144">
        <f t="shared" ref="P12:P23" si="10">IF(SUM(Q12:R12)&gt;0,SUM(Q12:R12),"－")</f>
        <v>100</v>
      </c>
      <c r="Q12" s="144">
        <f t="shared" ref="Q12:Q23" si="11">IF(SUM(S12)+SUM(U12)&gt;0,SUM(S12)+SUM(U12),"－")</f>
        <v>54</v>
      </c>
      <c r="R12" s="144">
        <f t="shared" ref="R12:R23" si="12">IF(SUM(T12)+SUM(V12)&gt;0,SUM(T12)+SUM(V12),"－")</f>
        <v>46</v>
      </c>
      <c r="S12" s="144">
        <v>52</v>
      </c>
      <c r="T12" s="144">
        <v>45</v>
      </c>
      <c r="U12" s="144">
        <v>2</v>
      </c>
      <c r="V12" s="144">
        <v>1</v>
      </c>
      <c r="W12" s="61"/>
      <c r="X12" s="62" t="s">
        <v>196</v>
      </c>
      <c r="Y12" s="43"/>
      <c r="Z12" s="163">
        <f t="shared" ref="Z12:Z23" si="13">IF(SUM(AA12:AB12)&gt;0,SUM(AA12:AB12),"－")</f>
        <v>118</v>
      </c>
      <c r="AA12" s="144">
        <f>IF(SUM(AC12)+SUM(AE12)+SUM(AG12)&gt;0,SUM(AC12)+SUM(AE12)+SUM(AG12),"－")</f>
        <v>62</v>
      </c>
      <c r="AB12" s="144">
        <f>IF(SUM(AD12)+SUM(AF12)+SUM(AH12)&gt;0,SUM(AD12)+SUM(AF12)+SUM(AH12),"－")</f>
        <v>56</v>
      </c>
      <c r="AC12" s="144">
        <v>56</v>
      </c>
      <c r="AD12" s="144">
        <v>51</v>
      </c>
      <c r="AE12" s="144">
        <v>4</v>
      </c>
      <c r="AF12" s="144">
        <v>2</v>
      </c>
      <c r="AG12" s="144">
        <v>2</v>
      </c>
      <c r="AH12" s="144">
        <v>3</v>
      </c>
      <c r="AI12" s="163">
        <f t="shared" ref="AI12:AI23" si="14">IF(SUM(AJ12:AK12)&gt;0,SUM(AJ12:AK12),"－")</f>
        <v>99</v>
      </c>
      <c r="AJ12" s="144">
        <f t="shared" ref="AJ12:AJ23" si="15">IF(SUM(J12)+SUM(L12)+SUM(U12)+SUM(AG12)&gt;0,SUM(J12)+SUM(L12)+SUM(U12)+SUM(AG12),"－")</f>
        <v>50</v>
      </c>
      <c r="AK12" s="164">
        <f t="shared" ref="AK12:AK23" si="16">IF(SUM(K12)+SUM(M12)+SUM(V12)+SUM(AH12)&gt;0,SUM(K12)+SUM(M12)+SUM(V12)+SUM(AH12),"－")</f>
        <v>49</v>
      </c>
      <c r="AL12" s="163">
        <f t="shared" ref="AL12:AL23" si="17">IF(SUM(AM12:AN12)&gt;0,SUM(AM12:AN12),"－")</f>
        <v>108</v>
      </c>
      <c r="AM12" s="144">
        <v>47</v>
      </c>
      <c r="AN12" s="144">
        <v>61</v>
      </c>
    </row>
    <row r="13" spans="1:40">
      <c r="A13" s="61"/>
      <c r="B13" s="62" t="s">
        <v>197</v>
      </c>
      <c r="C13" s="43"/>
      <c r="D13" s="163">
        <f t="shared" si="4"/>
        <v>440</v>
      </c>
      <c r="E13" s="144">
        <f t="shared" si="5"/>
        <v>240</v>
      </c>
      <c r="F13" s="144">
        <f t="shared" si="6"/>
        <v>200</v>
      </c>
      <c r="G13" s="163">
        <f t="shared" si="7"/>
        <v>129</v>
      </c>
      <c r="H13" s="144">
        <f t="shared" si="8"/>
        <v>64</v>
      </c>
      <c r="I13" s="144">
        <f t="shared" si="9"/>
        <v>65</v>
      </c>
      <c r="J13" s="144">
        <v>0</v>
      </c>
      <c r="K13" s="144">
        <v>0</v>
      </c>
      <c r="L13" s="144">
        <v>64</v>
      </c>
      <c r="M13" s="144">
        <v>65</v>
      </c>
      <c r="N13" s="144">
        <v>0</v>
      </c>
      <c r="O13" s="164">
        <v>0</v>
      </c>
      <c r="P13" s="144">
        <f t="shared" si="10"/>
        <v>150</v>
      </c>
      <c r="Q13" s="144">
        <f t="shared" si="11"/>
        <v>81</v>
      </c>
      <c r="R13" s="144">
        <f t="shared" si="12"/>
        <v>69</v>
      </c>
      <c r="S13" s="144">
        <v>75</v>
      </c>
      <c r="T13" s="144">
        <v>58</v>
      </c>
      <c r="U13" s="144">
        <v>6</v>
      </c>
      <c r="V13" s="144">
        <v>11</v>
      </c>
      <c r="W13" s="61"/>
      <c r="X13" s="62" t="s">
        <v>197</v>
      </c>
      <c r="Y13" s="43"/>
      <c r="Z13" s="163">
        <f t="shared" si="13"/>
        <v>161</v>
      </c>
      <c r="AA13" s="144">
        <f>IF(SUM(AC13)+SUM(AE13)+SUM(AG13)&gt;0,SUM(AC13)+SUM(AE13)+SUM(AG13),"－")</f>
        <v>95</v>
      </c>
      <c r="AB13" s="144">
        <f>IF(SUM(AD13)+SUM(AF13)+SUM(AH13)&gt;0,SUM(AD13)+SUM(AF13)+SUM(AH13),"－")</f>
        <v>66</v>
      </c>
      <c r="AC13" s="144">
        <v>81</v>
      </c>
      <c r="AD13" s="144">
        <v>58</v>
      </c>
      <c r="AE13" s="144">
        <v>8</v>
      </c>
      <c r="AF13" s="144">
        <v>6</v>
      </c>
      <c r="AG13" s="144">
        <v>6</v>
      </c>
      <c r="AH13" s="144">
        <v>2</v>
      </c>
      <c r="AI13" s="163">
        <f t="shared" si="14"/>
        <v>154</v>
      </c>
      <c r="AJ13" s="144">
        <f t="shared" si="15"/>
        <v>76</v>
      </c>
      <c r="AK13" s="164">
        <f t="shared" si="16"/>
        <v>78</v>
      </c>
      <c r="AL13" s="163">
        <f t="shared" si="17"/>
        <v>139</v>
      </c>
      <c r="AM13" s="144">
        <v>72</v>
      </c>
      <c r="AN13" s="144">
        <v>67</v>
      </c>
    </row>
    <row r="14" spans="1:40">
      <c r="A14" s="61"/>
      <c r="B14" s="62" t="s">
        <v>223</v>
      </c>
      <c r="C14" s="43"/>
      <c r="D14" s="163">
        <f t="shared" si="4"/>
        <v>167</v>
      </c>
      <c r="E14" s="144">
        <f t="shared" si="5"/>
        <v>81</v>
      </c>
      <c r="F14" s="144">
        <f t="shared" si="6"/>
        <v>86</v>
      </c>
      <c r="G14" s="163">
        <f t="shared" si="7"/>
        <v>43</v>
      </c>
      <c r="H14" s="144">
        <f t="shared" si="8"/>
        <v>14</v>
      </c>
      <c r="I14" s="144">
        <f t="shared" si="9"/>
        <v>29</v>
      </c>
      <c r="J14" s="144">
        <v>0</v>
      </c>
      <c r="K14" s="144">
        <v>0</v>
      </c>
      <c r="L14" s="144">
        <v>14</v>
      </c>
      <c r="M14" s="144">
        <v>29</v>
      </c>
      <c r="N14" s="144">
        <v>0</v>
      </c>
      <c r="O14" s="164">
        <v>0</v>
      </c>
      <c r="P14" s="144">
        <f t="shared" si="10"/>
        <v>53</v>
      </c>
      <c r="Q14" s="144">
        <f t="shared" si="11"/>
        <v>27</v>
      </c>
      <c r="R14" s="144">
        <f t="shared" si="12"/>
        <v>26</v>
      </c>
      <c r="S14" s="144">
        <v>24</v>
      </c>
      <c r="T14" s="144">
        <v>25</v>
      </c>
      <c r="U14" s="144">
        <v>3</v>
      </c>
      <c r="V14" s="144">
        <v>1</v>
      </c>
      <c r="W14" s="61"/>
      <c r="X14" s="62" t="s">
        <v>223</v>
      </c>
      <c r="Y14" s="43"/>
      <c r="Z14" s="163">
        <f t="shared" si="13"/>
        <v>71</v>
      </c>
      <c r="AA14" s="144">
        <f t="shared" ref="AA14:AA23" si="18">IF(SUM(AC14)+SUM(AE14)+SUM(AG14)&gt;0,SUM(AC14)+SUM(AE14)+SUM(AG14),"－")</f>
        <v>40</v>
      </c>
      <c r="AB14" s="144">
        <f t="shared" ref="AB14:AB23" si="19">IF(SUM(AD14)+SUM(AF14)+SUM(AH14)&gt;0,SUM(AD14)+SUM(AF14)+SUM(AH14),"－")</f>
        <v>31</v>
      </c>
      <c r="AC14" s="144">
        <v>38</v>
      </c>
      <c r="AD14" s="144">
        <v>27</v>
      </c>
      <c r="AE14" s="144">
        <v>2</v>
      </c>
      <c r="AF14" s="144">
        <v>4</v>
      </c>
      <c r="AG14" s="144">
        <v>0</v>
      </c>
      <c r="AH14" s="144">
        <v>0</v>
      </c>
      <c r="AI14" s="163">
        <f t="shared" si="14"/>
        <v>47</v>
      </c>
      <c r="AJ14" s="144">
        <f t="shared" si="15"/>
        <v>17</v>
      </c>
      <c r="AK14" s="164">
        <f t="shared" si="16"/>
        <v>30</v>
      </c>
      <c r="AL14" s="163">
        <f t="shared" si="17"/>
        <v>59</v>
      </c>
      <c r="AM14" s="144">
        <v>31</v>
      </c>
      <c r="AN14" s="144">
        <v>28</v>
      </c>
    </row>
    <row r="15" spans="1:40">
      <c r="A15" s="61"/>
      <c r="B15" s="62" t="s">
        <v>100</v>
      </c>
      <c r="C15" s="43"/>
      <c r="D15" s="163">
        <f t="shared" si="4"/>
        <v>509</v>
      </c>
      <c r="E15" s="144">
        <f t="shared" si="5"/>
        <v>263</v>
      </c>
      <c r="F15" s="144">
        <f t="shared" si="6"/>
        <v>246</v>
      </c>
      <c r="G15" s="163">
        <f t="shared" si="7"/>
        <v>150</v>
      </c>
      <c r="H15" s="144">
        <f t="shared" si="8"/>
        <v>86</v>
      </c>
      <c r="I15" s="144">
        <f t="shared" si="9"/>
        <v>64</v>
      </c>
      <c r="J15" s="144">
        <v>0</v>
      </c>
      <c r="K15" s="144">
        <v>0</v>
      </c>
      <c r="L15" s="144">
        <v>86</v>
      </c>
      <c r="M15" s="144">
        <v>64</v>
      </c>
      <c r="N15" s="144">
        <v>0</v>
      </c>
      <c r="O15" s="164">
        <v>0</v>
      </c>
      <c r="P15" s="144">
        <f t="shared" si="10"/>
        <v>187</v>
      </c>
      <c r="Q15" s="144">
        <f t="shared" si="11"/>
        <v>91</v>
      </c>
      <c r="R15" s="144">
        <f t="shared" si="12"/>
        <v>96</v>
      </c>
      <c r="S15" s="144">
        <v>67</v>
      </c>
      <c r="T15" s="144">
        <v>72</v>
      </c>
      <c r="U15" s="144">
        <v>24</v>
      </c>
      <c r="V15" s="144">
        <v>24</v>
      </c>
      <c r="W15" s="61"/>
      <c r="X15" s="62" t="s">
        <v>100</v>
      </c>
      <c r="Y15" s="43"/>
      <c r="Z15" s="163">
        <f t="shared" si="13"/>
        <v>172</v>
      </c>
      <c r="AA15" s="144">
        <f t="shared" si="18"/>
        <v>86</v>
      </c>
      <c r="AB15" s="144">
        <f t="shared" si="19"/>
        <v>86</v>
      </c>
      <c r="AC15" s="144">
        <v>22</v>
      </c>
      <c r="AD15" s="144">
        <v>26</v>
      </c>
      <c r="AE15" s="144">
        <v>54</v>
      </c>
      <c r="AF15" s="144">
        <v>56</v>
      </c>
      <c r="AG15" s="144">
        <v>10</v>
      </c>
      <c r="AH15" s="144">
        <v>4</v>
      </c>
      <c r="AI15" s="163">
        <f t="shared" si="14"/>
        <v>212</v>
      </c>
      <c r="AJ15" s="144">
        <f t="shared" si="15"/>
        <v>120</v>
      </c>
      <c r="AK15" s="164">
        <f t="shared" si="16"/>
        <v>92</v>
      </c>
      <c r="AL15" s="163">
        <f t="shared" si="17"/>
        <v>182</v>
      </c>
      <c r="AM15" s="144">
        <v>88</v>
      </c>
      <c r="AN15" s="144">
        <v>94</v>
      </c>
    </row>
    <row r="16" spans="1:40">
      <c r="A16" s="61"/>
      <c r="B16" s="62" t="s">
        <v>241</v>
      </c>
      <c r="C16" s="43"/>
      <c r="D16" s="163">
        <f t="shared" si="4"/>
        <v>164</v>
      </c>
      <c r="E16" s="144">
        <f t="shared" si="5"/>
        <v>84</v>
      </c>
      <c r="F16" s="144">
        <f t="shared" si="6"/>
        <v>80</v>
      </c>
      <c r="G16" s="163">
        <f t="shared" si="7"/>
        <v>51</v>
      </c>
      <c r="H16" s="144">
        <f t="shared" si="8"/>
        <v>21</v>
      </c>
      <c r="I16" s="144">
        <f t="shared" si="9"/>
        <v>30</v>
      </c>
      <c r="J16" s="144">
        <v>0</v>
      </c>
      <c r="K16" s="144">
        <v>0</v>
      </c>
      <c r="L16" s="144">
        <v>16</v>
      </c>
      <c r="M16" s="144">
        <v>18</v>
      </c>
      <c r="N16" s="144">
        <v>5</v>
      </c>
      <c r="O16" s="164">
        <v>12</v>
      </c>
      <c r="P16" s="144">
        <f t="shared" si="10"/>
        <v>48</v>
      </c>
      <c r="Q16" s="144">
        <f t="shared" si="11"/>
        <v>24</v>
      </c>
      <c r="R16" s="144">
        <f t="shared" si="12"/>
        <v>24</v>
      </c>
      <c r="S16" s="144">
        <v>23</v>
      </c>
      <c r="T16" s="144">
        <v>21</v>
      </c>
      <c r="U16" s="144">
        <v>1</v>
      </c>
      <c r="V16" s="144">
        <v>3</v>
      </c>
      <c r="W16" s="61"/>
      <c r="X16" s="62" t="s">
        <v>199</v>
      </c>
      <c r="Y16" s="43"/>
      <c r="Z16" s="163">
        <f t="shared" si="13"/>
        <v>65</v>
      </c>
      <c r="AA16" s="144">
        <f t="shared" si="18"/>
        <v>39</v>
      </c>
      <c r="AB16" s="144">
        <f t="shared" si="19"/>
        <v>26</v>
      </c>
      <c r="AC16" s="144">
        <v>34</v>
      </c>
      <c r="AD16" s="144">
        <v>24</v>
      </c>
      <c r="AE16" s="144">
        <v>5</v>
      </c>
      <c r="AF16" s="144">
        <v>1</v>
      </c>
      <c r="AG16" s="144">
        <v>0</v>
      </c>
      <c r="AH16" s="144">
        <v>1</v>
      </c>
      <c r="AI16" s="163">
        <f t="shared" si="14"/>
        <v>39</v>
      </c>
      <c r="AJ16" s="144">
        <f t="shared" si="15"/>
        <v>17</v>
      </c>
      <c r="AK16" s="164">
        <f t="shared" si="16"/>
        <v>22</v>
      </c>
      <c r="AL16" s="163">
        <f t="shared" si="17"/>
        <v>57</v>
      </c>
      <c r="AM16" s="144">
        <v>31</v>
      </c>
      <c r="AN16" s="144">
        <v>26</v>
      </c>
    </row>
    <row r="17" spans="1:40">
      <c r="A17" s="64"/>
      <c r="B17" s="65" t="s">
        <v>228</v>
      </c>
      <c r="C17" s="66"/>
      <c r="D17" s="180">
        <f t="shared" si="4"/>
        <v>66</v>
      </c>
      <c r="E17" s="181">
        <f t="shared" si="5"/>
        <v>37</v>
      </c>
      <c r="F17" s="181">
        <f t="shared" si="6"/>
        <v>29</v>
      </c>
      <c r="G17" s="180">
        <f t="shared" si="7"/>
        <v>21</v>
      </c>
      <c r="H17" s="181">
        <f t="shared" si="8"/>
        <v>15</v>
      </c>
      <c r="I17" s="181">
        <f t="shared" si="9"/>
        <v>6</v>
      </c>
      <c r="J17" s="181">
        <v>0</v>
      </c>
      <c r="K17" s="181">
        <v>0</v>
      </c>
      <c r="L17" s="181">
        <v>15</v>
      </c>
      <c r="M17" s="181">
        <v>6</v>
      </c>
      <c r="N17" s="181">
        <v>0</v>
      </c>
      <c r="O17" s="182">
        <v>0</v>
      </c>
      <c r="P17" s="181">
        <f t="shared" si="10"/>
        <v>21</v>
      </c>
      <c r="Q17" s="181">
        <f t="shared" si="11"/>
        <v>11</v>
      </c>
      <c r="R17" s="181">
        <f t="shared" si="12"/>
        <v>10</v>
      </c>
      <c r="S17" s="181">
        <v>10</v>
      </c>
      <c r="T17" s="181">
        <v>9</v>
      </c>
      <c r="U17" s="181">
        <v>1</v>
      </c>
      <c r="V17" s="181">
        <v>1</v>
      </c>
      <c r="W17" s="183"/>
      <c r="X17" s="184" t="s">
        <v>228</v>
      </c>
      <c r="Y17" s="185"/>
      <c r="Z17" s="180">
        <f t="shared" si="13"/>
        <v>24</v>
      </c>
      <c r="AA17" s="181">
        <f t="shared" si="18"/>
        <v>11</v>
      </c>
      <c r="AB17" s="181">
        <f t="shared" si="19"/>
        <v>13</v>
      </c>
      <c r="AC17" s="181">
        <v>10</v>
      </c>
      <c r="AD17" s="181">
        <v>12</v>
      </c>
      <c r="AE17" s="181">
        <v>0</v>
      </c>
      <c r="AF17" s="181">
        <v>1</v>
      </c>
      <c r="AG17" s="181">
        <v>1</v>
      </c>
      <c r="AH17" s="181">
        <v>0</v>
      </c>
      <c r="AI17" s="180">
        <f t="shared" si="14"/>
        <v>24</v>
      </c>
      <c r="AJ17" s="181">
        <f t="shared" si="15"/>
        <v>17</v>
      </c>
      <c r="AK17" s="182">
        <f t="shared" si="16"/>
        <v>7</v>
      </c>
      <c r="AL17" s="180">
        <f t="shared" si="17"/>
        <v>45</v>
      </c>
      <c r="AM17" s="181">
        <v>22</v>
      </c>
      <c r="AN17" s="181">
        <v>23</v>
      </c>
    </row>
    <row r="18" spans="1:40">
      <c r="A18" s="61"/>
      <c r="B18" s="62" t="s">
        <v>230</v>
      </c>
      <c r="C18" s="43"/>
      <c r="D18" s="163">
        <f t="shared" si="4"/>
        <v>303</v>
      </c>
      <c r="E18" s="144">
        <f t="shared" si="5"/>
        <v>153</v>
      </c>
      <c r="F18" s="144">
        <f t="shared" si="6"/>
        <v>150</v>
      </c>
      <c r="G18" s="163">
        <f t="shared" si="7"/>
        <v>82</v>
      </c>
      <c r="H18" s="144">
        <f t="shared" si="8"/>
        <v>40</v>
      </c>
      <c r="I18" s="144">
        <f t="shared" si="9"/>
        <v>42</v>
      </c>
      <c r="J18" s="144">
        <v>0</v>
      </c>
      <c r="K18" s="144">
        <v>0</v>
      </c>
      <c r="L18" s="144">
        <v>40</v>
      </c>
      <c r="M18" s="144">
        <v>42</v>
      </c>
      <c r="N18" s="144">
        <v>0</v>
      </c>
      <c r="O18" s="164">
        <v>0</v>
      </c>
      <c r="P18" s="144">
        <f t="shared" si="10"/>
        <v>103</v>
      </c>
      <c r="Q18" s="144">
        <f t="shared" si="11"/>
        <v>48</v>
      </c>
      <c r="R18" s="144">
        <f t="shared" si="12"/>
        <v>55</v>
      </c>
      <c r="S18" s="144">
        <v>45</v>
      </c>
      <c r="T18" s="144">
        <v>49</v>
      </c>
      <c r="U18" s="144">
        <v>3</v>
      </c>
      <c r="V18" s="144">
        <v>6</v>
      </c>
      <c r="W18" s="177"/>
      <c r="X18" s="178" t="s">
        <v>230</v>
      </c>
      <c r="Y18" s="179"/>
      <c r="Z18" s="163">
        <f t="shared" si="13"/>
        <v>118</v>
      </c>
      <c r="AA18" s="144">
        <f t="shared" si="18"/>
        <v>65</v>
      </c>
      <c r="AB18" s="144">
        <f t="shared" si="19"/>
        <v>53</v>
      </c>
      <c r="AC18" s="144">
        <v>59</v>
      </c>
      <c r="AD18" s="144">
        <v>51</v>
      </c>
      <c r="AE18" s="144">
        <v>4</v>
      </c>
      <c r="AF18" s="144">
        <v>2</v>
      </c>
      <c r="AG18" s="144">
        <v>2</v>
      </c>
      <c r="AH18" s="144">
        <v>0</v>
      </c>
      <c r="AI18" s="163">
        <f t="shared" si="14"/>
        <v>93</v>
      </c>
      <c r="AJ18" s="144">
        <f t="shared" si="15"/>
        <v>45</v>
      </c>
      <c r="AK18" s="164">
        <f t="shared" si="16"/>
        <v>48</v>
      </c>
      <c r="AL18" s="163">
        <f t="shared" si="17"/>
        <v>130</v>
      </c>
      <c r="AM18" s="144">
        <v>65</v>
      </c>
      <c r="AN18" s="144">
        <v>65</v>
      </c>
    </row>
    <row r="19" spans="1:40">
      <c r="A19" s="61"/>
      <c r="B19" s="62" t="s">
        <v>232</v>
      </c>
      <c r="C19" s="43"/>
      <c r="D19" s="163">
        <f t="shared" si="4"/>
        <v>261</v>
      </c>
      <c r="E19" s="144">
        <f t="shared" si="5"/>
        <v>124</v>
      </c>
      <c r="F19" s="144">
        <f t="shared" si="6"/>
        <v>137</v>
      </c>
      <c r="G19" s="163">
        <f t="shared" si="7"/>
        <v>69</v>
      </c>
      <c r="H19" s="144">
        <f t="shared" si="8"/>
        <v>34</v>
      </c>
      <c r="I19" s="144">
        <f t="shared" si="9"/>
        <v>35</v>
      </c>
      <c r="J19" s="144">
        <v>0</v>
      </c>
      <c r="K19" s="144">
        <v>0</v>
      </c>
      <c r="L19" s="144">
        <v>34</v>
      </c>
      <c r="M19" s="144">
        <v>35</v>
      </c>
      <c r="N19" s="144">
        <v>0</v>
      </c>
      <c r="O19" s="164">
        <v>0</v>
      </c>
      <c r="P19" s="144">
        <f t="shared" si="10"/>
        <v>86</v>
      </c>
      <c r="Q19" s="144">
        <f t="shared" si="11"/>
        <v>43</v>
      </c>
      <c r="R19" s="144">
        <f t="shared" si="12"/>
        <v>43</v>
      </c>
      <c r="S19" s="144">
        <v>43</v>
      </c>
      <c r="T19" s="144">
        <v>42</v>
      </c>
      <c r="U19" s="144">
        <v>0</v>
      </c>
      <c r="V19" s="144">
        <v>1</v>
      </c>
      <c r="W19" s="177"/>
      <c r="X19" s="178" t="s">
        <v>232</v>
      </c>
      <c r="Y19" s="179"/>
      <c r="Z19" s="163">
        <f t="shared" si="13"/>
        <v>106</v>
      </c>
      <c r="AA19" s="144">
        <f t="shared" si="18"/>
        <v>47</v>
      </c>
      <c r="AB19" s="144">
        <f t="shared" si="19"/>
        <v>59</v>
      </c>
      <c r="AC19" s="144">
        <v>43</v>
      </c>
      <c r="AD19" s="144">
        <v>58</v>
      </c>
      <c r="AE19" s="144">
        <v>3</v>
      </c>
      <c r="AF19" s="144">
        <v>1</v>
      </c>
      <c r="AG19" s="144">
        <v>1</v>
      </c>
      <c r="AH19" s="144">
        <v>0</v>
      </c>
      <c r="AI19" s="163">
        <f t="shared" si="14"/>
        <v>71</v>
      </c>
      <c r="AJ19" s="144">
        <f t="shared" si="15"/>
        <v>35</v>
      </c>
      <c r="AK19" s="164">
        <f t="shared" si="16"/>
        <v>36</v>
      </c>
      <c r="AL19" s="163">
        <f t="shared" si="17"/>
        <v>193</v>
      </c>
      <c r="AM19" s="144">
        <v>94</v>
      </c>
      <c r="AN19" s="144">
        <v>99</v>
      </c>
    </row>
    <row r="20" spans="1:40">
      <c r="A20" s="61"/>
      <c r="B20" s="62" t="s">
        <v>203</v>
      </c>
      <c r="C20" s="43"/>
      <c r="D20" s="163" t="str">
        <f t="shared" si="4"/>
        <v>－</v>
      </c>
      <c r="E20" s="144" t="str">
        <f t="shared" si="5"/>
        <v>－</v>
      </c>
      <c r="F20" s="144" t="str">
        <f t="shared" si="6"/>
        <v>－</v>
      </c>
      <c r="G20" s="163" t="str">
        <f t="shared" si="7"/>
        <v>－</v>
      </c>
      <c r="H20" s="144" t="str">
        <f t="shared" si="8"/>
        <v>－</v>
      </c>
      <c r="I20" s="144" t="str">
        <f t="shared" si="9"/>
        <v>－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64">
        <v>0</v>
      </c>
      <c r="P20" s="144" t="str">
        <f t="shared" si="10"/>
        <v>－</v>
      </c>
      <c r="Q20" s="144" t="str">
        <f t="shared" si="11"/>
        <v>－</v>
      </c>
      <c r="R20" s="144" t="str">
        <f t="shared" si="12"/>
        <v>－</v>
      </c>
      <c r="S20" s="144">
        <v>0</v>
      </c>
      <c r="T20" s="144">
        <v>0</v>
      </c>
      <c r="U20" s="144">
        <v>0</v>
      </c>
      <c r="V20" s="144">
        <v>0</v>
      </c>
      <c r="W20" s="177"/>
      <c r="X20" s="178" t="s">
        <v>235</v>
      </c>
      <c r="Y20" s="179"/>
      <c r="Z20" s="163" t="str">
        <f t="shared" si="13"/>
        <v>－</v>
      </c>
      <c r="AA20" s="144" t="str">
        <f t="shared" si="18"/>
        <v>－</v>
      </c>
      <c r="AB20" s="144" t="str">
        <f t="shared" si="19"/>
        <v>－</v>
      </c>
      <c r="AC20" s="144">
        <v>0</v>
      </c>
      <c r="AD20" s="144">
        <v>0</v>
      </c>
      <c r="AE20" s="144">
        <v>0</v>
      </c>
      <c r="AF20" s="144">
        <v>0</v>
      </c>
      <c r="AG20" s="144">
        <v>0</v>
      </c>
      <c r="AH20" s="144">
        <v>0</v>
      </c>
      <c r="AI20" s="163" t="str">
        <f t="shared" si="14"/>
        <v>－</v>
      </c>
      <c r="AJ20" s="144" t="str">
        <f t="shared" si="15"/>
        <v>－</v>
      </c>
      <c r="AK20" s="164" t="str">
        <f t="shared" si="16"/>
        <v>－</v>
      </c>
      <c r="AL20" s="163" t="str">
        <f t="shared" si="17"/>
        <v>－</v>
      </c>
      <c r="AM20" s="144">
        <v>0</v>
      </c>
      <c r="AN20" s="144">
        <v>0</v>
      </c>
    </row>
    <row r="21" spans="1:40">
      <c r="A21" s="71"/>
      <c r="B21" s="72" t="s">
        <v>204</v>
      </c>
      <c r="C21" s="73"/>
      <c r="D21" s="187" t="str">
        <f t="shared" si="4"/>
        <v>－</v>
      </c>
      <c r="E21" s="188" t="str">
        <f t="shared" si="5"/>
        <v>－</v>
      </c>
      <c r="F21" s="188" t="str">
        <f t="shared" si="6"/>
        <v>－</v>
      </c>
      <c r="G21" s="187" t="str">
        <f t="shared" si="7"/>
        <v>－</v>
      </c>
      <c r="H21" s="188" t="str">
        <f t="shared" si="8"/>
        <v>－</v>
      </c>
      <c r="I21" s="188" t="str">
        <f t="shared" si="9"/>
        <v>－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9">
        <v>0</v>
      </c>
      <c r="P21" s="188" t="str">
        <f t="shared" si="10"/>
        <v>－</v>
      </c>
      <c r="Q21" s="188" t="str">
        <f t="shared" si="11"/>
        <v>－</v>
      </c>
      <c r="R21" s="188" t="str">
        <f t="shared" si="12"/>
        <v>－</v>
      </c>
      <c r="S21" s="188">
        <v>0</v>
      </c>
      <c r="T21" s="188">
        <v>0</v>
      </c>
      <c r="U21" s="188">
        <v>0</v>
      </c>
      <c r="V21" s="188">
        <v>0</v>
      </c>
      <c r="W21" s="190"/>
      <c r="X21" s="191" t="s">
        <v>204</v>
      </c>
      <c r="Y21" s="192"/>
      <c r="Z21" s="187" t="str">
        <f t="shared" si="13"/>
        <v>－</v>
      </c>
      <c r="AA21" s="188" t="str">
        <f t="shared" si="18"/>
        <v>－</v>
      </c>
      <c r="AB21" s="188" t="str">
        <f t="shared" si="19"/>
        <v>－</v>
      </c>
      <c r="AC21" s="188">
        <v>0</v>
      </c>
      <c r="AD21" s="188">
        <v>0</v>
      </c>
      <c r="AE21" s="188">
        <v>0</v>
      </c>
      <c r="AF21" s="188">
        <v>0</v>
      </c>
      <c r="AG21" s="188">
        <v>0</v>
      </c>
      <c r="AH21" s="188">
        <v>0</v>
      </c>
      <c r="AI21" s="187" t="str">
        <f t="shared" si="14"/>
        <v>－</v>
      </c>
      <c r="AJ21" s="188" t="str">
        <f t="shared" si="15"/>
        <v>－</v>
      </c>
      <c r="AK21" s="189" t="str">
        <f t="shared" si="16"/>
        <v>－</v>
      </c>
      <c r="AL21" s="187" t="str">
        <f t="shared" si="17"/>
        <v>－</v>
      </c>
      <c r="AM21" s="188">
        <v>0</v>
      </c>
      <c r="AN21" s="188">
        <v>0</v>
      </c>
    </row>
    <row r="22" spans="1:40">
      <c r="A22" s="61"/>
      <c r="B22" s="65" t="s">
        <v>205</v>
      </c>
      <c r="C22" s="66"/>
      <c r="D22" s="163" t="str">
        <f t="shared" si="4"/>
        <v>－</v>
      </c>
      <c r="E22" s="144" t="str">
        <f t="shared" si="5"/>
        <v>－</v>
      </c>
      <c r="F22" s="144" t="str">
        <f t="shared" si="6"/>
        <v>－</v>
      </c>
      <c r="G22" s="163" t="str">
        <f t="shared" si="7"/>
        <v>－</v>
      </c>
      <c r="H22" s="144" t="str">
        <f t="shared" si="8"/>
        <v>－</v>
      </c>
      <c r="I22" s="144" t="str">
        <f t="shared" si="9"/>
        <v>－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64">
        <v>0</v>
      </c>
      <c r="P22" s="144" t="str">
        <f t="shared" si="10"/>
        <v>－</v>
      </c>
      <c r="Q22" s="144" t="str">
        <f t="shared" si="11"/>
        <v>－</v>
      </c>
      <c r="R22" s="144" t="str">
        <f t="shared" si="12"/>
        <v>－</v>
      </c>
      <c r="S22" s="144">
        <v>0</v>
      </c>
      <c r="T22" s="144">
        <v>0</v>
      </c>
      <c r="U22" s="144">
        <v>0</v>
      </c>
      <c r="V22" s="144">
        <v>0</v>
      </c>
      <c r="W22" s="177"/>
      <c r="X22" s="184" t="s">
        <v>205</v>
      </c>
      <c r="Y22" s="185"/>
      <c r="Z22" s="163" t="str">
        <f t="shared" si="13"/>
        <v>－</v>
      </c>
      <c r="AA22" s="144" t="str">
        <f t="shared" si="18"/>
        <v>－</v>
      </c>
      <c r="AB22" s="144" t="str">
        <f t="shared" si="19"/>
        <v>－</v>
      </c>
      <c r="AC22" s="144">
        <v>0</v>
      </c>
      <c r="AD22" s="144">
        <v>0</v>
      </c>
      <c r="AE22" s="144">
        <v>0</v>
      </c>
      <c r="AF22" s="144">
        <v>0</v>
      </c>
      <c r="AG22" s="144">
        <v>0</v>
      </c>
      <c r="AH22" s="144">
        <v>0</v>
      </c>
      <c r="AI22" s="163" t="str">
        <f t="shared" si="14"/>
        <v>－</v>
      </c>
      <c r="AJ22" s="144" t="str">
        <f t="shared" si="15"/>
        <v>－</v>
      </c>
      <c r="AK22" s="164" t="str">
        <f t="shared" si="16"/>
        <v>－</v>
      </c>
      <c r="AL22" s="163" t="str">
        <f t="shared" si="17"/>
        <v>－</v>
      </c>
      <c r="AM22" s="144">
        <v>0</v>
      </c>
      <c r="AN22" s="144">
        <v>0</v>
      </c>
    </row>
    <row r="23" spans="1:40">
      <c r="A23" s="61"/>
      <c r="B23" s="62" t="s">
        <v>103</v>
      </c>
      <c r="C23" s="52"/>
      <c r="D23" s="195">
        <f t="shared" si="4"/>
        <v>108</v>
      </c>
      <c r="E23" s="196">
        <f t="shared" si="5"/>
        <v>55</v>
      </c>
      <c r="F23" s="196">
        <f t="shared" si="6"/>
        <v>53</v>
      </c>
      <c r="G23" s="195">
        <f t="shared" si="7"/>
        <v>24</v>
      </c>
      <c r="H23" s="196">
        <f t="shared" si="8"/>
        <v>10</v>
      </c>
      <c r="I23" s="196">
        <f t="shared" si="9"/>
        <v>14</v>
      </c>
      <c r="J23" s="196">
        <v>0</v>
      </c>
      <c r="K23" s="196">
        <v>0</v>
      </c>
      <c r="L23" s="196">
        <v>10</v>
      </c>
      <c r="M23" s="196">
        <v>14</v>
      </c>
      <c r="N23" s="196">
        <v>0</v>
      </c>
      <c r="O23" s="197">
        <v>0</v>
      </c>
      <c r="P23" s="196">
        <f t="shared" si="10"/>
        <v>36</v>
      </c>
      <c r="Q23" s="196">
        <f t="shared" si="11"/>
        <v>21</v>
      </c>
      <c r="R23" s="196">
        <f t="shared" si="12"/>
        <v>15</v>
      </c>
      <c r="S23" s="196">
        <v>20</v>
      </c>
      <c r="T23" s="196">
        <v>14</v>
      </c>
      <c r="U23" s="196">
        <v>1</v>
      </c>
      <c r="V23" s="196">
        <v>1</v>
      </c>
      <c r="W23" s="177"/>
      <c r="X23" s="178" t="s">
        <v>103</v>
      </c>
      <c r="Y23" s="224"/>
      <c r="Z23" s="195">
        <f t="shared" si="13"/>
        <v>48</v>
      </c>
      <c r="AA23" s="196">
        <f t="shared" si="18"/>
        <v>24</v>
      </c>
      <c r="AB23" s="196">
        <f t="shared" si="19"/>
        <v>24</v>
      </c>
      <c r="AC23" s="196">
        <v>23</v>
      </c>
      <c r="AD23" s="196">
        <v>22</v>
      </c>
      <c r="AE23" s="196">
        <v>1</v>
      </c>
      <c r="AF23" s="196">
        <v>2</v>
      </c>
      <c r="AG23" s="196">
        <v>0</v>
      </c>
      <c r="AH23" s="196">
        <v>0</v>
      </c>
      <c r="AI23" s="195">
        <f t="shared" si="14"/>
        <v>26</v>
      </c>
      <c r="AJ23" s="196">
        <f t="shared" si="15"/>
        <v>11</v>
      </c>
      <c r="AK23" s="197">
        <f t="shared" si="16"/>
        <v>15</v>
      </c>
      <c r="AL23" s="195">
        <f t="shared" si="17"/>
        <v>55</v>
      </c>
      <c r="AM23" s="196">
        <v>24</v>
      </c>
      <c r="AN23" s="196">
        <v>31</v>
      </c>
    </row>
    <row r="24" spans="1:40" ht="16.5" customHeight="1">
      <c r="A24" s="695" t="s">
        <v>24</v>
      </c>
      <c r="B24" s="695"/>
      <c r="C24" s="203"/>
      <c r="D24" s="157">
        <f>IF(SUM(D25:D47)&gt;0,SUM(D25:D47),"－")</f>
        <v>1128</v>
      </c>
      <c r="E24" s="219">
        <f t="shared" ref="E24:V24" si="20">IF(SUM(E25:E47)&gt;0,SUM(E25:E47),"－")</f>
        <v>566</v>
      </c>
      <c r="F24" s="219">
        <f t="shared" si="20"/>
        <v>562</v>
      </c>
      <c r="G24" s="157">
        <f t="shared" si="20"/>
        <v>376</v>
      </c>
      <c r="H24" s="158">
        <f t="shared" si="20"/>
        <v>185</v>
      </c>
      <c r="I24" s="158">
        <f t="shared" si="20"/>
        <v>191</v>
      </c>
      <c r="J24" s="158" t="str">
        <f t="shared" si="20"/>
        <v>－</v>
      </c>
      <c r="K24" s="158" t="str">
        <f t="shared" si="20"/>
        <v>－</v>
      </c>
      <c r="L24" s="158">
        <f t="shared" si="20"/>
        <v>174</v>
      </c>
      <c r="M24" s="158">
        <f t="shared" si="20"/>
        <v>187</v>
      </c>
      <c r="N24" s="158">
        <f t="shared" si="20"/>
        <v>11</v>
      </c>
      <c r="O24" s="159">
        <f t="shared" si="20"/>
        <v>4</v>
      </c>
      <c r="P24" s="219">
        <f t="shared" si="20"/>
        <v>380</v>
      </c>
      <c r="Q24" s="219">
        <f t="shared" si="20"/>
        <v>180</v>
      </c>
      <c r="R24" s="219">
        <f t="shared" si="20"/>
        <v>200</v>
      </c>
      <c r="S24" s="219">
        <f t="shared" si="20"/>
        <v>169</v>
      </c>
      <c r="T24" s="219">
        <f t="shared" si="20"/>
        <v>193</v>
      </c>
      <c r="U24" s="219">
        <f t="shared" si="20"/>
        <v>11</v>
      </c>
      <c r="V24" s="219">
        <f t="shared" si="20"/>
        <v>7</v>
      </c>
      <c r="W24" s="748" t="s">
        <v>24</v>
      </c>
      <c r="X24" s="748"/>
      <c r="Y24" s="204"/>
      <c r="Z24" s="157">
        <f t="shared" ref="Z24:AN24" si="21">IF(SUM(Z25:Z47)&gt;0,SUM(Z25:Z47),"－")</f>
        <v>372</v>
      </c>
      <c r="AA24" s="158">
        <f t="shared" si="21"/>
        <v>201</v>
      </c>
      <c r="AB24" s="158">
        <f t="shared" si="21"/>
        <v>171</v>
      </c>
      <c r="AC24" s="158">
        <f t="shared" si="21"/>
        <v>159</v>
      </c>
      <c r="AD24" s="158">
        <f t="shared" si="21"/>
        <v>141</v>
      </c>
      <c r="AE24" s="158">
        <f t="shared" si="21"/>
        <v>38</v>
      </c>
      <c r="AF24" s="158">
        <f t="shared" si="21"/>
        <v>27</v>
      </c>
      <c r="AG24" s="158">
        <f t="shared" si="21"/>
        <v>4</v>
      </c>
      <c r="AH24" s="158">
        <f t="shared" si="21"/>
        <v>3</v>
      </c>
      <c r="AI24" s="157">
        <f t="shared" si="21"/>
        <v>386</v>
      </c>
      <c r="AJ24" s="158">
        <f t="shared" si="21"/>
        <v>189</v>
      </c>
      <c r="AK24" s="159">
        <f t="shared" si="21"/>
        <v>197</v>
      </c>
      <c r="AL24" s="157">
        <f t="shared" si="21"/>
        <v>460</v>
      </c>
      <c r="AM24" s="157">
        <f t="shared" si="21"/>
        <v>237</v>
      </c>
      <c r="AN24" s="157">
        <f t="shared" si="21"/>
        <v>223</v>
      </c>
    </row>
    <row r="25" spans="1:40">
      <c r="A25" s="61"/>
      <c r="B25" s="62" t="s">
        <v>70</v>
      </c>
      <c r="C25" s="43"/>
      <c r="D25" s="163">
        <f t="shared" ref="D25:D47" si="22">IF(SUM(G25)+SUM(P25)+SUM(Z25)&gt;0,SUM(G25)+SUM(P25)+SUM(Z25),"－")</f>
        <v>126</v>
      </c>
      <c r="E25" s="215">
        <f t="shared" ref="E25:E47" si="23">IF(SUM(H25)+SUM(Q25)+SUM(AA25)&gt;0,SUM(H25)+SUM(Q25)+SUM(AA25),"－")</f>
        <v>53</v>
      </c>
      <c r="F25" s="215">
        <f t="shared" ref="F25:F47" si="24">IF(SUM(I25)+SUM(R25)+SUM(AB25)&gt;0,SUM(I25)+SUM(R25)+SUM(AB25),"－")</f>
        <v>73</v>
      </c>
      <c r="G25" s="163">
        <f t="shared" ref="G25:G47" si="25">IF(SUM(H25:I25)&gt;0,SUM(H25:I25),"－")</f>
        <v>47</v>
      </c>
      <c r="H25" s="144">
        <f t="shared" ref="H25:H47" si="26">IF(SUM(J25)+SUM(L25)+SUM(N25)&gt;0,SUM(J25)+SUM(L25)+SUM(N25),"－")</f>
        <v>18</v>
      </c>
      <c r="I25" s="144">
        <f t="shared" ref="I25:I47" si="27">IF(SUM(K25)+SUM(M25)+SUM(O25)&gt;0,SUM(K25)+SUM(M25)+SUM(O25),"－")</f>
        <v>29</v>
      </c>
      <c r="J25" s="144">
        <v>0</v>
      </c>
      <c r="K25" s="144">
        <v>0</v>
      </c>
      <c r="L25" s="144">
        <v>18</v>
      </c>
      <c r="M25" s="144">
        <v>29</v>
      </c>
      <c r="N25" s="144">
        <v>0</v>
      </c>
      <c r="O25" s="164">
        <v>0</v>
      </c>
      <c r="P25" s="215">
        <f t="shared" ref="P25:P47" si="28">IF(SUM(Q25:R25)&gt;0,SUM(Q25:R25),"－")</f>
        <v>47</v>
      </c>
      <c r="Q25" s="215">
        <f t="shared" ref="Q25:Q47" si="29">IF(SUM(S25)+SUM(U25)&gt;0,SUM(S25)+SUM(U25),"－")</f>
        <v>19</v>
      </c>
      <c r="R25" s="215">
        <f t="shared" ref="R25:R47" si="30">IF(SUM(T25)+SUM(V25)&gt;0,SUM(T25)+SUM(V25),"－")</f>
        <v>28</v>
      </c>
      <c r="S25" s="215">
        <v>18</v>
      </c>
      <c r="T25" s="215">
        <v>25</v>
      </c>
      <c r="U25" s="215">
        <v>1</v>
      </c>
      <c r="V25" s="215">
        <v>3</v>
      </c>
      <c r="W25" s="177"/>
      <c r="X25" s="178" t="s">
        <v>70</v>
      </c>
      <c r="Y25" s="179"/>
      <c r="Z25" s="163">
        <f t="shared" ref="Z25:Z47" si="31">IF(SUM(AA25:AB25)&gt;0,SUM(AA25:AB25),"－")</f>
        <v>32</v>
      </c>
      <c r="AA25" s="144">
        <f t="shared" ref="AA25:AA47" si="32">IF(SUM(AC25)+SUM(AE25)+SUM(AG25)&gt;0,SUM(AC25)+SUM(AE25)+SUM(AG25),"－")</f>
        <v>16</v>
      </c>
      <c r="AB25" s="144">
        <f t="shared" ref="AB25:AB47" si="33">IF(SUM(AD25)+SUM(AF25)+SUM(AH25)&gt;0,SUM(AD25)+SUM(AF25)+SUM(AH25),"－")</f>
        <v>16</v>
      </c>
      <c r="AC25" s="144">
        <v>12</v>
      </c>
      <c r="AD25" s="144">
        <v>13</v>
      </c>
      <c r="AE25" s="144">
        <v>3</v>
      </c>
      <c r="AF25" s="144">
        <v>2</v>
      </c>
      <c r="AG25" s="144">
        <v>1</v>
      </c>
      <c r="AH25" s="144">
        <v>1</v>
      </c>
      <c r="AI25" s="163">
        <f t="shared" ref="AI25:AI47" si="34">IF(SUM(AJ25:AK25)&gt;0,SUM(AJ25:AK25),"－")</f>
        <v>53</v>
      </c>
      <c r="AJ25" s="144">
        <f t="shared" ref="AJ25:AJ47" si="35">IF(SUM(J25)+SUM(L25)+SUM(U25)+SUM(AG25)&gt;0,SUM(J25)+SUM(L25)+SUM(U25)+SUM(AG25),"－")</f>
        <v>20</v>
      </c>
      <c r="AK25" s="164">
        <f t="shared" ref="AK25:AK47" si="36">IF(SUM(K25)+SUM(M25)+SUM(V25)+SUM(AH25)&gt;0,SUM(K25)+SUM(M25)+SUM(V25)+SUM(AH25),"－")</f>
        <v>33</v>
      </c>
      <c r="AL25" s="163">
        <f t="shared" ref="AL25:AL47" si="37">IF(SUM(AM25:AN25)&gt;0,SUM(AM25:AN25),"－")</f>
        <v>40</v>
      </c>
      <c r="AM25" s="144">
        <v>21</v>
      </c>
      <c r="AN25" s="144">
        <v>19</v>
      </c>
    </row>
    <row r="26" spans="1:40">
      <c r="A26" s="61"/>
      <c r="B26" s="62" t="s">
        <v>71</v>
      </c>
      <c r="C26" s="43"/>
      <c r="D26" s="163" t="str">
        <f t="shared" si="22"/>
        <v>－</v>
      </c>
      <c r="E26" s="215" t="str">
        <f t="shared" si="23"/>
        <v>－</v>
      </c>
      <c r="F26" s="215" t="str">
        <f t="shared" si="24"/>
        <v>－</v>
      </c>
      <c r="G26" s="163" t="str">
        <f t="shared" si="25"/>
        <v>－</v>
      </c>
      <c r="H26" s="144" t="str">
        <f t="shared" si="26"/>
        <v>－</v>
      </c>
      <c r="I26" s="144" t="str">
        <f t="shared" si="27"/>
        <v>－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64">
        <v>0</v>
      </c>
      <c r="P26" s="215" t="str">
        <f t="shared" si="28"/>
        <v>－</v>
      </c>
      <c r="Q26" s="215" t="str">
        <f t="shared" si="29"/>
        <v>－</v>
      </c>
      <c r="R26" s="215" t="str">
        <f t="shared" si="30"/>
        <v>－</v>
      </c>
      <c r="S26" s="215">
        <v>0</v>
      </c>
      <c r="T26" s="215">
        <v>0</v>
      </c>
      <c r="U26" s="215">
        <v>0</v>
      </c>
      <c r="V26" s="215">
        <v>0</v>
      </c>
      <c r="W26" s="177"/>
      <c r="X26" s="178" t="s">
        <v>71</v>
      </c>
      <c r="Y26" s="179"/>
      <c r="Z26" s="163" t="str">
        <f t="shared" si="31"/>
        <v>－</v>
      </c>
      <c r="AA26" s="144" t="str">
        <f t="shared" si="32"/>
        <v>－</v>
      </c>
      <c r="AB26" s="144" t="str">
        <f t="shared" si="33"/>
        <v>－</v>
      </c>
      <c r="AC26" s="144">
        <v>0</v>
      </c>
      <c r="AD26" s="144">
        <v>0</v>
      </c>
      <c r="AE26" s="144">
        <v>0</v>
      </c>
      <c r="AF26" s="144">
        <v>0</v>
      </c>
      <c r="AG26" s="144">
        <v>0</v>
      </c>
      <c r="AH26" s="144">
        <v>0</v>
      </c>
      <c r="AI26" s="163" t="str">
        <f t="shared" si="34"/>
        <v>－</v>
      </c>
      <c r="AJ26" s="144" t="str">
        <f t="shared" si="35"/>
        <v>－</v>
      </c>
      <c r="AK26" s="164" t="str">
        <f t="shared" si="36"/>
        <v>－</v>
      </c>
      <c r="AL26" s="163" t="str">
        <f t="shared" si="37"/>
        <v>－</v>
      </c>
      <c r="AM26" s="144">
        <v>0</v>
      </c>
      <c r="AN26" s="144">
        <v>0</v>
      </c>
    </row>
    <row r="27" spans="1:40">
      <c r="A27" s="61"/>
      <c r="B27" s="62" t="s">
        <v>72</v>
      </c>
      <c r="C27" s="43"/>
      <c r="D27" s="163" t="str">
        <f t="shared" si="22"/>
        <v>－</v>
      </c>
      <c r="E27" s="144" t="str">
        <f t="shared" si="23"/>
        <v>－</v>
      </c>
      <c r="F27" s="144" t="str">
        <f t="shared" si="24"/>
        <v>－</v>
      </c>
      <c r="G27" s="163" t="str">
        <f t="shared" si="25"/>
        <v>－</v>
      </c>
      <c r="H27" s="144" t="str">
        <f t="shared" si="26"/>
        <v>－</v>
      </c>
      <c r="I27" s="144" t="str">
        <f t="shared" si="27"/>
        <v>－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64">
        <v>0</v>
      </c>
      <c r="P27" s="144" t="str">
        <f t="shared" si="28"/>
        <v>－</v>
      </c>
      <c r="Q27" s="144" t="str">
        <f t="shared" si="29"/>
        <v>－</v>
      </c>
      <c r="R27" s="144" t="str">
        <f t="shared" si="30"/>
        <v>－</v>
      </c>
      <c r="S27" s="144">
        <v>0</v>
      </c>
      <c r="T27" s="144">
        <v>0</v>
      </c>
      <c r="U27" s="215">
        <v>0</v>
      </c>
      <c r="V27" s="215">
        <v>0</v>
      </c>
      <c r="W27" s="177"/>
      <c r="X27" s="178" t="s">
        <v>72</v>
      </c>
      <c r="Y27" s="179"/>
      <c r="Z27" s="163" t="str">
        <f t="shared" si="31"/>
        <v>－</v>
      </c>
      <c r="AA27" s="144" t="str">
        <f t="shared" si="32"/>
        <v>－</v>
      </c>
      <c r="AB27" s="144" t="str">
        <f t="shared" si="33"/>
        <v>－</v>
      </c>
      <c r="AC27" s="144">
        <v>0</v>
      </c>
      <c r="AD27" s="144">
        <v>0</v>
      </c>
      <c r="AE27" s="144">
        <v>0</v>
      </c>
      <c r="AF27" s="144">
        <v>0</v>
      </c>
      <c r="AG27" s="144">
        <v>0</v>
      </c>
      <c r="AH27" s="144">
        <v>0</v>
      </c>
      <c r="AI27" s="163" t="str">
        <f t="shared" si="34"/>
        <v>－</v>
      </c>
      <c r="AJ27" s="144" t="str">
        <f t="shared" si="35"/>
        <v>－</v>
      </c>
      <c r="AK27" s="164" t="str">
        <f t="shared" si="36"/>
        <v>－</v>
      </c>
      <c r="AL27" s="163" t="str">
        <f t="shared" si="37"/>
        <v>－</v>
      </c>
      <c r="AM27" s="144">
        <v>0</v>
      </c>
      <c r="AN27" s="144">
        <v>0</v>
      </c>
    </row>
    <row r="28" spans="1:40">
      <c r="A28" s="43"/>
      <c r="B28" s="62" t="s">
        <v>208</v>
      </c>
      <c r="C28" s="43"/>
      <c r="D28" s="163" t="str">
        <f t="shared" si="22"/>
        <v>－</v>
      </c>
      <c r="E28" s="144" t="str">
        <f t="shared" si="23"/>
        <v>－</v>
      </c>
      <c r="F28" s="144" t="str">
        <f t="shared" si="24"/>
        <v>－</v>
      </c>
      <c r="G28" s="163" t="str">
        <f t="shared" si="25"/>
        <v>－</v>
      </c>
      <c r="H28" s="144" t="str">
        <f t="shared" si="26"/>
        <v>－</v>
      </c>
      <c r="I28" s="144" t="str">
        <f t="shared" si="27"/>
        <v>－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64">
        <v>0</v>
      </c>
      <c r="P28" s="144" t="str">
        <f t="shared" si="28"/>
        <v>－</v>
      </c>
      <c r="Q28" s="144" t="str">
        <f t="shared" si="29"/>
        <v>－</v>
      </c>
      <c r="R28" s="144" t="str">
        <f t="shared" si="30"/>
        <v>－</v>
      </c>
      <c r="S28" s="144">
        <v>0</v>
      </c>
      <c r="T28" s="144">
        <v>0</v>
      </c>
      <c r="U28" s="215">
        <v>0</v>
      </c>
      <c r="V28" s="215">
        <v>0</v>
      </c>
      <c r="W28" s="179"/>
      <c r="X28" s="178" t="s">
        <v>208</v>
      </c>
      <c r="Y28" s="179"/>
      <c r="Z28" s="163" t="str">
        <f t="shared" si="31"/>
        <v>－</v>
      </c>
      <c r="AA28" s="144" t="str">
        <f t="shared" si="32"/>
        <v>－</v>
      </c>
      <c r="AB28" s="144" t="str">
        <f t="shared" si="33"/>
        <v>－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63" t="str">
        <f t="shared" si="34"/>
        <v>－</v>
      </c>
      <c r="AJ28" s="144" t="str">
        <f t="shared" si="35"/>
        <v>－</v>
      </c>
      <c r="AK28" s="164" t="str">
        <f t="shared" si="36"/>
        <v>－</v>
      </c>
      <c r="AL28" s="163" t="str">
        <f t="shared" si="37"/>
        <v>－</v>
      </c>
      <c r="AM28" s="144">
        <v>0</v>
      </c>
      <c r="AN28" s="144">
        <v>0</v>
      </c>
    </row>
    <row r="29" spans="1:40">
      <c r="A29" s="43"/>
      <c r="B29" s="62" t="s">
        <v>66</v>
      </c>
      <c r="C29" s="43"/>
      <c r="D29" s="163" t="str">
        <f t="shared" si="22"/>
        <v>－</v>
      </c>
      <c r="E29" s="144" t="str">
        <f t="shared" si="23"/>
        <v>－</v>
      </c>
      <c r="F29" s="144" t="str">
        <f t="shared" si="24"/>
        <v>－</v>
      </c>
      <c r="G29" s="163" t="str">
        <f t="shared" si="25"/>
        <v>－</v>
      </c>
      <c r="H29" s="144" t="str">
        <f t="shared" si="26"/>
        <v>－</v>
      </c>
      <c r="I29" s="144" t="str">
        <f t="shared" si="27"/>
        <v>－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64">
        <v>0</v>
      </c>
      <c r="P29" s="144" t="str">
        <f t="shared" si="28"/>
        <v>－</v>
      </c>
      <c r="Q29" s="144" t="str">
        <f t="shared" si="29"/>
        <v>－</v>
      </c>
      <c r="R29" s="144" t="str">
        <f t="shared" si="30"/>
        <v>－</v>
      </c>
      <c r="S29" s="144">
        <v>0</v>
      </c>
      <c r="T29" s="144">
        <v>0</v>
      </c>
      <c r="U29" s="215">
        <v>0</v>
      </c>
      <c r="V29" s="215">
        <v>0</v>
      </c>
      <c r="W29" s="179"/>
      <c r="X29" s="178" t="s">
        <v>66</v>
      </c>
      <c r="Y29" s="179"/>
      <c r="Z29" s="163" t="str">
        <f t="shared" si="31"/>
        <v>－</v>
      </c>
      <c r="AA29" s="144" t="str">
        <f t="shared" si="32"/>
        <v>－</v>
      </c>
      <c r="AB29" s="144" t="str">
        <f t="shared" si="33"/>
        <v>－</v>
      </c>
      <c r="AC29" s="144">
        <v>0</v>
      </c>
      <c r="AD29" s="144">
        <v>0</v>
      </c>
      <c r="AE29" s="144">
        <v>0</v>
      </c>
      <c r="AF29" s="144">
        <v>0</v>
      </c>
      <c r="AG29" s="144">
        <v>0</v>
      </c>
      <c r="AH29" s="144">
        <v>0</v>
      </c>
      <c r="AI29" s="163" t="str">
        <f t="shared" si="34"/>
        <v>－</v>
      </c>
      <c r="AJ29" s="144" t="str">
        <f t="shared" si="35"/>
        <v>－</v>
      </c>
      <c r="AK29" s="164" t="str">
        <f t="shared" si="36"/>
        <v>－</v>
      </c>
      <c r="AL29" s="163" t="str">
        <f t="shared" si="37"/>
        <v>－</v>
      </c>
      <c r="AM29" s="144">
        <v>0</v>
      </c>
      <c r="AN29" s="144">
        <v>0</v>
      </c>
    </row>
    <row r="30" spans="1:40">
      <c r="A30" s="66"/>
      <c r="B30" s="65" t="s">
        <v>73</v>
      </c>
      <c r="C30" s="66"/>
      <c r="D30" s="180" t="str">
        <f t="shared" si="22"/>
        <v>－</v>
      </c>
      <c r="E30" s="181" t="str">
        <f t="shared" si="23"/>
        <v>－</v>
      </c>
      <c r="F30" s="181" t="str">
        <f t="shared" si="24"/>
        <v>－</v>
      </c>
      <c r="G30" s="180" t="str">
        <f t="shared" si="25"/>
        <v>－</v>
      </c>
      <c r="H30" s="181" t="str">
        <f t="shared" si="26"/>
        <v>－</v>
      </c>
      <c r="I30" s="181" t="str">
        <f t="shared" si="27"/>
        <v>－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2">
        <v>0</v>
      </c>
      <c r="P30" s="181" t="str">
        <f t="shared" si="28"/>
        <v>－</v>
      </c>
      <c r="Q30" s="181" t="str">
        <f t="shared" si="29"/>
        <v>－</v>
      </c>
      <c r="R30" s="181" t="str">
        <f t="shared" si="30"/>
        <v>－</v>
      </c>
      <c r="S30" s="181">
        <v>0</v>
      </c>
      <c r="T30" s="181">
        <v>0</v>
      </c>
      <c r="U30" s="181">
        <v>0</v>
      </c>
      <c r="V30" s="181">
        <v>0</v>
      </c>
      <c r="W30" s="185"/>
      <c r="X30" s="184" t="s">
        <v>73</v>
      </c>
      <c r="Y30" s="185"/>
      <c r="Z30" s="180" t="str">
        <f t="shared" si="31"/>
        <v>－</v>
      </c>
      <c r="AA30" s="181" t="str">
        <f t="shared" si="32"/>
        <v>－</v>
      </c>
      <c r="AB30" s="181" t="str">
        <f t="shared" si="33"/>
        <v>－</v>
      </c>
      <c r="AC30" s="181">
        <v>0</v>
      </c>
      <c r="AD30" s="181">
        <v>0</v>
      </c>
      <c r="AE30" s="181">
        <v>0</v>
      </c>
      <c r="AF30" s="181">
        <v>0</v>
      </c>
      <c r="AG30" s="181">
        <v>0</v>
      </c>
      <c r="AH30" s="181">
        <v>0</v>
      </c>
      <c r="AI30" s="180" t="str">
        <f t="shared" si="34"/>
        <v>－</v>
      </c>
      <c r="AJ30" s="181" t="str">
        <f t="shared" si="35"/>
        <v>－</v>
      </c>
      <c r="AK30" s="182" t="str">
        <f t="shared" si="36"/>
        <v>－</v>
      </c>
      <c r="AL30" s="180" t="str">
        <f t="shared" si="37"/>
        <v>－</v>
      </c>
      <c r="AM30" s="181">
        <v>0</v>
      </c>
      <c r="AN30" s="181">
        <v>0</v>
      </c>
    </row>
    <row r="31" spans="1:40">
      <c r="A31" s="43"/>
      <c r="B31" s="62" t="s">
        <v>74</v>
      </c>
      <c r="C31" s="43"/>
      <c r="D31" s="163">
        <f t="shared" si="22"/>
        <v>116</v>
      </c>
      <c r="E31" s="144">
        <f t="shared" si="23"/>
        <v>58</v>
      </c>
      <c r="F31" s="144">
        <f t="shared" si="24"/>
        <v>58</v>
      </c>
      <c r="G31" s="163">
        <f t="shared" si="25"/>
        <v>40</v>
      </c>
      <c r="H31" s="144">
        <f t="shared" si="26"/>
        <v>25</v>
      </c>
      <c r="I31" s="144">
        <f t="shared" si="27"/>
        <v>15</v>
      </c>
      <c r="J31" s="144">
        <v>0</v>
      </c>
      <c r="K31" s="144">
        <v>0</v>
      </c>
      <c r="L31" s="144">
        <v>25</v>
      </c>
      <c r="M31" s="144">
        <v>15</v>
      </c>
      <c r="N31" s="144">
        <v>0</v>
      </c>
      <c r="O31" s="164">
        <v>0</v>
      </c>
      <c r="P31" s="144">
        <f t="shared" si="28"/>
        <v>48</v>
      </c>
      <c r="Q31" s="144">
        <f t="shared" si="29"/>
        <v>19</v>
      </c>
      <c r="R31" s="144">
        <f t="shared" si="30"/>
        <v>29</v>
      </c>
      <c r="S31" s="144">
        <v>15</v>
      </c>
      <c r="T31" s="144">
        <v>28</v>
      </c>
      <c r="U31" s="144">
        <v>4</v>
      </c>
      <c r="V31" s="144">
        <v>1</v>
      </c>
      <c r="W31" s="179"/>
      <c r="X31" s="178" t="s">
        <v>74</v>
      </c>
      <c r="Y31" s="179"/>
      <c r="Z31" s="163">
        <f t="shared" si="31"/>
        <v>28</v>
      </c>
      <c r="AA31" s="144">
        <f t="shared" si="32"/>
        <v>14</v>
      </c>
      <c r="AB31" s="144">
        <f t="shared" si="33"/>
        <v>14</v>
      </c>
      <c r="AC31" s="144">
        <v>13</v>
      </c>
      <c r="AD31" s="144">
        <v>14</v>
      </c>
      <c r="AE31" s="144">
        <v>1</v>
      </c>
      <c r="AF31" s="144">
        <v>0</v>
      </c>
      <c r="AG31" s="144">
        <v>0</v>
      </c>
      <c r="AH31" s="144">
        <v>0</v>
      </c>
      <c r="AI31" s="163">
        <f t="shared" si="34"/>
        <v>45</v>
      </c>
      <c r="AJ31" s="144">
        <f t="shared" si="35"/>
        <v>29</v>
      </c>
      <c r="AK31" s="164">
        <f t="shared" si="36"/>
        <v>16</v>
      </c>
      <c r="AL31" s="163">
        <f t="shared" si="37"/>
        <v>44</v>
      </c>
      <c r="AM31" s="144">
        <v>25</v>
      </c>
      <c r="AN31" s="144">
        <v>19</v>
      </c>
    </row>
    <row r="32" spans="1:40">
      <c r="A32" s="43"/>
      <c r="B32" s="62" t="s">
        <v>67</v>
      </c>
      <c r="C32" s="43"/>
      <c r="D32" s="163">
        <f>IF(SUM(G32)+SUM(P32)+SUM(Z32)&gt;0,SUM(G32)+SUM(P32)+SUM(Z32),"－")</f>
        <v>105</v>
      </c>
      <c r="E32" s="144">
        <f t="shared" si="23"/>
        <v>56</v>
      </c>
      <c r="F32" s="144">
        <f t="shared" si="24"/>
        <v>49</v>
      </c>
      <c r="G32" s="163">
        <f t="shared" si="25"/>
        <v>44</v>
      </c>
      <c r="H32" s="144">
        <f t="shared" si="26"/>
        <v>23</v>
      </c>
      <c r="I32" s="144">
        <f t="shared" si="27"/>
        <v>21</v>
      </c>
      <c r="J32" s="144">
        <v>0</v>
      </c>
      <c r="K32" s="144">
        <v>0</v>
      </c>
      <c r="L32" s="144">
        <v>23</v>
      </c>
      <c r="M32" s="144">
        <v>21</v>
      </c>
      <c r="N32" s="144">
        <v>0</v>
      </c>
      <c r="O32" s="164">
        <v>0</v>
      </c>
      <c r="P32" s="144">
        <f t="shared" si="28"/>
        <v>27</v>
      </c>
      <c r="Q32" s="144">
        <f t="shared" si="29"/>
        <v>12</v>
      </c>
      <c r="R32" s="144">
        <f t="shared" si="30"/>
        <v>15</v>
      </c>
      <c r="S32" s="144">
        <v>12</v>
      </c>
      <c r="T32" s="144">
        <v>14</v>
      </c>
      <c r="U32" s="144">
        <v>0</v>
      </c>
      <c r="V32" s="144">
        <v>1</v>
      </c>
      <c r="W32" s="179"/>
      <c r="X32" s="178" t="s">
        <v>67</v>
      </c>
      <c r="Y32" s="179"/>
      <c r="Z32" s="163">
        <f t="shared" si="31"/>
        <v>34</v>
      </c>
      <c r="AA32" s="144">
        <f t="shared" si="32"/>
        <v>21</v>
      </c>
      <c r="AB32" s="144">
        <f t="shared" si="33"/>
        <v>13</v>
      </c>
      <c r="AC32" s="144">
        <v>20</v>
      </c>
      <c r="AD32" s="144">
        <v>12</v>
      </c>
      <c r="AE32" s="144">
        <v>1</v>
      </c>
      <c r="AF32" s="144">
        <v>1</v>
      </c>
      <c r="AG32" s="144">
        <v>0</v>
      </c>
      <c r="AH32" s="144">
        <v>0</v>
      </c>
      <c r="AI32" s="163">
        <f t="shared" si="34"/>
        <v>45</v>
      </c>
      <c r="AJ32" s="144">
        <f t="shared" si="35"/>
        <v>23</v>
      </c>
      <c r="AK32" s="164">
        <f t="shared" si="36"/>
        <v>22</v>
      </c>
      <c r="AL32" s="163">
        <f t="shared" si="37"/>
        <v>44</v>
      </c>
      <c r="AM32" s="144">
        <v>23</v>
      </c>
      <c r="AN32" s="144">
        <v>21</v>
      </c>
    </row>
    <row r="33" spans="1:40">
      <c r="A33" s="43"/>
      <c r="B33" s="62" t="s">
        <v>68</v>
      </c>
      <c r="C33" s="43"/>
      <c r="D33" s="163">
        <f t="shared" si="22"/>
        <v>79</v>
      </c>
      <c r="E33" s="144">
        <f t="shared" si="23"/>
        <v>44</v>
      </c>
      <c r="F33" s="144">
        <f t="shared" si="24"/>
        <v>35</v>
      </c>
      <c r="G33" s="163">
        <f t="shared" si="25"/>
        <v>30</v>
      </c>
      <c r="H33" s="144">
        <f t="shared" si="26"/>
        <v>17</v>
      </c>
      <c r="I33" s="144">
        <f t="shared" si="27"/>
        <v>13</v>
      </c>
      <c r="J33" s="144">
        <v>0</v>
      </c>
      <c r="K33" s="144">
        <v>0</v>
      </c>
      <c r="L33" s="144">
        <v>6</v>
      </c>
      <c r="M33" s="144">
        <v>9</v>
      </c>
      <c r="N33" s="144">
        <v>11</v>
      </c>
      <c r="O33" s="164">
        <v>4</v>
      </c>
      <c r="P33" s="144">
        <f t="shared" si="28"/>
        <v>26</v>
      </c>
      <c r="Q33" s="144">
        <f t="shared" si="29"/>
        <v>16</v>
      </c>
      <c r="R33" s="144">
        <f t="shared" si="30"/>
        <v>10</v>
      </c>
      <c r="S33" s="144">
        <v>13</v>
      </c>
      <c r="T33" s="144">
        <v>10</v>
      </c>
      <c r="U33" s="144">
        <v>3</v>
      </c>
      <c r="V33" s="144">
        <v>0</v>
      </c>
      <c r="W33" s="179"/>
      <c r="X33" s="178" t="s">
        <v>68</v>
      </c>
      <c r="Y33" s="179"/>
      <c r="Z33" s="163">
        <f t="shared" si="31"/>
        <v>23</v>
      </c>
      <c r="AA33" s="144">
        <f t="shared" si="32"/>
        <v>11</v>
      </c>
      <c r="AB33" s="144">
        <f t="shared" si="33"/>
        <v>12</v>
      </c>
      <c r="AC33" s="144">
        <v>10</v>
      </c>
      <c r="AD33" s="144">
        <v>12</v>
      </c>
      <c r="AE33" s="144">
        <v>1</v>
      </c>
      <c r="AF33" s="144">
        <v>0</v>
      </c>
      <c r="AG33" s="144">
        <v>0</v>
      </c>
      <c r="AH33" s="144">
        <v>0</v>
      </c>
      <c r="AI33" s="163">
        <f t="shared" si="34"/>
        <v>18</v>
      </c>
      <c r="AJ33" s="144">
        <f t="shared" si="35"/>
        <v>9</v>
      </c>
      <c r="AK33" s="164">
        <f t="shared" si="36"/>
        <v>9</v>
      </c>
      <c r="AL33" s="163">
        <f t="shared" si="37"/>
        <v>27</v>
      </c>
      <c r="AM33" s="144">
        <v>18</v>
      </c>
      <c r="AN33" s="144">
        <v>9</v>
      </c>
    </row>
    <row r="34" spans="1:40">
      <c r="A34" s="73"/>
      <c r="B34" s="72" t="s">
        <v>87</v>
      </c>
      <c r="C34" s="73"/>
      <c r="D34" s="187">
        <f t="shared" si="22"/>
        <v>102</v>
      </c>
      <c r="E34" s="188">
        <f t="shared" si="23"/>
        <v>44</v>
      </c>
      <c r="F34" s="188">
        <f t="shared" si="24"/>
        <v>58</v>
      </c>
      <c r="G34" s="187">
        <f t="shared" si="25"/>
        <v>30</v>
      </c>
      <c r="H34" s="188">
        <f t="shared" si="26"/>
        <v>13</v>
      </c>
      <c r="I34" s="188">
        <f t="shared" si="27"/>
        <v>17</v>
      </c>
      <c r="J34" s="188">
        <v>0</v>
      </c>
      <c r="K34" s="188">
        <v>0</v>
      </c>
      <c r="L34" s="188">
        <v>13</v>
      </c>
      <c r="M34" s="188">
        <v>17</v>
      </c>
      <c r="N34" s="188">
        <v>0</v>
      </c>
      <c r="O34" s="189">
        <v>0</v>
      </c>
      <c r="P34" s="188">
        <f t="shared" si="28"/>
        <v>44</v>
      </c>
      <c r="Q34" s="188">
        <f t="shared" si="29"/>
        <v>19</v>
      </c>
      <c r="R34" s="188">
        <f t="shared" si="30"/>
        <v>25</v>
      </c>
      <c r="S34" s="188">
        <v>19</v>
      </c>
      <c r="T34" s="188">
        <v>25</v>
      </c>
      <c r="U34" s="188">
        <v>0</v>
      </c>
      <c r="V34" s="188">
        <v>0</v>
      </c>
      <c r="W34" s="192"/>
      <c r="X34" s="191" t="s">
        <v>87</v>
      </c>
      <c r="Y34" s="192"/>
      <c r="Z34" s="187">
        <f t="shared" si="31"/>
        <v>28</v>
      </c>
      <c r="AA34" s="188">
        <f t="shared" si="32"/>
        <v>12</v>
      </c>
      <c r="AB34" s="188">
        <f t="shared" si="33"/>
        <v>16</v>
      </c>
      <c r="AC34" s="188">
        <v>12</v>
      </c>
      <c r="AD34" s="188">
        <v>14</v>
      </c>
      <c r="AE34" s="188">
        <v>0</v>
      </c>
      <c r="AF34" s="188">
        <v>2</v>
      </c>
      <c r="AG34" s="188">
        <v>0</v>
      </c>
      <c r="AH34" s="188">
        <v>0</v>
      </c>
      <c r="AI34" s="187">
        <f t="shared" si="34"/>
        <v>30</v>
      </c>
      <c r="AJ34" s="188">
        <f t="shared" si="35"/>
        <v>13</v>
      </c>
      <c r="AK34" s="189">
        <f t="shared" si="36"/>
        <v>17</v>
      </c>
      <c r="AL34" s="187">
        <f t="shared" si="37"/>
        <v>60</v>
      </c>
      <c r="AM34" s="188">
        <v>30</v>
      </c>
      <c r="AN34" s="188">
        <v>30</v>
      </c>
    </row>
    <row r="35" spans="1:40">
      <c r="A35" s="43"/>
      <c r="B35" s="62" t="s">
        <v>88</v>
      </c>
      <c r="C35" s="43"/>
      <c r="D35" s="163" t="str">
        <f t="shared" si="22"/>
        <v>－</v>
      </c>
      <c r="E35" s="144" t="str">
        <f t="shared" si="23"/>
        <v>－</v>
      </c>
      <c r="F35" s="144" t="str">
        <f t="shared" si="24"/>
        <v>－</v>
      </c>
      <c r="G35" s="163" t="str">
        <f t="shared" si="25"/>
        <v>－</v>
      </c>
      <c r="H35" s="144" t="str">
        <f t="shared" si="26"/>
        <v>－</v>
      </c>
      <c r="I35" s="144" t="str">
        <f t="shared" si="27"/>
        <v>－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64">
        <v>0</v>
      </c>
      <c r="P35" s="144" t="str">
        <f t="shared" si="28"/>
        <v>－</v>
      </c>
      <c r="Q35" s="144" t="str">
        <f t="shared" si="29"/>
        <v>－</v>
      </c>
      <c r="R35" s="144" t="str">
        <f t="shared" si="30"/>
        <v>－</v>
      </c>
      <c r="S35" s="144">
        <v>0</v>
      </c>
      <c r="T35" s="144">
        <v>0</v>
      </c>
      <c r="U35" s="144">
        <v>0</v>
      </c>
      <c r="V35" s="144">
        <v>0</v>
      </c>
      <c r="W35" s="179"/>
      <c r="X35" s="178" t="s">
        <v>88</v>
      </c>
      <c r="Y35" s="179"/>
      <c r="Z35" s="163" t="str">
        <f t="shared" si="31"/>
        <v>－</v>
      </c>
      <c r="AA35" s="144" t="str">
        <f t="shared" si="32"/>
        <v>－</v>
      </c>
      <c r="AB35" s="144" t="str">
        <f t="shared" si="33"/>
        <v>－</v>
      </c>
      <c r="AC35" s="144">
        <v>0</v>
      </c>
      <c r="AD35" s="144">
        <v>0</v>
      </c>
      <c r="AE35" s="144">
        <v>0</v>
      </c>
      <c r="AF35" s="144">
        <v>0</v>
      </c>
      <c r="AG35" s="144">
        <v>0</v>
      </c>
      <c r="AH35" s="144">
        <v>0</v>
      </c>
      <c r="AI35" s="163" t="str">
        <f t="shared" si="34"/>
        <v>－</v>
      </c>
      <c r="AJ35" s="144" t="str">
        <f t="shared" si="35"/>
        <v>－</v>
      </c>
      <c r="AK35" s="164" t="str">
        <f t="shared" si="36"/>
        <v>－</v>
      </c>
      <c r="AL35" s="163" t="str">
        <f t="shared" si="37"/>
        <v>－</v>
      </c>
      <c r="AM35" s="144">
        <v>0</v>
      </c>
      <c r="AN35" s="144">
        <v>0</v>
      </c>
    </row>
    <row r="36" spans="1:40">
      <c r="A36" s="43"/>
      <c r="B36" s="62" t="s">
        <v>89</v>
      </c>
      <c r="C36" s="61"/>
      <c r="D36" s="163">
        <f t="shared" si="22"/>
        <v>65</v>
      </c>
      <c r="E36" s="144">
        <f t="shared" si="23"/>
        <v>36</v>
      </c>
      <c r="F36" s="144">
        <f t="shared" si="24"/>
        <v>29</v>
      </c>
      <c r="G36" s="163">
        <f t="shared" si="25"/>
        <v>23</v>
      </c>
      <c r="H36" s="144">
        <f t="shared" si="26"/>
        <v>14</v>
      </c>
      <c r="I36" s="144">
        <f t="shared" si="27"/>
        <v>9</v>
      </c>
      <c r="J36" s="144">
        <v>0</v>
      </c>
      <c r="K36" s="144">
        <v>0</v>
      </c>
      <c r="L36" s="144">
        <v>14</v>
      </c>
      <c r="M36" s="144">
        <v>9</v>
      </c>
      <c r="N36" s="144">
        <v>0</v>
      </c>
      <c r="O36" s="164">
        <v>0</v>
      </c>
      <c r="P36" s="144">
        <f t="shared" si="28"/>
        <v>20</v>
      </c>
      <c r="Q36" s="144">
        <f t="shared" si="29"/>
        <v>8</v>
      </c>
      <c r="R36" s="144">
        <f t="shared" si="30"/>
        <v>12</v>
      </c>
      <c r="S36" s="144">
        <v>8</v>
      </c>
      <c r="T36" s="144">
        <v>12</v>
      </c>
      <c r="U36" s="144">
        <v>0</v>
      </c>
      <c r="V36" s="144">
        <v>0</v>
      </c>
      <c r="W36" s="179"/>
      <c r="X36" s="178" t="s">
        <v>89</v>
      </c>
      <c r="Y36" s="177"/>
      <c r="Z36" s="163">
        <f t="shared" si="31"/>
        <v>22</v>
      </c>
      <c r="AA36" s="144">
        <f t="shared" si="32"/>
        <v>14</v>
      </c>
      <c r="AB36" s="144">
        <f t="shared" si="33"/>
        <v>8</v>
      </c>
      <c r="AC36" s="144">
        <v>12</v>
      </c>
      <c r="AD36" s="144">
        <v>8</v>
      </c>
      <c r="AE36" s="144">
        <v>1</v>
      </c>
      <c r="AF36" s="144">
        <v>0</v>
      </c>
      <c r="AG36" s="144">
        <v>1</v>
      </c>
      <c r="AH36" s="144">
        <v>0</v>
      </c>
      <c r="AI36" s="163">
        <f t="shared" si="34"/>
        <v>24</v>
      </c>
      <c r="AJ36" s="144">
        <f t="shared" si="35"/>
        <v>15</v>
      </c>
      <c r="AK36" s="164">
        <f t="shared" si="36"/>
        <v>9</v>
      </c>
      <c r="AL36" s="163">
        <f t="shared" si="37"/>
        <v>30</v>
      </c>
      <c r="AM36" s="144">
        <v>13</v>
      </c>
      <c r="AN36" s="144">
        <v>17</v>
      </c>
    </row>
    <row r="37" spans="1:40">
      <c r="A37" s="43"/>
      <c r="B37" s="62" t="s">
        <v>90</v>
      </c>
      <c r="C37" s="61"/>
      <c r="D37" s="163">
        <f t="shared" si="22"/>
        <v>216</v>
      </c>
      <c r="E37" s="144">
        <f t="shared" si="23"/>
        <v>113</v>
      </c>
      <c r="F37" s="144">
        <f t="shared" si="24"/>
        <v>103</v>
      </c>
      <c r="G37" s="163">
        <f t="shared" si="25"/>
        <v>75</v>
      </c>
      <c r="H37" s="144">
        <f t="shared" si="26"/>
        <v>36</v>
      </c>
      <c r="I37" s="144">
        <f t="shared" si="27"/>
        <v>39</v>
      </c>
      <c r="J37" s="144">
        <v>0</v>
      </c>
      <c r="K37" s="144">
        <v>0</v>
      </c>
      <c r="L37" s="144">
        <v>36</v>
      </c>
      <c r="M37" s="144">
        <v>39</v>
      </c>
      <c r="N37" s="144">
        <v>0</v>
      </c>
      <c r="O37" s="164">
        <v>0</v>
      </c>
      <c r="P37" s="144">
        <f t="shared" si="28"/>
        <v>58</v>
      </c>
      <c r="Q37" s="144">
        <f t="shared" si="29"/>
        <v>30</v>
      </c>
      <c r="R37" s="144">
        <f t="shared" si="30"/>
        <v>28</v>
      </c>
      <c r="S37" s="144">
        <v>28</v>
      </c>
      <c r="T37" s="144">
        <v>28</v>
      </c>
      <c r="U37" s="144">
        <v>2</v>
      </c>
      <c r="V37" s="144">
        <v>0</v>
      </c>
      <c r="W37" s="179"/>
      <c r="X37" s="178" t="s">
        <v>90</v>
      </c>
      <c r="Y37" s="177"/>
      <c r="Z37" s="163">
        <f t="shared" si="31"/>
        <v>83</v>
      </c>
      <c r="AA37" s="144">
        <f t="shared" si="32"/>
        <v>47</v>
      </c>
      <c r="AB37" s="144">
        <f t="shared" si="33"/>
        <v>36</v>
      </c>
      <c r="AC37" s="144">
        <v>18</v>
      </c>
      <c r="AD37" s="144">
        <v>15</v>
      </c>
      <c r="AE37" s="144">
        <v>28</v>
      </c>
      <c r="AF37" s="144">
        <v>20</v>
      </c>
      <c r="AG37" s="144">
        <v>1</v>
      </c>
      <c r="AH37" s="144">
        <v>1</v>
      </c>
      <c r="AI37" s="163">
        <f t="shared" si="34"/>
        <v>79</v>
      </c>
      <c r="AJ37" s="144">
        <f t="shared" si="35"/>
        <v>39</v>
      </c>
      <c r="AK37" s="164">
        <f t="shared" si="36"/>
        <v>40</v>
      </c>
      <c r="AL37" s="163">
        <f t="shared" si="37"/>
        <v>67</v>
      </c>
      <c r="AM37" s="144">
        <v>32</v>
      </c>
      <c r="AN37" s="144">
        <v>35</v>
      </c>
    </row>
    <row r="38" spans="1:40">
      <c r="A38" s="43"/>
      <c r="B38" s="62" t="s">
        <v>75</v>
      </c>
      <c r="C38" s="61"/>
      <c r="D38" s="163" t="str">
        <f t="shared" si="22"/>
        <v>－</v>
      </c>
      <c r="E38" s="144" t="str">
        <f t="shared" si="23"/>
        <v>－</v>
      </c>
      <c r="F38" s="144" t="str">
        <f t="shared" si="24"/>
        <v>－</v>
      </c>
      <c r="G38" s="163" t="str">
        <f t="shared" si="25"/>
        <v>－</v>
      </c>
      <c r="H38" s="144" t="str">
        <f t="shared" si="26"/>
        <v>－</v>
      </c>
      <c r="I38" s="144" t="str">
        <f t="shared" si="27"/>
        <v>－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64">
        <v>0</v>
      </c>
      <c r="P38" s="144" t="str">
        <f t="shared" si="28"/>
        <v>－</v>
      </c>
      <c r="Q38" s="144" t="str">
        <f t="shared" si="29"/>
        <v>－</v>
      </c>
      <c r="R38" s="144" t="str">
        <f t="shared" si="30"/>
        <v>－</v>
      </c>
      <c r="S38" s="144">
        <v>0</v>
      </c>
      <c r="T38" s="144">
        <v>0</v>
      </c>
      <c r="U38" s="144">
        <v>0</v>
      </c>
      <c r="V38" s="144">
        <v>0</v>
      </c>
      <c r="W38" s="179"/>
      <c r="X38" s="178" t="s">
        <v>75</v>
      </c>
      <c r="Y38" s="177"/>
      <c r="Z38" s="163" t="str">
        <f t="shared" si="31"/>
        <v>－</v>
      </c>
      <c r="AA38" s="144" t="str">
        <f t="shared" si="32"/>
        <v>－</v>
      </c>
      <c r="AB38" s="144" t="str">
        <f t="shared" si="33"/>
        <v>－</v>
      </c>
      <c r="AC38" s="144">
        <v>0</v>
      </c>
      <c r="AD38" s="144">
        <v>0</v>
      </c>
      <c r="AE38" s="144">
        <v>0</v>
      </c>
      <c r="AF38" s="144">
        <v>0</v>
      </c>
      <c r="AG38" s="144">
        <v>0</v>
      </c>
      <c r="AH38" s="144">
        <v>0</v>
      </c>
      <c r="AI38" s="163" t="str">
        <f t="shared" si="34"/>
        <v>－</v>
      </c>
      <c r="AJ38" s="144" t="str">
        <f t="shared" si="35"/>
        <v>－</v>
      </c>
      <c r="AK38" s="164" t="str">
        <f t="shared" si="36"/>
        <v>－</v>
      </c>
      <c r="AL38" s="163" t="str">
        <f t="shared" si="37"/>
        <v>－</v>
      </c>
      <c r="AM38" s="144">
        <v>0</v>
      </c>
      <c r="AN38" s="144">
        <v>0</v>
      </c>
    </row>
    <row r="39" spans="1:40">
      <c r="A39" s="43"/>
      <c r="B39" s="62" t="s">
        <v>76</v>
      </c>
      <c r="C39" s="61"/>
      <c r="D39" s="163" t="str">
        <f t="shared" si="22"/>
        <v>－</v>
      </c>
      <c r="E39" s="144" t="str">
        <f t="shared" si="23"/>
        <v>－</v>
      </c>
      <c r="F39" s="144" t="str">
        <f t="shared" si="24"/>
        <v>－</v>
      </c>
      <c r="G39" s="163" t="str">
        <f t="shared" si="25"/>
        <v>－</v>
      </c>
      <c r="H39" s="144" t="str">
        <f t="shared" si="26"/>
        <v>－</v>
      </c>
      <c r="I39" s="144" t="str">
        <f t="shared" si="27"/>
        <v>－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64">
        <v>0</v>
      </c>
      <c r="P39" s="144" t="str">
        <f t="shared" si="28"/>
        <v>－</v>
      </c>
      <c r="Q39" s="144" t="str">
        <f t="shared" si="29"/>
        <v>－</v>
      </c>
      <c r="R39" s="144" t="str">
        <f t="shared" si="30"/>
        <v>－</v>
      </c>
      <c r="S39" s="144">
        <v>0</v>
      </c>
      <c r="T39" s="144">
        <v>0</v>
      </c>
      <c r="U39" s="144">
        <v>0</v>
      </c>
      <c r="V39" s="144">
        <v>0</v>
      </c>
      <c r="W39" s="179"/>
      <c r="X39" s="178" t="s">
        <v>76</v>
      </c>
      <c r="Y39" s="177"/>
      <c r="Z39" s="163" t="str">
        <f t="shared" si="31"/>
        <v>－</v>
      </c>
      <c r="AA39" s="144" t="str">
        <f t="shared" si="32"/>
        <v>－</v>
      </c>
      <c r="AB39" s="144" t="str">
        <f t="shared" si="33"/>
        <v>－</v>
      </c>
      <c r="AC39" s="144">
        <v>0</v>
      </c>
      <c r="AD39" s="144">
        <v>0</v>
      </c>
      <c r="AE39" s="144">
        <v>0</v>
      </c>
      <c r="AF39" s="144">
        <v>0</v>
      </c>
      <c r="AG39" s="144">
        <v>0</v>
      </c>
      <c r="AH39" s="144">
        <v>0</v>
      </c>
      <c r="AI39" s="163" t="str">
        <f t="shared" si="34"/>
        <v>－</v>
      </c>
      <c r="AJ39" s="144" t="str">
        <f t="shared" si="35"/>
        <v>－</v>
      </c>
      <c r="AK39" s="164" t="str">
        <f t="shared" si="36"/>
        <v>－</v>
      </c>
      <c r="AL39" s="163" t="str">
        <f t="shared" si="37"/>
        <v>－</v>
      </c>
      <c r="AM39" s="144">
        <v>0</v>
      </c>
      <c r="AN39" s="144">
        <v>0</v>
      </c>
    </row>
    <row r="40" spans="1:40">
      <c r="A40" s="66"/>
      <c r="B40" s="65" t="s">
        <v>91</v>
      </c>
      <c r="C40" s="64"/>
      <c r="D40" s="180" t="str">
        <f t="shared" si="22"/>
        <v>－</v>
      </c>
      <c r="E40" s="181" t="str">
        <f t="shared" si="23"/>
        <v>－</v>
      </c>
      <c r="F40" s="181" t="str">
        <f t="shared" si="24"/>
        <v>－</v>
      </c>
      <c r="G40" s="180" t="str">
        <f t="shared" si="25"/>
        <v>－</v>
      </c>
      <c r="H40" s="181" t="str">
        <f t="shared" si="26"/>
        <v>－</v>
      </c>
      <c r="I40" s="181" t="str">
        <f t="shared" si="27"/>
        <v>－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2">
        <v>0</v>
      </c>
      <c r="P40" s="181" t="str">
        <f t="shared" si="28"/>
        <v>－</v>
      </c>
      <c r="Q40" s="181" t="str">
        <f t="shared" si="29"/>
        <v>－</v>
      </c>
      <c r="R40" s="181" t="str">
        <f t="shared" si="30"/>
        <v>－</v>
      </c>
      <c r="S40" s="181">
        <v>0</v>
      </c>
      <c r="T40" s="181">
        <v>0</v>
      </c>
      <c r="U40" s="181">
        <v>0</v>
      </c>
      <c r="V40" s="181">
        <v>0</v>
      </c>
      <c r="W40" s="185"/>
      <c r="X40" s="184" t="s">
        <v>91</v>
      </c>
      <c r="Y40" s="183"/>
      <c r="Z40" s="180" t="str">
        <f t="shared" si="31"/>
        <v>－</v>
      </c>
      <c r="AA40" s="181" t="str">
        <f t="shared" si="32"/>
        <v>－</v>
      </c>
      <c r="AB40" s="181" t="str">
        <f t="shared" si="33"/>
        <v>－</v>
      </c>
      <c r="AC40" s="181">
        <v>0</v>
      </c>
      <c r="AD40" s="181">
        <v>0</v>
      </c>
      <c r="AE40" s="181">
        <v>0</v>
      </c>
      <c r="AF40" s="181">
        <v>0</v>
      </c>
      <c r="AG40" s="181">
        <v>0</v>
      </c>
      <c r="AH40" s="181">
        <v>0</v>
      </c>
      <c r="AI40" s="180" t="str">
        <f t="shared" si="34"/>
        <v>－</v>
      </c>
      <c r="AJ40" s="181" t="str">
        <f t="shared" si="35"/>
        <v>－</v>
      </c>
      <c r="AK40" s="182" t="str">
        <f t="shared" si="36"/>
        <v>－</v>
      </c>
      <c r="AL40" s="180" t="str">
        <f t="shared" si="37"/>
        <v>－</v>
      </c>
      <c r="AM40" s="181">
        <v>0</v>
      </c>
      <c r="AN40" s="181">
        <v>0</v>
      </c>
    </row>
    <row r="41" spans="1:40">
      <c r="A41" s="43"/>
      <c r="B41" s="62" t="s">
        <v>104</v>
      </c>
      <c r="C41" s="61"/>
      <c r="D41" s="163" t="str">
        <f t="shared" si="22"/>
        <v>－</v>
      </c>
      <c r="E41" s="144" t="str">
        <f t="shared" si="23"/>
        <v>－</v>
      </c>
      <c r="F41" s="144" t="str">
        <f t="shared" si="24"/>
        <v>－</v>
      </c>
      <c r="G41" s="163" t="str">
        <f t="shared" si="25"/>
        <v>－</v>
      </c>
      <c r="H41" s="144" t="str">
        <f t="shared" si="26"/>
        <v>－</v>
      </c>
      <c r="I41" s="144" t="str">
        <f t="shared" si="27"/>
        <v>－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64">
        <v>0</v>
      </c>
      <c r="P41" s="144" t="str">
        <f t="shared" si="28"/>
        <v>－</v>
      </c>
      <c r="Q41" s="144" t="str">
        <f t="shared" si="29"/>
        <v>－</v>
      </c>
      <c r="R41" s="144" t="str">
        <f t="shared" si="30"/>
        <v>－</v>
      </c>
      <c r="S41" s="144">
        <v>0</v>
      </c>
      <c r="T41" s="144">
        <v>0</v>
      </c>
      <c r="U41" s="144">
        <v>0</v>
      </c>
      <c r="V41" s="144">
        <v>0</v>
      </c>
      <c r="W41" s="179"/>
      <c r="X41" s="178" t="s">
        <v>104</v>
      </c>
      <c r="Y41" s="177"/>
      <c r="Z41" s="163" t="str">
        <f t="shared" si="31"/>
        <v>－</v>
      </c>
      <c r="AA41" s="144" t="str">
        <f t="shared" si="32"/>
        <v>－</v>
      </c>
      <c r="AB41" s="144" t="str">
        <f t="shared" si="33"/>
        <v>－</v>
      </c>
      <c r="AC41" s="144">
        <v>0</v>
      </c>
      <c r="AD41" s="144">
        <v>0</v>
      </c>
      <c r="AE41" s="144">
        <v>0</v>
      </c>
      <c r="AF41" s="144">
        <v>0</v>
      </c>
      <c r="AG41" s="144">
        <v>0</v>
      </c>
      <c r="AH41" s="144">
        <v>0</v>
      </c>
      <c r="AI41" s="163" t="str">
        <f t="shared" si="34"/>
        <v>－</v>
      </c>
      <c r="AJ41" s="144" t="str">
        <f t="shared" si="35"/>
        <v>－</v>
      </c>
      <c r="AK41" s="164" t="str">
        <f t="shared" si="36"/>
        <v>－</v>
      </c>
      <c r="AL41" s="163" t="str">
        <f t="shared" si="37"/>
        <v>－</v>
      </c>
      <c r="AM41" s="144">
        <v>0</v>
      </c>
      <c r="AN41" s="144">
        <v>0</v>
      </c>
    </row>
    <row r="42" spans="1:40">
      <c r="A42" s="43"/>
      <c r="B42" s="62" t="s">
        <v>77</v>
      </c>
      <c r="C42" s="61"/>
      <c r="D42" s="163">
        <f t="shared" si="22"/>
        <v>154</v>
      </c>
      <c r="E42" s="144">
        <f t="shared" si="23"/>
        <v>77</v>
      </c>
      <c r="F42" s="144">
        <f t="shared" si="24"/>
        <v>77</v>
      </c>
      <c r="G42" s="163">
        <f t="shared" si="25"/>
        <v>43</v>
      </c>
      <c r="H42" s="144">
        <f t="shared" si="26"/>
        <v>18</v>
      </c>
      <c r="I42" s="144">
        <f t="shared" si="27"/>
        <v>25</v>
      </c>
      <c r="J42" s="144">
        <v>0</v>
      </c>
      <c r="K42" s="144">
        <v>0</v>
      </c>
      <c r="L42" s="144">
        <v>18</v>
      </c>
      <c r="M42" s="144">
        <v>25</v>
      </c>
      <c r="N42" s="144">
        <v>0</v>
      </c>
      <c r="O42" s="164">
        <v>0</v>
      </c>
      <c r="P42" s="144">
        <f t="shared" si="28"/>
        <v>56</v>
      </c>
      <c r="Q42" s="144">
        <f t="shared" si="29"/>
        <v>26</v>
      </c>
      <c r="R42" s="144">
        <f t="shared" si="30"/>
        <v>30</v>
      </c>
      <c r="S42" s="144">
        <v>25</v>
      </c>
      <c r="T42" s="144">
        <v>29</v>
      </c>
      <c r="U42" s="144">
        <v>1</v>
      </c>
      <c r="V42" s="144">
        <v>1</v>
      </c>
      <c r="W42" s="179"/>
      <c r="X42" s="178" t="s">
        <v>77</v>
      </c>
      <c r="Y42" s="177"/>
      <c r="Z42" s="163">
        <f t="shared" si="31"/>
        <v>55</v>
      </c>
      <c r="AA42" s="144">
        <f t="shared" si="32"/>
        <v>33</v>
      </c>
      <c r="AB42" s="144">
        <f t="shared" si="33"/>
        <v>22</v>
      </c>
      <c r="AC42" s="144">
        <v>32</v>
      </c>
      <c r="AD42" s="144">
        <v>21</v>
      </c>
      <c r="AE42" s="144">
        <v>1</v>
      </c>
      <c r="AF42" s="144">
        <v>1</v>
      </c>
      <c r="AG42" s="144">
        <v>0</v>
      </c>
      <c r="AH42" s="144">
        <v>0</v>
      </c>
      <c r="AI42" s="163">
        <f t="shared" si="34"/>
        <v>45</v>
      </c>
      <c r="AJ42" s="144">
        <f t="shared" si="35"/>
        <v>19</v>
      </c>
      <c r="AK42" s="164">
        <f t="shared" si="36"/>
        <v>26</v>
      </c>
      <c r="AL42" s="163">
        <f t="shared" si="37"/>
        <v>46</v>
      </c>
      <c r="AM42" s="144">
        <v>23</v>
      </c>
      <c r="AN42" s="144">
        <v>23</v>
      </c>
    </row>
    <row r="43" spans="1:40">
      <c r="A43" s="43"/>
      <c r="B43" s="62" t="s">
        <v>78</v>
      </c>
      <c r="C43" s="61"/>
      <c r="D43" s="163" t="str">
        <f t="shared" si="22"/>
        <v>－</v>
      </c>
      <c r="E43" s="144" t="str">
        <f t="shared" si="23"/>
        <v>－</v>
      </c>
      <c r="F43" s="144" t="str">
        <f t="shared" si="24"/>
        <v>－</v>
      </c>
      <c r="G43" s="163" t="str">
        <f t="shared" si="25"/>
        <v>－</v>
      </c>
      <c r="H43" s="144" t="str">
        <f t="shared" si="26"/>
        <v>－</v>
      </c>
      <c r="I43" s="144" t="str">
        <f t="shared" si="27"/>
        <v>－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64">
        <v>0</v>
      </c>
      <c r="P43" s="144" t="str">
        <f t="shared" si="28"/>
        <v>－</v>
      </c>
      <c r="Q43" s="144" t="str">
        <f t="shared" si="29"/>
        <v>－</v>
      </c>
      <c r="R43" s="144" t="str">
        <f t="shared" si="30"/>
        <v>－</v>
      </c>
      <c r="S43" s="144">
        <v>0</v>
      </c>
      <c r="T43" s="144">
        <v>0</v>
      </c>
      <c r="U43" s="144">
        <v>0</v>
      </c>
      <c r="V43" s="144">
        <v>0</v>
      </c>
      <c r="W43" s="179"/>
      <c r="X43" s="178" t="s">
        <v>78</v>
      </c>
      <c r="Y43" s="177"/>
      <c r="Z43" s="163" t="str">
        <f t="shared" si="31"/>
        <v>－</v>
      </c>
      <c r="AA43" s="144" t="str">
        <f t="shared" si="32"/>
        <v>－</v>
      </c>
      <c r="AB43" s="144" t="str">
        <f t="shared" si="33"/>
        <v>－</v>
      </c>
      <c r="AC43" s="144">
        <v>0</v>
      </c>
      <c r="AD43" s="144">
        <v>0</v>
      </c>
      <c r="AE43" s="144">
        <v>0</v>
      </c>
      <c r="AF43" s="144">
        <v>0</v>
      </c>
      <c r="AG43" s="144">
        <v>0</v>
      </c>
      <c r="AH43" s="144">
        <v>0</v>
      </c>
      <c r="AI43" s="163" t="str">
        <f t="shared" si="34"/>
        <v>－</v>
      </c>
      <c r="AJ43" s="144" t="str">
        <f t="shared" si="35"/>
        <v>－</v>
      </c>
      <c r="AK43" s="164" t="str">
        <f t="shared" si="36"/>
        <v>－</v>
      </c>
      <c r="AL43" s="163" t="str">
        <f t="shared" si="37"/>
        <v>－</v>
      </c>
      <c r="AM43" s="144">
        <v>0</v>
      </c>
      <c r="AN43" s="144">
        <v>0</v>
      </c>
    </row>
    <row r="44" spans="1:40">
      <c r="A44" s="73"/>
      <c r="B44" s="72" t="s">
        <v>209</v>
      </c>
      <c r="C44" s="71"/>
      <c r="D44" s="187" t="str">
        <f t="shared" si="22"/>
        <v>－</v>
      </c>
      <c r="E44" s="188" t="str">
        <f t="shared" si="23"/>
        <v>－</v>
      </c>
      <c r="F44" s="188" t="str">
        <f t="shared" si="24"/>
        <v>－</v>
      </c>
      <c r="G44" s="187" t="str">
        <f t="shared" si="25"/>
        <v>－</v>
      </c>
      <c r="H44" s="188" t="str">
        <f t="shared" si="26"/>
        <v>－</v>
      </c>
      <c r="I44" s="188" t="str">
        <f t="shared" si="27"/>
        <v>－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9">
        <v>0</v>
      </c>
      <c r="P44" s="188" t="str">
        <f t="shared" si="28"/>
        <v>－</v>
      </c>
      <c r="Q44" s="188" t="str">
        <f t="shared" si="29"/>
        <v>－</v>
      </c>
      <c r="R44" s="188" t="str">
        <f t="shared" si="30"/>
        <v>－</v>
      </c>
      <c r="S44" s="188">
        <v>0</v>
      </c>
      <c r="T44" s="188">
        <v>0</v>
      </c>
      <c r="U44" s="188">
        <v>0</v>
      </c>
      <c r="V44" s="188">
        <v>0</v>
      </c>
      <c r="W44" s="192"/>
      <c r="X44" s="191" t="s">
        <v>209</v>
      </c>
      <c r="Y44" s="190"/>
      <c r="Z44" s="187" t="str">
        <f t="shared" si="31"/>
        <v>－</v>
      </c>
      <c r="AA44" s="188" t="str">
        <f t="shared" si="32"/>
        <v>－</v>
      </c>
      <c r="AB44" s="188" t="str">
        <f t="shared" si="33"/>
        <v>－</v>
      </c>
      <c r="AC44" s="188">
        <v>0</v>
      </c>
      <c r="AD44" s="188">
        <v>0</v>
      </c>
      <c r="AE44" s="188">
        <v>0</v>
      </c>
      <c r="AF44" s="188">
        <v>0</v>
      </c>
      <c r="AG44" s="188">
        <v>0</v>
      </c>
      <c r="AH44" s="188">
        <v>0</v>
      </c>
      <c r="AI44" s="187" t="str">
        <f t="shared" si="34"/>
        <v>－</v>
      </c>
      <c r="AJ44" s="188" t="str">
        <f t="shared" si="35"/>
        <v>－</v>
      </c>
      <c r="AK44" s="189" t="str">
        <f t="shared" si="36"/>
        <v>－</v>
      </c>
      <c r="AL44" s="187" t="str">
        <f t="shared" si="37"/>
        <v>－</v>
      </c>
      <c r="AM44" s="188">
        <v>0</v>
      </c>
      <c r="AN44" s="188">
        <v>0</v>
      </c>
    </row>
    <row r="45" spans="1:40">
      <c r="A45" s="43"/>
      <c r="B45" s="62" t="s">
        <v>69</v>
      </c>
      <c r="C45" s="61"/>
      <c r="D45" s="163" t="str">
        <f t="shared" si="22"/>
        <v>－</v>
      </c>
      <c r="E45" s="144" t="str">
        <f t="shared" si="23"/>
        <v>－</v>
      </c>
      <c r="F45" s="144" t="str">
        <f t="shared" si="24"/>
        <v>－</v>
      </c>
      <c r="G45" s="163" t="str">
        <f t="shared" si="25"/>
        <v>－</v>
      </c>
      <c r="H45" s="144" t="str">
        <f t="shared" si="26"/>
        <v>－</v>
      </c>
      <c r="I45" s="144" t="str">
        <f t="shared" si="27"/>
        <v>－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64">
        <v>0</v>
      </c>
      <c r="P45" s="144" t="str">
        <f t="shared" si="28"/>
        <v>－</v>
      </c>
      <c r="Q45" s="144" t="str">
        <f t="shared" si="29"/>
        <v>－</v>
      </c>
      <c r="R45" s="144" t="str">
        <f t="shared" si="30"/>
        <v>－</v>
      </c>
      <c r="S45" s="144">
        <v>0</v>
      </c>
      <c r="T45" s="144">
        <v>0</v>
      </c>
      <c r="U45" s="144">
        <v>0</v>
      </c>
      <c r="V45" s="144">
        <v>0</v>
      </c>
      <c r="W45" s="179"/>
      <c r="X45" s="178" t="s">
        <v>69</v>
      </c>
      <c r="Y45" s="177"/>
      <c r="Z45" s="163" t="str">
        <f t="shared" si="31"/>
        <v>－</v>
      </c>
      <c r="AA45" s="144" t="str">
        <f t="shared" si="32"/>
        <v>－</v>
      </c>
      <c r="AB45" s="144" t="str">
        <f t="shared" si="33"/>
        <v>－</v>
      </c>
      <c r="AC45" s="144">
        <v>0</v>
      </c>
      <c r="AD45" s="144">
        <v>0</v>
      </c>
      <c r="AE45" s="144">
        <v>0</v>
      </c>
      <c r="AF45" s="144">
        <v>0</v>
      </c>
      <c r="AG45" s="144">
        <v>0</v>
      </c>
      <c r="AH45" s="144">
        <v>0</v>
      </c>
      <c r="AI45" s="163" t="str">
        <f t="shared" si="34"/>
        <v>－</v>
      </c>
      <c r="AJ45" s="144" t="str">
        <f t="shared" si="35"/>
        <v>－</v>
      </c>
      <c r="AK45" s="164" t="str">
        <f t="shared" si="36"/>
        <v>－</v>
      </c>
      <c r="AL45" s="163">
        <f t="shared" si="37"/>
        <v>36</v>
      </c>
      <c r="AM45" s="144">
        <v>19</v>
      </c>
      <c r="AN45" s="144">
        <v>17</v>
      </c>
    </row>
    <row r="46" spans="1:40">
      <c r="A46" s="43"/>
      <c r="B46" s="62" t="s">
        <v>79</v>
      </c>
      <c r="C46" s="61"/>
      <c r="D46" s="163" t="str">
        <f t="shared" si="22"/>
        <v>－</v>
      </c>
      <c r="E46" s="144" t="str">
        <f t="shared" si="23"/>
        <v>－</v>
      </c>
      <c r="F46" s="144" t="str">
        <f t="shared" si="24"/>
        <v>－</v>
      </c>
      <c r="G46" s="163" t="str">
        <f t="shared" si="25"/>
        <v>－</v>
      </c>
      <c r="H46" s="144" t="str">
        <f t="shared" si="26"/>
        <v>－</v>
      </c>
      <c r="I46" s="144" t="str">
        <f t="shared" si="27"/>
        <v>－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  <c r="O46" s="164">
        <v>0</v>
      </c>
      <c r="P46" s="144" t="str">
        <f t="shared" si="28"/>
        <v>－</v>
      </c>
      <c r="Q46" s="144" t="str">
        <f t="shared" si="29"/>
        <v>－</v>
      </c>
      <c r="R46" s="144" t="str">
        <f t="shared" si="30"/>
        <v>－</v>
      </c>
      <c r="S46" s="144">
        <v>0</v>
      </c>
      <c r="T46" s="144">
        <v>0</v>
      </c>
      <c r="U46" s="144">
        <v>0</v>
      </c>
      <c r="V46" s="144">
        <v>0</v>
      </c>
      <c r="W46" s="179"/>
      <c r="X46" s="178" t="s">
        <v>79</v>
      </c>
      <c r="Y46" s="177"/>
      <c r="Z46" s="163" t="str">
        <f t="shared" si="31"/>
        <v>－</v>
      </c>
      <c r="AA46" s="144" t="str">
        <f t="shared" si="32"/>
        <v>－</v>
      </c>
      <c r="AB46" s="144" t="str">
        <f t="shared" si="33"/>
        <v>－</v>
      </c>
      <c r="AC46" s="144">
        <v>0</v>
      </c>
      <c r="AD46" s="144">
        <v>0</v>
      </c>
      <c r="AE46" s="144">
        <v>0</v>
      </c>
      <c r="AF46" s="144">
        <v>0</v>
      </c>
      <c r="AG46" s="144">
        <v>0</v>
      </c>
      <c r="AH46" s="144">
        <v>0</v>
      </c>
      <c r="AI46" s="163" t="str">
        <f t="shared" si="34"/>
        <v>－</v>
      </c>
      <c r="AJ46" s="144" t="str">
        <f t="shared" si="35"/>
        <v>－</v>
      </c>
      <c r="AK46" s="164" t="str">
        <f t="shared" si="36"/>
        <v>－</v>
      </c>
      <c r="AL46" s="163" t="str">
        <f t="shared" si="37"/>
        <v>－</v>
      </c>
      <c r="AM46" s="144">
        <v>0</v>
      </c>
      <c r="AN46" s="144">
        <v>0</v>
      </c>
    </row>
    <row r="47" spans="1:40" ht="14.25" thickBot="1">
      <c r="A47" s="108"/>
      <c r="B47" s="109" t="s">
        <v>111</v>
      </c>
      <c r="C47" s="110"/>
      <c r="D47" s="205">
        <f t="shared" si="22"/>
        <v>165</v>
      </c>
      <c r="E47" s="206">
        <f t="shared" si="23"/>
        <v>85</v>
      </c>
      <c r="F47" s="206">
        <f t="shared" si="24"/>
        <v>80</v>
      </c>
      <c r="G47" s="205">
        <f t="shared" si="25"/>
        <v>44</v>
      </c>
      <c r="H47" s="206">
        <f t="shared" si="26"/>
        <v>21</v>
      </c>
      <c r="I47" s="206">
        <f t="shared" si="27"/>
        <v>23</v>
      </c>
      <c r="J47" s="206">
        <v>0</v>
      </c>
      <c r="K47" s="206">
        <v>0</v>
      </c>
      <c r="L47" s="206">
        <v>21</v>
      </c>
      <c r="M47" s="206">
        <v>23</v>
      </c>
      <c r="N47" s="206">
        <v>0</v>
      </c>
      <c r="O47" s="207">
        <v>0</v>
      </c>
      <c r="P47" s="206">
        <f t="shared" si="28"/>
        <v>54</v>
      </c>
      <c r="Q47" s="206">
        <f t="shared" si="29"/>
        <v>31</v>
      </c>
      <c r="R47" s="206">
        <f t="shared" si="30"/>
        <v>23</v>
      </c>
      <c r="S47" s="206">
        <v>31</v>
      </c>
      <c r="T47" s="206">
        <v>22</v>
      </c>
      <c r="U47" s="206">
        <v>0</v>
      </c>
      <c r="V47" s="206">
        <v>1</v>
      </c>
      <c r="W47" s="208"/>
      <c r="X47" s="209" t="s">
        <v>111</v>
      </c>
      <c r="Y47" s="210"/>
      <c r="Z47" s="205">
        <f t="shared" si="31"/>
        <v>67</v>
      </c>
      <c r="AA47" s="206">
        <f t="shared" si="32"/>
        <v>33</v>
      </c>
      <c r="AB47" s="206">
        <f t="shared" si="33"/>
        <v>34</v>
      </c>
      <c r="AC47" s="206">
        <v>30</v>
      </c>
      <c r="AD47" s="206">
        <v>32</v>
      </c>
      <c r="AE47" s="206">
        <v>2</v>
      </c>
      <c r="AF47" s="206">
        <v>1</v>
      </c>
      <c r="AG47" s="206">
        <v>1</v>
      </c>
      <c r="AH47" s="206">
        <v>1</v>
      </c>
      <c r="AI47" s="205">
        <f t="shared" si="34"/>
        <v>47</v>
      </c>
      <c r="AJ47" s="206">
        <f t="shared" si="35"/>
        <v>22</v>
      </c>
      <c r="AK47" s="207">
        <f t="shared" si="36"/>
        <v>25</v>
      </c>
      <c r="AL47" s="205">
        <f t="shared" si="37"/>
        <v>66</v>
      </c>
      <c r="AM47" s="206">
        <v>33</v>
      </c>
      <c r="AN47" s="206">
        <v>33</v>
      </c>
    </row>
  </sheetData>
  <mergeCells count="29">
    <mergeCell ref="Z5:AH5"/>
    <mergeCell ref="AL5:AN6"/>
    <mergeCell ref="AI5:AK6"/>
    <mergeCell ref="W3:AN3"/>
    <mergeCell ref="D5:F6"/>
    <mergeCell ref="P6:R6"/>
    <mergeCell ref="G6:I6"/>
    <mergeCell ref="AG6:AH6"/>
    <mergeCell ref="W5:Y7"/>
    <mergeCell ref="Z6:AB6"/>
    <mergeCell ref="AC6:AD6"/>
    <mergeCell ref="AE6:AF6"/>
    <mergeCell ref="A3:V3"/>
    <mergeCell ref="G5:O5"/>
    <mergeCell ref="P5:V5"/>
    <mergeCell ref="U6:V6"/>
    <mergeCell ref="S6:T6"/>
    <mergeCell ref="W24:X24"/>
    <mergeCell ref="A24:B24"/>
    <mergeCell ref="A11:B11"/>
    <mergeCell ref="A5:C7"/>
    <mergeCell ref="L6:M6"/>
    <mergeCell ref="J6:K6"/>
    <mergeCell ref="N6:O6"/>
    <mergeCell ref="W11:X11"/>
    <mergeCell ref="A9:B9"/>
    <mergeCell ref="A8:B8"/>
    <mergeCell ref="W8:X8"/>
    <mergeCell ref="W9:X9"/>
  </mergeCells>
  <phoneticPr fontId="2"/>
  <printOptions horizontalCentered="1"/>
  <pageMargins left="0.78740157480314965" right="0.59055118110236227" top="0.59055118110236227" bottom="0.59055118110236227" header="0.39370078740157483" footer="0.39370078740157483"/>
  <pageSetup paperSize="9" scale="64" firstPageNumber="84" fitToWidth="2" pageOrder="overThenDown" orientation="landscape" useFirstPageNumber="1" r:id="rId1"/>
  <headerFooter alignWithMargins="0"/>
  <colBreaks count="1" manualBreakCount="1">
    <brk id="22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0000FF"/>
  </sheetPr>
  <dimension ref="A1:AF96"/>
  <sheetViews>
    <sheetView view="pageBreakPreview" zoomScaleNormal="100" zoomScaleSheetLayoutView="100" workbookViewId="0">
      <selection activeCell="Z68" sqref="Z68"/>
    </sheetView>
  </sheetViews>
  <sheetFormatPr defaultRowHeight="13.5"/>
  <cols>
    <col min="1" max="1" width="2.25" style="118" customWidth="1"/>
    <col min="2" max="2" width="13.125" style="118" customWidth="1"/>
    <col min="3" max="3" width="0.625" style="118" customWidth="1"/>
    <col min="4" max="6" width="7.625" style="118" customWidth="1"/>
    <col min="7" max="8" width="7.125" style="118" customWidth="1"/>
    <col min="9" max="10" width="6.75" style="118" customWidth="1"/>
    <col min="11" max="12" width="7.125" style="118" customWidth="1"/>
    <col min="13" max="16" width="6.75" style="118" customWidth="1"/>
    <col min="17" max="18" width="7.625" style="118" customWidth="1"/>
    <col min="19" max="26" width="6.75" style="118" customWidth="1"/>
    <col min="27" max="30" width="7.125" style="6" customWidth="1"/>
    <col min="31" max="32" width="7.125" style="118" customWidth="1"/>
    <col min="33" max="16384" width="9" style="118"/>
  </cols>
  <sheetData>
    <row r="1" spans="1:32" ht="14.25">
      <c r="A1" s="225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R1" s="117"/>
      <c r="S1" s="117"/>
      <c r="T1" s="117"/>
      <c r="U1" s="117"/>
      <c r="V1" s="117"/>
      <c r="W1" s="117"/>
      <c r="X1" s="117"/>
      <c r="Y1" s="117"/>
      <c r="Z1" s="117"/>
      <c r="AA1" s="5"/>
      <c r="AB1" s="5"/>
      <c r="AC1" s="5"/>
      <c r="AD1" s="5"/>
      <c r="AE1" s="117"/>
      <c r="AF1" s="119"/>
    </row>
    <row r="2" spans="1:32" ht="13.7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5"/>
      <c r="AB2" s="5"/>
      <c r="AC2" s="5"/>
      <c r="AD2" s="5"/>
      <c r="AE2" s="117"/>
      <c r="AF2" s="119"/>
    </row>
    <row r="3" spans="1:32" ht="16.5" customHeight="1">
      <c r="A3" s="756" t="s">
        <v>242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</row>
    <row r="4" spans="1:32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08"/>
      <c r="AB4" s="108"/>
      <c r="AC4" s="42"/>
      <c r="AD4" s="108"/>
      <c r="AE4" s="1"/>
      <c r="AF4" s="226" t="s">
        <v>243</v>
      </c>
    </row>
    <row r="5" spans="1:32" ht="20.100000000000001" customHeight="1">
      <c r="A5" s="727" t="s">
        <v>21</v>
      </c>
      <c r="B5" s="693"/>
      <c r="C5" s="227"/>
      <c r="D5" s="715" t="s">
        <v>244</v>
      </c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04" t="s">
        <v>245</v>
      </c>
      <c r="AB5" s="693"/>
      <c r="AC5" s="699"/>
      <c r="AD5" s="757" t="s">
        <v>246</v>
      </c>
      <c r="AE5" s="758"/>
      <c r="AF5" s="758"/>
    </row>
    <row r="6" spans="1:32" ht="20.100000000000001" customHeight="1">
      <c r="A6" s="685"/>
      <c r="B6" s="685"/>
      <c r="C6" s="228"/>
      <c r="D6" s="736" t="s">
        <v>247</v>
      </c>
      <c r="E6" s="754"/>
      <c r="F6" s="755"/>
      <c r="G6" s="736" t="s">
        <v>248</v>
      </c>
      <c r="H6" s="755"/>
      <c r="I6" s="753" t="s">
        <v>249</v>
      </c>
      <c r="J6" s="755"/>
      <c r="K6" s="736" t="s">
        <v>250</v>
      </c>
      <c r="L6" s="755"/>
      <c r="M6" s="753" t="s">
        <v>251</v>
      </c>
      <c r="N6" s="754"/>
      <c r="O6" s="753" t="s">
        <v>252</v>
      </c>
      <c r="P6" s="755"/>
      <c r="Q6" s="736" t="s">
        <v>253</v>
      </c>
      <c r="R6" s="755"/>
      <c r="S6" s="736" t="s">
        <v>254</v>
      </c>
      <c r="T6" s="755"/>
      <c r="U6" s="736" t="s">
        <v>255</v>
      </c>
      <c r="V6" s="755"/>
      <c r="W6" s="736" t="s">
        <v>256</v>
      </c>
      <c r="X6" s="755"/>
      <c r="Y6" s="736" t="s">
        <v>257</v>
      </c>
      <c r="Z6" s="754"/>
      <c r="AA6" s="700"/>
      <c r="AB6" s="694"/>
      <c r="AC6" s="701"/>
      <c r="AD6" s="759"/>
      <c r="AE6" s="759"/>
      <c r="AF6" s="759"/>
    </row>
    <row r="7" spans="1:32" ht="20.100000000000001" customHeight="1">
      <c r="A7" s="694"/>
      <c r="B7" s="694"/>
      <c r="C7" s="229"/>
      <c r="D7" s="230" t="s">
        <v>258</v>
      </c>
      <c r="E7" s="230" t="s">
        <v>259</v>
      </c>
      <c r="F7" s="230" t="s">
        <v>260</v>
      </c>
      <c r="G7" s="230" t="s">
        <v>259</v>
      </c>
      <c r="H7" s="230" t="s">
        <v>260</v>
      </c>
      <c r="I7" s="230" t="s">
        <v>85</v>
      </c>
      <c r="J7" s="230" t="s">
        <v>86</v>
      </c>
      <c r="K7" s="230" t="s">
        <v>259</v>
      </c>
      <c r="L7" s="231" t="s">
        <v>261</v>
      </c>
      <c r="M7" s="231" t="s">
        <v>85</v>
      </c>
      <c r="N7" s="231" t="s">
        <v>86</v>
      </c>
      <c r="O7" s="231" t="s">
        <v>85</v>
      </c>
      <c r="P7" s="231" t="s">
        <v>86</v>
      </c>
      <c r="Q7" s="134" t="s">
        <v>262</v>
      </c>
      <c r="R7" s="230" t="s">
        <v>99</v>
      </c>
      <c r="S7" s="230" t="s">
        <v>98</v>
      </c>
      <c r="T7" s="230" t="s">
        <v>263</v>
      </c>
      <c r="U7" s="230" t="s">
        <v>262</v>
      </c>
      <c r="V7" s="230" t="s">
        <v>99</v>
      </c>
      <c r="W7" s="230" t="s">
        <v>262</v>
      </c>
      <c r="X7" s="230" t="s">
        <v>263</v>
      </c>
      <c r="Y7" s="230" t="s">
        <v>85</v>
      </c>
      <c r="Z7" s="231" t="s">
        <v>263</v>
      </c>
      <c r="AA7" s="519" t="s">
        <v>264</v>
      </c>
      <c r="AB7" s="519" t="s">
        <v>98</v>
      </c>
      <c r="AC7" s="519" t="s">
        <v>263</v>
      </c>
      <c r="AD7" s="512" t="s">
        <v>97</v>
      </c>
      <c r="AE7" s="134" t="s">
        <v>262</v>
      </c>
      <c r="AF7" s="135" t="s">
        <v>263</v>
      </c>
    </row>
    <row r="8" spans="1:32" ht="16.5" customHeight="1">
      <c r="A8" s="749" t="s">
        <v>168</v>
      </c>
      <c r="B8" s="749"/>
      <c r="C8" s="117"/>
      <c r="D8" s="143">
        <v>1369</v>
      </c>
      <c r="E8" s="235">
        <v>108</v>
      </c>
      <c r="F8" s="235">
        <v>1261</v>
      </c>
      <c r="G8" s="235">
        <v>56</v>
      </c>
      <c r="H8" s="235">
        <v>84</v>
      </c>
      <c r="I8" s="235">
        <v>8</v>
      </c>
      <c r="J8" s="235">
        <v>33</v>
      </c>
      <c r="K8" s="235">
        <v>3</v>
      </c>
      <c r="L8" s="235">
        <v>40</v>
      </c>
      <c r="M8" s="235">
        <v>2</v>
      </c>
      <c r="N8" s="235">
        <v>60</v>
      </c>
      <c r="O8" s="235" t="s">
        <v>62</v>
      </c>
      <c r="P8" s="235">
        <v>16</v>
      </c>
      <c r="Q8" s="235">
        <v>37</v>
      </c>
      <c r="R8" s="235">
        <v>993</v>
      </c>
      <c r="S8" s="235" t="s">
        <v>62</v>
      </c>
      <c r="T8" s="235">
        <v>12</v>
      </c>
      <c r="U8" s="235" t="s">
        <v>62</v>
      </c>
      <c r="V8" s="235">
        <v>5</v>
      </c>
      <c r="W8" s="235" t="s">
        <v>62</v>
      </c>
      <c r="X8" s="235">
        <v>6</v>
      </c>
      <c r="Y8" s="235">
        <v>2</v>
      </c>
      <c r="Z8" s="235">
        <v>12</v>
      </c>
      <c r="AA8" s="607">
        <v>273</v>
      </c>
      <c r="AB8" s="237">
        <v>26</v>
      </c>
      <c r="AC8" s="608">
        <v>247</v>
      </c>
      <c r="AD8" s="237">
        <v>93</v>
      </c>
      <c r="AE8" s="235">
        <v>2</v>
      </c>
      <c r="AF8" s="235">
        <v>91</v>
      </c>
    </row>
    <row r="9" spans="1:32" ht="16.5" customHeight="1">
      <c r="A9" s="692" t="s">
        <v>165</v>
      </c>
      <c r="B9" s="692"/>
      <c r="C9" s="238"/>
      <c r="D9" s="157">
        <f>IF(SUM(D10:D12)=SUM(D13)+SUM(D26),IF(SUM(D10:D12)&gt;0,SUM(D10:D12),"－"),"ｴﾗｰ")</f>
        <v>1270</v>
      </c>
      <c r="E9" s="158">
        <f>IF(SUM(E10:E12)=SUM(E13)+SUM(E26),IF(SUM(E10:E12)&gt;0,SUM(E10:E12),"－"),"ｴﾗｰ")</f>
        <v>101</v>
      </c>
      <c r="F9" s="158">
        <f t="shared" ref="F9:AF9" si="0">IF(SUM(F10:F12)=SUM(F13)+SUM(F26),IF(SUM(F10:F12)&gt;0,SUM(F10:F12),"－"),"ｴﾗｰ")</f>
        <v>1169</v>
      </c>
      <c r="G9" s="158">
        <f t="shared" si="0"/>
        <v>53</v>
      </c>
      <c r="H9" s="158">
        <f t="shared" si="0"/>
        <v>72</v>
      </c>
      <c r="I9" s="158">
        <f t="shared" si="0"/>
        <v>6</v>
      </c>
      <c r="J9" s="158">
        <f t="shared" si="0"/>
        <v>29</v>
      </c>
      <c r="K9" s="158">
        <f t="shared" si="0"/>
        <v>2</v>
      </c>
      <c r="L9" s="158">
        <f t="shared" si="0"/>
        <v>37</v>
      </c>
      <c r="M9" s="158">
        <f t="shared" si="0"/>
        <v>3</v>
      </c>
      <c r="N9" s="158">
        <f t="shared" si="0"/>
        <v>61</v>
      </c>
      <c r="O9" s="158" t="str">
        <f t="shared" si="0"/>
        <v>－</v>
      </c>
      <c r="P9" s="158">
        <f t="shared" si="0"/>
        <v>12</v>
      </c>
      <c r="Q9" s="158">
        <f t="shared" si="0"/>
        <v>35</v>
      </c>
      <c r="R9" s="158">
        <f t="shared" si="0"/>
        <v>931</v>
      </c>
      <c r="S9" s="158" t="str">
        <f t="shared" si="0"/>
        <v>－</v>
      </c>
      <c r="T9" s="158">
        <f t="shared" si="0"/>
        <v>6</v>
      </c>
      <c r="U9" s="158" t="str">
        <f t="shared" si="0"/>
        <v>－</v>
      </c>
      <c r="V9" s="158">
        <f t="shared" si="0"/>
        <v>5</v>
      </c>
      <c r="W9" s="158" t="str">
        <f>IF(SUM(W10:W12)=SUM(W13)+SUM(W26),IF(SUM(W10:W12)&gt;0,SUM(W10:W12),"－"),"ｴﾗｰ")</f>
        <v>－</v>
      </c>
      <c r="X9" s="158">
        <f>IF(SUM(X10:X12)=SUM(X13)+SUM(X26),IF(SUM(X10:X12)&gt;0,SUM(X10:X12),"－"),"ｴﾗｰ")</f>
        <v>7</v>
      </c>
      <c r="Y9" s="158">
        <f t="shared" si="0"/>
        <v>2</v>
      </c>
      <c r="Z9" s="158">
        <f t="shared" si="0"/>
        <v>9</v>
      </c>
      <c r="AA9" s="375">
        <f>IF(SUM(AA10:AA12)=SUM(AA13)+SUM(AA26),IF(SUM(AA10:AA12)&gt;0,SUM(AA10:AA12),"－"),"ｴﾗｰ")</f>
        <v>235</v>
      </c>
      <c r="AB9" s="54">
        <f>IF(SUM(AB10:AB12)=SUM(AB13)+SUM(AB26),IF(SUM(AB10:AB12)&gt;0,SUM(AB10:AB12),"－"),"ｴﾗｰ")</f>
        <v>23</v>
      </c>
      <c r="AC9" s="389">
        <f>IF(SUM(AC10:AC12)=SUM(AC13)+SUM(AC26),IF(SUM(AC10:AC12)&gt;0,SUM(AC10:AC12),"－"),"ｴﾗｰ")</f>
        <v>212</v>
      </c>
      <c r="AD9" s="54">
        <f>IF(SUM(AD10:AD12)=SUM(AD13)+SUM(AD26),IF(SUM(AD10:AD12)&gt;0,SUM(AD10:AD12),"－"),"ｴﾗｰ")</f>
        <v>89</v>
      </c>
      <c r="AE9" s="158">
        <f t="shared" si="0"/>
        <v>2</v>
      </c>
      <c r="AF9" s="158">
        <f t="shared" si="0"/>
        <v>87</v>
      </c>
    </row>
    <row r="10" spans="1:32" ht="16.5" customHeight="1">
      <c r="A10" s="117"/>
      <c r="B10" s="241" t="s">
        <v>265</v>
      </c>
      <c r="C10" s="117"/>
      <c r="D10" s="163">
        <f>IF(SUM(G10:Z10)&gt;0,SUM(G10:Z10),"－")</f>
        <v>9</v>
      </c>
      <c r="E10" s="144">
        <f>IF(SUM(G10)+SUM(K10)+SUM(I10)+SUM(Q10)+SUM(M10)+SUM(O10)+SUM(S10)+SUM(U10)+SUM(W10)+SUM(Y10)&gt;0,SUM(G10)+SUM(I10)+SUM(K10)+SUM(M10)+SUM(O10)+SUM(Q10)+SUM(S10)+SUM(U10)+SUM(W10)+SUM(Y10),"－")</f>
        <v>1</v>
      </c>
      <c r="F10" s="144">
        <f>IF(SUM(H10)+SUM(J10)+SUM(L10)+SUM(N10)+SUM(P10)+SUM(R10)+SUM(T10)+SUM(V10)+SUM(X10)+SUM(Z10)&gt;0,SUM(H10)+SUM(J10)+SUM(L10)+SUM(N10)+SUM(P10)+SUM(R10)+SUM(T10)+SUM(V10)+SUM(X10)+SUM(Z10),"－")</f>
        <v>8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1</v>
      </c>
      <c r="M10" s="144">
        <v>0</v>
      </c>
      <c r="N10" s="144">
        <v>0</v>
      </c>
      <c r="O10" s="144">
        <v>0</v>
      </c>
      <c r="P10" s="144">
        <v>0</v>
      </c>
      <c r="Q10" s="144">
        <v>1</v>
      </c>
      <c r="R10" s="144">
        <v>6</v>
      </c>
      <c r="S10" s="144">
        <v>0</v>
      </c>
      <c r="T10" s="144">
        <v>0</v>
      </c>
      <c r="U10" s="144">
        <v>0</v>
      </c>
      <c r="V10" s="144">
        <v>1</v>
      </c>
      <c r="W10" s="144">
        <v>0</v>
      </c>
      <c r="X10" s="144">
        <v>0</v>
      </c>
      <c r="Y10" s="144">
        <v>0</v>
      </c>
      <c r="Z10" s="144">
        <v>0</v>
      </c>
      <c r="AA10" s="374">
        <f>IF(SUM(AB10:AC10)&gt;0,SUM(AB10:AC10),"－")</f>
        <v>5</v>
      </c>
      <c r="AB10" s="243">
        <v>1</v>
      </c>
      <c r="AC10" s="435">
        <v>4</v>
      </c>
      <c r="AD10" s="243" t="str">
        <f>IF(SUM(AE10:AF10)&gt;0,SUM(AE10:AF10),"－")</f>
        <v>－</v>
      </c>
      <c r="AE10" s="144">
        <v>0</v>
      </c>
      <c r="AF10" s="144">
        <v>0</v>
      </c>
    </row>
    <row r="11" spans="1:32" ht="16.5" customHeight="1">
      <c r="A11" s="117"/>
      <c r="B11" s="241" t="s">
        <v>266</v>
      </c>
      <c r="C11" s="117"/>
      <c r="D11" s="163">
        <f>IF(SUM(G11:Z11)&gt;0,SUM(G11:Z11),"－")</f>
        <v>395</v>
      </c>
      <c r="E11" s="144">
        <f>IF(SUM(G11)+SUM(K11)+SUM(I11)+SUM(Q11)+SUM(M11)+SUM(O11)+SUM(S11)+SUM(U11)+SUM(W11)+SUM(Y11)&gt;0,SUM(G11)+SUM(I11)+SUM(K11)+SUM(M11)+SUM(O11)+SUM(Q11)+SUM(S11)+SUM(U11)+SUM(W11)+SUM(Y11),"－")</f>
        <v>40</v>
      </c>
      <c r="F11" s="144">
        <f>IF(SUM(H11)+SUM(J11)+SUM(L11)+SUM(N11)+SUM(P11)+SUM(R11)+SUM(T11)+SUM(V11)+SUM(X11)+SUM(Z11)&gt;0,SUM(H11)+SUM(J11)+SUM(L11)+SUM(N11)+SUM(P11)+SUM(R11)+SUM(T11)+SUM(V11)+SUM(X11)+SUM(Z11),"－")</f>
        <v>355</v>
      </c>
      <c r="G11" s="144">
        <v>18</v>
      </c>
      <c r="H11" s="144">
        <v>40</v>
      </c>
      <c r="I11" s="144">
        <v>0</v>
      </c>
      <c r="J11" s="144">
        <v>4</v>
      </c>
      <c r="K11" s="144">
        <v>0</v>
      </c>
      <c r="L11" s="144">
        <v>20</v>
      </c>
      <c r="M11" s="144">
        <v>0</v>
      </c>
      <c r="N11" s="144">
        <v>0</v>
      </c>
      <c r="O11" s="144">
        <v>0</v>
      </c>
      <c r="P11" s="144">
        <v>0</v>
      </c>
      <c r="Q11" s="144">
        <v>22</v>
      </c>
      <c r="R11" s="144">
        <v>285</v>
      </c>
      <c r="S11" s="144">
        <v>0</v>
      </c>
      <c r="T11" s="144">
        <v>1</v>
      </c>
      <c r="U11" s="144">
        <v>0</v>
      </c>
      <c r="V11" s="144">
        <v>4</v>
      </c>
      <c r="W11" s="144">
        <v>0</v>
      </c>
      <c r="X11" s="144">
        <v>1</v>
      </c>
      <c r="Y11" s="144">
        <v>0</v>
      </c>
      <c r="Z11" s="144">
        <v>0</v>
      </c>
      <c r="AA11" s="374">
        <f>IF(SUM(AB11:AC11)&gt;0,SUM(AB11:AC11),"－")</f>
        <v>21</v>
      </c>
      <c r="AB11" s="243">
        <v>4</v>
      </c>
      <c r="AC11" s="435">
        <v>17</v>
      </c>
      <c r="AD11" s="243">
        <f>IF(SUM(AE11:AF11)&gt;0,SUM(AE11:AF11),"－")</f>
        <v>59</v>
      </c>
      <c r="AE11" s="144">
        <v>0</v>
      </c>
      <c r="AF11" s="144">
        <v>59</v>
      </c>
    </row>
    <row r="12" spans="1:32" ht="16.5" customHeight="1">
      <c r="A12" s="117"/>
      <c r="B12" s="241" t="s">
        <v>219</v>
      </c>
      <c r="C12" s="117"/>
      <c r="D12" s="163">
        <f>IF(SUM(G12:Z12)&gt;0,SUM(G12:Z12),"－")</f>
        <v>866</v>
      </c>
      <c r="E12" s="144">
        <f>IF(SUM(G12)+SUM(K12)+SUM(I12)+SUM(Q12)+SUM(M12)+SUM(O12)+SUM(S12)+SUM(U12)+SUM(W12)+SUM(Y12)&gt;0,SUM(G12)+SUM(I12)+SUM(K12)+SUM(M12)+SUM(O12)+SUM(Q12)+SUM(S12)+SUM(U12)+SUM(W12)+SUM(Y12),"－")</f>
        <v>60</v>
      </c>
      <c r="F12" s="144">
        <f>IF(SUM(H12)+SUM(J12)+SUM(L12)+SUM(N12)+SUM(P12)+SUM(R12)+SUM(T12)+SUM(V12)+SUM(X12)+SUM(Z12)&gt;0,SUM(H12)+SUM(J12)+SUM(L12)+SUM(N12)+SUM(P12)+SUM(R12)+SUM(T12)+SUM(V12)+SUM(X12)+SUM(Z12),"－")</f>
        <v>806</v>
      </c>
      <c r="G12" s="144">
        <v>35</v>
      </c>
      <c r="H12" s="144">
        <v>32</v>
      </c>
      <c r="I12" s="144">
        <v>6</v>
      </c>
      <c r="J12" s="144">
        <v>25</v>
      </c>
      <c r="K12" s="144">
        <v>2</v>
      </c>
      <c r="L12" s="144">
        <v>16</v>
      </c>
      <c r="M12" s="144">
        <v>3</v>
      </c>
      <c r="N12" s="144">
        <v>61</v>
      </c>
      <c r="O12" s="144" t="s">
        <v>177</v>
      </c>
      <c r="P12" s="144">
        <v>12</v>
      </c>
      <c r="Q12" s="144">
        <v>12</v>
      </c>
      <c r="R12" s="144">
        <v>640</v>
      </c>
      <c r="S12" s="144" t="s">
        <v>177</v>
      </c>
      <c r="T12" s="144">
        <v>5</v>
      </c>
      <c r="U12" s="144">
        <v>0</v>
      </c>
      <c r="V12" s="144">
        <v>0</v>
      </c>
      <c r="W12" s="144" t="s">
        <v>177</v>
      </c>
      <c r="X12" s="144">
        <v>6</v>
      </c>
      <c r="Y12" s="144">
        <v>2</v>
      </c>
      <c r="Z12" s="144">
        <v>9</v>
      </c>
      <c r="AA12" s="374">
        <f>IF(SUM(AB12:AC12)&gt;0,SUM(AB12:AC12),"－")</f>
        <v>209</v>
      </c>
      <c r="AB12" s="243">
        <v>18</v>
      </c>
      <c r="AC12" s="435">
        <v>191</v>
      </c>
      <c r="AD12" s="243">
        <f>IF(SUM(AE12:AF12)&gt;0,SUM(AE12:AF12),"－")</f>
        <v>30</v>
      </c>
      <c r="AE12" s="144">
        <v>2</v>
      </c>
      <c r="AF12" s="144">
        <v>28</v>
      </c>
    </row>
    <row r="13" spans="1:32" ht="16.5" customHeight="1">
      <c r="A13" s="695" t="s">
        <v>23</v>
      </c>
      <c r="B13" s="695"/>
      <c r="C13" s="57"/>
      <c r="D13" s="169">
        <f t="shared" ref="D13:AF13" si="1">IF(SUM(D14:D25)&gt;0,SUM(D14:D25),"－")</f>
        <v>1040</v>
      </c>
      <c r="E13" s="170">
        <f t="shared" si="1"/>
        <v>75</v>
      </c>
      <c r="F13" s="170">
        <f t="shared" si="1"/>
        <v>965</v>
      </c>
      <c r="G13" s="170">
        <f t="shared" si="1"/>
        <v>42</v>
      </c>
      <c r="H13" s="170">
        <f t="shared" si="1"/>
        <v>57</v>
      </c>
      <c r="I13" s="170">
        <f t="shared" si="1"/>
        <v>6</v>
      </c>
      <c r="J13" s="170">
        <f t="shared" si="1"/>
        <v>22</v>
      </c>
      <c r="K13" s="170">
        <f t="shared" si="1"/>
        <v>1</v>
      </c>
      <c r="L13" s="170">
        <f t="shared" si="1"/>
        <v>33</v>
      </c>
      <c r="M13" s="170">
        <f>IF(SUM(M14:M25)&gt;0,SUM(M14:M25),"－")</f>
        <v>2</v>
      </c>
      <c r="N13" s="170">
        <f t="shared" si="1"/>
        <v>56</v>
      </c>
      <c r="O13" s="170" t="str">
        <f t="shared" si="1"/>
        <v>－</v>
      </c>
      <c r="P13" s="170">
        <f t="shared" si="1"/>
        <v>12</v>
      </c>
      <c r="Q13" s="170">
        <f>IF(SUM(Q14:Q25)&gt;0,SUM(Q14:Q25),"－")</f>
        <v>22</v>
      </c>
      <c r="R13" s="170">
        <f>IF(SUM(R14:R25)&gt;0,SUM(R14:R25),"－")</f>
        <v>763</v>
      </c>
      <c r="S13" s="170" t="str">
        <f t="shared" si="1"/>
        <v>－</v>
      </c>
      <c r="T13" s="170">
        <f t="shared" si="1"/>
        <v>5</v>
      </c>
      <c r="U13" s="170" t="str">
        <f>IF(SUM(U14:U25)&gt;0,SUM(U14:U25),"－")</f>
        <v>－</v>
      </c>
      <c r="V13" s="170">
        <f>IF(SUM(V14:V25)&gt;0,SUM(V14:V25),"－")</f>
        <v>3</v>
      </c>
      <c r="W13" s="170" t="str">
        <f>IF(SUM(W14:W25)&gt;0,SUM(W14:W25),"－")</f>
        <v>－</v>
      </c>
      <c r="X13" s="170">
        <f>IF(SUM(X14:X25)&gt;0,SUM(X14:X25),"－")</f>
        <v>6</v>
      </c>
      <c r="Y13" s="170">
        <f t="shared" si="1"/>
        <v>2</v>
      </c>
      <c r="Z13" s="170">
        <f t="shared" si="1"/>
        <v>8</v>
      </c>
      <c r="AA13" s="378">
        <f>IF(SUM(AA14:AA25)&gt;0,SUM(AA14:AA25),"－")</f>
        <v>215</v>
      </c>
      <c r="AB13" s="86">
        <f>IF(SUM(AB14:AB25)&gt;0,SUM(AB14:AB25),"－")</f>
        <v>22</v>
      </c>
      <c r="AC13" s="395">
        <f>IF(SUM(AC14:AC25)&gt;0,SUM(AC14:AC25),"－")</f>
        <v>193</v>
      </c>
      <c r="AD13" s="86">
        <f>IF(SUM(AD14:AD25)&gt;0,SUM(AD14:AD25),"－")</f>
        <v>40</v>
      </c>
      <c r="AE13" s="170" t="str">
        <f t="shared" si="1"/>
        <v>－</v>
      </c>
      <c r="AF13" s="170">
        <f t="shared" si="1"/>
        <v>40</v>
      </c>
    </row>
    <row r="14" spans="1:32" ht="16.5" customHeight="1">
      <c r="A14" s="61"/>
      <c r="B14" s="62" t="s">
        <v>267</v>
      </c>
      <c r="C14" s="43"/>
      <c r="D14" s="163">
        <f>IF(SUM(G14:Z14)&gt;0,SUM(G14:Z14),"－")</f>
        <v>211</v>
      </c>
      <c r="E14" s="144">
        <f>IF(SUM(G14)+SUM(K14)+SUM(I14)+SUM(Q14)+SUM(M14)+SUM(O14)+SUM(S14)+SUM(U14)+SUM(W14)+SUM(Y14)&gt;0,SUM(G14)+SUM(I14)+SUM(K14)+SUM(M14)+SUM(O14)+SUM(Q14)+SUM(S14)+SUM(U14)+SUM(W14)+SUM(Y14),"－")</f>
        <v>18</v>
      </c>
      <c r="F14" s="144">
        <f>IF(SUM(H14)+SUM(J14)+SUM(L14)+SUM(N14)+SUM(P14)+SUM(R14)+SUM(T14)+SUM(V14)+SUM(X14)+SUM(Z14)&gt;0,SUM(H14)+SUM(J14)+SUM(L14)+SUM(N14)+SUM(P14)+SUM(R14)+SUM(T14)+SUM(V14)+SUM(X14)+SUM(Z14),"－")</f>
        <v>193</v>
      </c>
      <c r="G14" s="144">
        <v>9</v>
      </c>
      <c r="H14" s="144">
        <v>4</v>
      </c>
      <c r="I14" s="144">
        <v>2</v>
      </c>
      <c r="J14" s="144">
        <v>7</v>
      </c>
      <c r="K14" s="144">
        <v>0</v>
      </c>
      <c r="L14" s="144">
        <v>8</v>
      </c>
      <c r="M14" s="144">
        <v>1</v>
      </c>
      <c r="N14" s="144">
        <v>11</v>
      </c>
      <c r="O14" s="144">
        <v>0</v>
      </c>
      <c r="P14" s="144">
        <v>1</v>
      </c>
      <c r="Q14" s="144">
        <v>6</v>
      </c>
      <c r="R14" s="144">
        <v>159</v>
      </c>
      <c r="S14" s="144">
        <v>0</v>
      </c>
      <c r="T14" s="144">
        <v>0</v>
      </c>
      <c r="U14" s="144">
        <v>0</v>
      </c>
      <c r="V14" s="144">
        <v>1</v>
      </c>
      <c r="W14" s="144">
        <v>0</v>
      </c>
      <c r="X14" s="144">
        <v>0</v>
      </c>
      <c r="Y14" s="144">
        <v>0</v>
      </c>
      <c r="Z14" s="144">
        <v>2</v>
      </c>
      <c r="AA14" s="374">
        <f t="shared" ref="AA14:AA25" si="2">IF(SUM(AB14:AC14)&gt;0,SUM(AB14:AC14),"－")</f>
        <v>46</v>
      </c>
      <c r="AB14" s="243">
        <v>6</v>
      </c>
      <c r="AC14" s="435">
        <v>40</v>
      </c>
      <c r="AD14" s="243">
        <f t="shared" ref="AD14:AD25" si="3">IF(SUM(AE14:AF14)&gt;0,SUM(AE14:AF14),"－")</f>
        <v>6</v>
      </c>
      <c r="AE14" s="144">
        <v>0</v>
      </c>
      <c r="AF14" s="144">
        <v>6</v>
      </c>
    </row>
    <row r="15" spans="1:32" ht="16.5" customHeight="1">
      <c r="A15" s="61"/>
      <c r="B15" s="62" t="s">
        <v>197</v>
      </c>
      <c r="C15" s="43"/>
      <c r="D15" s="163">
        <f t="shared" ref="D15:D25" si="4">IF(SUM(G15:Z15)&gt;0,SUM(G15:Z15),"－")</f>
        <v>319</v>
      </c>
      <c r="E15" s="144">
        <f t="shared" ref="E15:E25" si="5">IF(SUM(G15)+SUM(K15)+SUM(I15)+SUM(Q15)+SUM(M15)+SUM(O15)+SUM(S15)+SUM(U15)+SUM(W15)+SUM(Y15)&gt;0,SUM(G15)+SUM(I15)+SUM(K15)+SUM(M15)+SUM(O15)+SUM(Q15)+SUM(S15)+SUM(U15)+SUM(W15)+SUM(Y15),"－")</f>
        <v>22</v>
      </c>
      <c r="F15" s="144">
        <f t="shared" ref="F15:F25" si="6">IF(SUM(H15)+SUM(J15)+SUM(L15)+SUM(N15)+SUM(P15)+SUM(R15)+SUM(T15)+SUM(V15)+SUM(X15)+SUM(Z15)&gt;0,SUM(H15)+SUM(J15)+SUM(L15)+SUM(N15)+SUM(P15)+SUM(R15)+SUM(T15)+SUM(V15)+SUM(X15)+SUM(Z15),"－")</f>
        <v>297</v>
      </c>
      <c r="G15" s="144">
        <v>12</v>
      </c>
      <c r="H15" s="144">
        <v>15</v>
      </c>
      <c r="I15" s="144">
        <v>2</v>
      </c>
      <c r="J15" s="144">
        <v>7</v>
      </c>
      <c r="K15" s="144">
        <v>1</v>
      </c>
      <c r="L15" s="144">
        <v>13</v>
      </c>
      <c r="M15" s="144">
        <v>1</v>
      </c>
      <c r="N15" s="144">
        <v>14</v>
      </c>
      <c r="O15" s="144">
        <v>0</v>
      </c>
      <c r="P15" s="144">
        <v>3</v>
      </c>
      <c r="Q15" s="144">
        <v>6</v>
      </c>
      <c r="R15" s="144">
        <v>239</v>
      </c>
      <c r="S15" s="144">
        <v>0</v>
      </c>
      <c r="T15" s="144">
        <v>1</v>
      </c>
      <c r="U15" s="144">
        <v>0</v>
      </c>
      <c r="V15" s="144">
        <v>0</v>
      </c>
      <c r="W15" s="144">
        <v>0</v>
      </c>
      <c r="X15" s="144">
        <v>3</v>
      </c>
      <c r="Y15" s="144">
        <v>0</v>
      </c>
      <c r="Z15" s="144">
        <v>2</v>
      </c>
      <c r="AA15" s="374">
        <f t="shared" si="2"/>
        <v>67</v>
      </c>
      <c r="AB15" s="243">
        <v>3</v>
      </c>
      <c r="AC15" s="435">
        <v>64</v>
      </c>
      <c r="AD15" s="243" t="str">
        <f t="shared" si="3"/>
        <v>－</v>
      </c>
      <c r="AE15" s="144">
        <v>0</v>
      </c>
      <c r="AF15" s="144">
        <v>0</v>
      </c>
    </row>
    <row r="16" spans="1:32" ht="16.5" customHeight="1">
      <c r="A16" s="61"/>
      <c r="B16" s="62" t="s">
        <v>268</v>
      </c>
      <c r="C16" s="43"/>
      <c r="D16" s="163">
        <f t="shared" si="4"/>
        <v>70</v>
      </c>
      <c r="E16" s="144">
        <f t="shared" si="5"/>
        <v>8</v>
      </c>
      <c r="F16" s="144">
        <f t="shared" si="6"/>
        <v>62</v>
      </c>
      <c r="G16" s="144">
        <v>3</v>
      </c>
      <c r="H16" s="144">
        <v>8</v>
      </c>
      <c r="I16" s="144">
        <v>1</v>
      </c>
      <c r="J16" s="144">
        <v>0</v>
      </c>
      <c r="K16" s="144">
        <v>0</v>
      </c>
      <c r="L16" s="144">
        <v>1</v>
      </c>
      <c r="M16" s="144">
        <v>0</v>
      </c>
      <c r="N16" s="144">
        <v>6</v>
      </c>
      <c r="O16" s="144">
        <v>0</v>
      </c>
      <c r="P16" s="144">
        <v>1</v>
      </c>
      <c r="Q16" s="144">
        <v>3</v>
      </c>
      <c r="R16" s="144">
        <v>44</v>
      </c>
      <c r="S16" s="144">
        <v>0</v>
      </c>
      <c r="T16" s="144">
        <v>1</v>
      </c>
      <c r="U16" s="144">
        <v>0</v>
      </c>
      <c r="V16" s="144">
        <v>0</v>
      </c>
      <c r="W16" s="144">
        <v>0</v>
      </c>
      <c r="X16" s="144">
        <v>0</v>
      </c>
      <c r="Y16" s="144">
        <v>1</v>
      </c>
      <c r="Z16" s="144">
        <v>1</v>
      </c>
      <c r="AA16" s="374">
        <f t="shared" si="2"/>
        <v>12</v>
      </c>
      <c r="AB16" s="243">
        <v>4</v>
      </c>
      <c r="AC16" s="435">
        <v>8</v>
      </c>
      <c r="AD16" s="243">
        <f t="shared" si="3"/>
        <v>9</v>
      </c>
      <c r="AE16" s="144">
        <v>0</v>
      </c>
      <c r="AF16" s="144">
        <v>9</v>
      </c>
    </row>
    <row r="17" spans="1:32" ht="16.5" customHeight="1">
      <c r="A17" s="61"/>
      <c r="B17" s="62" t="s">
        <v>269</v>
      </c>
      <c r="C17" s="43"/>
      <c r="D17" s="163">
        <f t="shared" si="4"/>
        <v>136</v>
      </c>
      <c r="E17" s="144">
        <f t="shared" si="5"/>
        <v>5</v>
      </c>
      <c r="F17" s="144">
        <f t="shared" si="6"/>
        <v>131</v>
      </c>
      <c r="G17" s="144">
        <v>2</v>
      </c>
      <c r="H17" s="144">
        <v>9</v>
      </c>
      <c r="I17" s="144">
        <v>0</v>
      </c>
      <c r="J17" s="144">
        <v>2</v>
      </c>
      <c r="K17" s="144">
        <v>0</v>
      </c>
      <c r="L17" s="144">
        <v>7</v>
      </c>
      <c r="M17" s="144">
        <v>0</v>
      </c>
      <c r="N17" s="144">
        <v>5</v>
      </c>
      <c r="O17" s="144">
        <v>0</v>
      </c>
      <c r="P17" s="144">
        <v>0</v>
      </c>
      <c r="Q17" s="144">
        <v>2</v>
      </c>
      <c r="R17" s="144">
        <v>104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1</v>
      </c>
      <c r="Y17" s="144">
        <v>1</v>
      </c>
      <c r="Z17" s="144">
        <v>3</v>
      </c>
      <c r="AA17" s="374">
        <f t="shared" si="2"/>
        <v>27</v>
      </c>
      <c r="AB17" s="243">
        <v>4</v>
      </c>
      <c r="AC17" s="435">
        <v>23</v>
      </c>
      <c r="AD17" s="243" t="str">
        <f t="shared" si="3"/>
        <v>－</v>
      </c>
      <c r="AE17" s="144">
        <v>0</v>
      </c>
      <c r="AF17" s="144">
        <v>0</v>
      </c>
    </row>
    <row r="18" spans="1:32" ht="16.5" customHeight="1">
      <c r="A18" s="61"/>
      <c r="B18" s="62" t="s">
        <v>270</v>
      </c>
      <c r="C18" s="43"/>
      <c r="D18" s="163">
        <f t="shared" si="4"/>
        <v>81</v>
      </c>
      <c r="E18" s="144">
        <f t="shared" si="5"/>
        <v>7</v>
      </c>
      <c r="F18" s="144">
        <f t="shared" si="6"/>
        <v>74</v>
      </c>
      <c r="G18" s="144">
        <v>5</v>
      </c>
      <c r="H18" s="144">
        <v>4</v>
      </c>
      <c r="I18" s="144">
        <v>1</v>
      </c>
      <c r="J18" s="144">
        <v>3</v>
      </c>
      <c r="K18" s="144">
        <v>0</v>
      </c>
      <c r="L18" s="144">
        <v>2</v>
      </c>
      <c r="M18" s="144">
        <v>0</v>
      </c>
      <c r="N18" s="144">
        <v>9</v>
      </c>
      <c r="O18" s="144">
        <v>0</v>
      </c>
      <c r="P18" s="144">
        <v>0</v>
      </c>
      <c r="Q18" s="144">
        <v>1</v>
      </c>
      <c r="R18" s="144">
        <v>56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374">
        <f t="shared" si="2"/>
        <v>15</v>
      </c>
      <c r="AB18" s="243">
        <v>2</v>
      </c>
      <c r="AC18" s="435">
        <v>13</v>
      </c>
      <c r="AD18" s="243">
        <f t="shared" si="3"/>
        <v>25</v>
      </c>
      <c r="AE18" s="144">
        <v>0</v>
      </c>
      <c r="AF18" s="144">
        <v>25</v>
      </c>
    </row>
    <row r="19" spans="1:32" ht="16.5" customHeight="1">
      <c r="A19" s="64"/>
      <c r="B19" s="65" t="s">
        <v>228</v>
      </c>
      <c r="C19" s="66"/>
      <c r="D19" s="180">
        <f t="shared" si="4"/>
        <v>21</v>
      </c>
      <c r="E19" s="181">
        <f t="shared" si="5"/>
        <v>2</v>
      </c>
      <c r="F19" s="181">
        <f t="shared" si="6"/>
        <v>19</v>
      </c>
      <c r="G19" s="181">
        <v>2</v>
      </c>
      <c r="H19" s="181">
        <v>3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16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v>0</v>
      </c>
      <c r="AA19" s="380">
        <f t="shared" si="2"/>
        <v>5</v>
      </c>
      <c r="AB19" s="248">
        <v>0</v>
      </c>
      <c r="AC19" s="479">
        <v>5</v>
      </c>
      <c r="AD19" s="248" t="str">
        <f t="shared" si="3"/>
        <v>－</v>
      </c>
      <c r="AE19" s="181">
        <v>0</v>
      </c>
      <c r="AF19" s="181">
        <v>0</v>
      </c>
    </row>
    <row r="20" spans="1:32" ht="16.5" customHeight="1">
      <c r="A20" s="61"/>
      <c r="B20" s="62" t="s">
        <v>271</v>
      </c>
      <c r="C20" s="43"/>
      <c r="D20" s="163">
        <f t="shared" si="4"/>
        <v>49</v>
      </c>
      <c r="E20" s="144">
        <f t="shared" si="5"/>
        <v>2</v>
      </c>
      <c r="F20" s="144">
        <f t="shared" si="6"/>
        <v>47</v>
      </c>
      <c r="G20" s="144">
        <v>1</v>
      </c>
      <c r="H20" s="144">
        <v>6</v>
      </c>
      <c r="I20" s="144">
        <v>0</v>
      </c>
      <c r="J20" s="144">
        <v>1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1</v>
      </c>
      <c r="R20" s="144">
        <v>40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374">
        <f t="shared" si="2"/>
        <v>7</v>
      </c>
      <c r="AB20" s="243">
        <v>1</v>
      </c>
      <c r="AC20" s="435">
        <v>6</v>
      </c>
      <c r="AD20" s="243" t="str">
        <f t="shared" si="3"/>
        <v>－</v>
      </c>
      <c r="AE20" s="144">
        <v>0</v>
      </c>
      <c r="AF20" s="144">
        <v>0</v>
      </c>
    </row>
    <row r="21" spans="1:32" ht="16.5" customHeight="1">
      <c r="A21" s="61"/>
      <c r="B21" s="62" t="s">
        <v>272</v>
      </c>
      <c r="C21" s="43"/>
      <c r="D21" s="163">
        <f t="shared" si="4"/>
        <v>58</v>
      </c>
      <c r="E21" s="144">
        <f t="shared" si="5"/>
        <v>5</v>
      </c>
      <c r="F21" s="144">
        <f t="shared" si="6"/>
        <v>53</v>
      </c>
      <c r="G21" s="144">
        <v>3</v>
      </c>
      <c r="H21" s="144">
        <v>4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2</v>
      </c>
      <c r="O21" s="144">
        <v>0</v>
      </c>
      <c r="P21" s="144">
        <v>2</v>
      </c>
      <c r="Q21" s="144">
        <v>2</v>
      </c>
      <c r="R21" s="144">
        <v>43</v>
      </c>
      <c r="S21" s="144">
        <v>0</v>
      </c>
      <c r="T21" s="144">
        <v>0</v>
      </c>
      <c r="U21" s="144">
        <v>0</v>
      </c>
      <c r="V21" s="144">
        <v>1</v>
      </c>
      <c r="W21" s="144">
        <v>0</v>
      </c>
      <c r="X21" s="144">
        <v>1</v>
      </c>
      <c r="Y21" s="144">
        <v>0</v>
      </c>
      <c r="Z21" s="144">
        <v>0</v>
      </c>
      <c r="AA21" s="374">
        <f t="shared" si="2"/>
        <v>12</v>
      </c>
      <c r="AB21" s="243">
        <v>0</v>
      </c>
      <c r="AC21" s="435">
        <v>12</v>
      </c>
      <c r="AD21" s="243" t="str">
        <f t="shared" si="3"/>
        <v>－</v>
      </c>
      <c r="AE21" s="144">
        <v>0</v>
      </c>
      <c r="AF21" s="144">
        <v>0</v>
      </c>
    </row>
    <row r="22" spans="1:32" ht="16.5" customHeight="1">
      <c r="A22" s="61"/>
      <c r="B22" s="62" t="s">
        <v>273</v>
      </c>
      <c r="C22" s="43"/>
      <c r="D22" s="163">
        <f t="shared" si="4"/>
        <v>12</v>
      </c>
      <c r="E22" s="144">
        <f t="shared" si="5"/>
        <v>1</v>
      </c>
      <c r="F22" s="144">
        <f t="shared" si="6"/>
        <v>11</v>
      </c>
      <c r="G22" s="144">
        <v>0</v>
      </c>
      <c r="H22" s="144">
        <v>2</v>
      </c>
      <c r="I22" s="144">
        <v>0</v>
      </c>
      <c r="J22" s="144">
        <v>1</v>
      </c>
      <c r="K22" s="144">
        <v>0</v>
      </c>
      <c r="L22" s="144">
        <v>0</v>
      </c>
      <c r="M22" s="144">
        <v>0</v>
      </c>
      <c r="N22" s="144">
        <v>2</v>
      </c>
      <c r="O22" s="144">
        <v>0</v>
      </c>
      <c r="P22" s="144">
        <v>0</v>
      </c>
      <c r="Q22" s="144">
        <v>1</v>
      </c>
      <c r="R22" s="144">
        <v>6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374" t="str">
        <f t="shared" si="2"/>
        <v>－</v>
      </c>
      <c r="AB22" s="243">
        <v>0</v>
      </c>
      <c r="AC22" s="435">
        <v>0</v>
      </c>
      <c r="AD22" s="243" t="str">
        <f t="shared" si="3"/>
        <v>－</v>
      </c>
      <c r="AE22" s="144">
        <v>0</v>
      </c>
      <c r="AF22" s="144">
        <v>0</v>
      </c>
    </row>
    <row r="23" spans="1:32" ht="16.5" customHeight="1">
      <c r="A23" s="71"/>
      <c r="B23" s="72" t="s">
        <v>274</v>
      </c>
      <c r="C23" s="73"/>
      <c r="D23" s="187">
        <f t="shared" si="4"/>
        <v>12</v>
      </c>
      <c r="E23" s="188">
        <f t="shared" si="5"/>
        <v>1</v>
      </c>
      <c r="F23" s="188">
        <f t="shared" si="6"/>
        <v>11</v>
      </c>
      <c r="G23" s="188">
        <v>1</v>
      </c>
      <c r="H23" s="188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2</v>
      </c>
      <c r="O23" s="188">
        <v>0</v>
      </c>
      <c r="P23" s="188">
        <v>0</v>
      </c>
      <c r="Q23" s="188">
        <v>0</v>
      </c>
      <c r="R23" s="188">
        <v>9</v>
      </c>
      <c r="S23" s="188">
        <v>0</v>
      </c>
      <c r="T23" s="188">
        <v>0</v>
      </c>
      <c r="U23" s="188">
        <v>0</v>
      </c>
      <c r="V23" s="188">
        <v>0</v>
      </c>
      <c r="W23" s="188">
        <v>0</v>
      </c>
      <c r="X23" s="188">
        <v>0</v>
      </c>
      <c r="Y23" s="188">
        <v>0</v>
      </c>
      <c r="Z23" s="188">
        <v>0</v>
      </c>
      <c r="AA23" s="382">
        <f t="shared" si="2"/>
        <v>10</v>
      </c>
      <c r="AB23" s="250">
        <v>1</v>
      </c>
      <c r="AC23" s="481">
        <v>9</v>
      </c>
      <c r="AD23" s="250" t="str">
        <f t="shared" si="3"/>
        <v>－</v>
      </c>
      <c r="AE23" s="188">
        <v>0</v>
      </c>
      <c r="AF23" s="188">
        <v>0</v>
      </c>
    </row>
    <row r="24" spans="1:32" ht="16.5" customHeight="1">
      <c r="A24" s="61"/>
      <c r="B24" s="65" t="s">
        <v>275</v>
      </c>
      <c r="C24" s="66"/>
      <c r="D24" s="163">
        <f>IF(SUM(G24:Z24)&gt;0,SUM(G24:Z24),"－")</f>
        <v>43</v>
      </c>
      <c r="E24" s="144">
        <f t="shared" si="5"/>
        <v>2</v>
      </c>
      <c r="F24" s="144">
        <f t="shared" si="6"/>
        <v>41</v>
      </c>
      <c r="G24" s="144">
        <v>2</v>
      </c>
      <c r="H24" s="144">
        <v>1</v>
      </c>
      <c r="I24" s="144">
        <v>0</v>
      </c>
      <c r="J24" s="144">
        <v>0</v>
      </c>
      <c r="K24" s="144">
        <v>0</v>
      </c>
      <c r="L24" s="144">
        <v>1</v>
      </c>
      <c r="M24" s="144">
        <v>0</v>
      </c>
      <c r="N24" s="144">
        <v>5</v>
      </c>
      <c r="O24" s="144">
        <v>0</v>
      </c>
      <c r="P24" s="144">
        <v>4</v>
      </c>
      <c r="Q24" s="144">
        <v>0</v>
      </c>
      <c r="R24" s="144">
        <v>26</v>
      </c>
      <c r="S24" s="144">
        <v>0</v>
      </c>
      <c r="T24" s="144">
        <v>3</v>
      </c>
      <c r="U24" s="144">
        <v>0</v>
      </c>
      <c r="V24" s="144">
        <v>0</v>
      </c>
      <c r="W24" s="144">
        <v>0</v>
      </c>
      <c r="X24" s="144">
        <v>1</v>
      </c>
      <c r="Y24" s="144">
        <v>0</v>
      </c>
      <c r="Z24" s="144">
        <v>0</v>
      </c>
      <c r="AA24" s="374">
        <f>IF(SUM(AB24:AC24)&gt;0,SUM(AB24:AC24),"－")</f>
        <v>11</v>
      </c>
      <c r="AB24" s="243">
        <v>1</v>
      </c>
      <c r="AC24" s="435">
        <v>10</v>
      </c>
      <c r="AD24" s="243" t="str">
        <f>IF(SUM(AE24:AF24)&gt;0,SUM(AE24:AF24),"－")</f>
        <v>－</v>
      </c>
      <c r="AE24" s="144">
        <v>0</v>
      </c>
      <c r="AF24" s="144">
        <v>0</v>
      </c>
    </row>
    <row r="25" spans="1:32" ht="16.5" customHeight="1">
      <c r="A25" s="61"/>
      <c r="B25" s="62" t="s">
        <v>103</v>
      </c>
      <c r="C25" s="52"/>
      <c r="D25" s="195">
        <f t="shared" si="4"/>
        <v>28</v>
      </c>
      <c r="E25" s="196">
        <f t="shared" si="5"/>
        <v>2</v>
      </c>
      <c r="F25" s="196">
        <f t="shared" si="6"/>
        <v>26</v>
      </c>
      <c r="G25" s="196">
        <v>2</v>
      </c>
      <c r="H25" s="196">
        <v>1</v>
      </c>
      <c r="I25" s="196">
        <v>0</v>
      </c>
      <c r="J25" s="196">
        <v>1</v>
      </c>
      <c r="K25" s="196">
        <v>0</v>
      </c>
      <c r="L25" s="196">
        <v>1</v>
      </c>
      <c r="M25" s="196">
        <v>0</v>
      </c>
      <c r="N25" s="196">
        <v>0</v>
      </c>
      <c r="O25" s="196">
        <v>0</v>
      </c>
      <c r="P25" s="196">
        <v>1</v>
      </c>
      <c r="Q25" s="196">
        <v>0</v>
      </c>
      <c r="R25" s="196">
        <v>21</v>
      </c>
      <c r="S25" s="196">
        <v>0</v>
      </c>
      <c r="T25" s="196">
        <v>0</v>
      </c>
      <c r="U25" s="196">
        <v>0</v>
      </c>
      <c r="V25" s="196">
        <v>1</v>
      </c>
      <c r="W25" s="196">
        <v>0</v>
      </c>
      <c r="X25" s="196">
        <v>0</v>
      </c>
      <c r="Y25" s="196">
        <v>0</v>
      </c>
      <c r="Z25" s="196">
        <v>0</v>
      </c>
      <c r="AA25" s="384">
        <f t="shared" si="2"/>
        <v>3</v>
      </c>
      <c r="AB25" s="252">
        <v>0</v>
      </c>
      <c r="AC25" s="439">
        <v>3</v>
      </c>
      <c r="AD25" s="252" t="str">
        <f t="shared" si="3"/>
        <v>－</v>
      </c>
      <c r="AE25" s="196">
        <v>0</v>
      </c>
      <c r="AF25" s="196">
        <v>0</v>
      </c>
    </row>
    <row r="26" spans="1:32" ht="16.5" customHeight="1">
      <c r="A26" s="695" t="s">
        <v>24</v>
      </c>
      <c r="B26" s="695"/>
      <c r="C26" s="203"/>
      <c r="D26" s="157">
        <f t="shared" ref="D26:AF26" si="7">IF(SUM(D27:D49)&gt;0,SUM(D27:D49),"－")</f>
        <v>230</v>
      </c>
      <c r="E26" s="158">
        <f t="shared" si="7"/>
        <v>26</v>
      </c>
      <c r="F26" s="158">
        <f t="shared" si="7"/>
        <v>204</v>
      </c>
      <c r="G26" s="158">
        <f t="shared" si="7"/>
        <v>11</v>
      </c>
      <c r="H26" s="158">
        <f t="shared" si="7"/>
        <v>15</v>
      </c>
      <c r="I26" s="158" t="str">
        <f t="shared" si="7"/>
        <v>－</v>
      </c>
      <c r="J26" s="158">
        <f t="shared" si="7"/>
        <v>7</v>
      </c>
      <c r="K26" s="158">
        <f t="shared" si="7"/>
        <v>1</v>
      </c>
      <c r="L26" s="158">
        <f t="shared" si="7"/>
        <v>4</v>
      </c>
      <c r="M26" s="158">
        <f t="shared" si="7"/>
        <v>1</v>
      </c>
      <c r="N26" s="158">
        <f t="shared" si="7"/>
        <v>5</v>
      </c>
      <c r="O26" s="158" t="str">
        <f t="shared" si="7"/>
        <v>－</v>
      </c>
      <c r="P26" s="158" t="str">
        <f t="shared" si="7"/>
        <v>－</v>
      </c>
      <c r="Q26" s="158">
        <f>IF(SUM(Q27:Q49)&gt;0,SUM(Q27:Q49),"－")</f>
        <v>13</v>
      </c>
      <c r="R26" s="158">
        <f>IF(SUM(R27:R49)&gt;0,SUM(R27:R49),"－")</f>
        <v>168</v>
      </c>
      <c r="S26" s="158" t="str">
        <f t="shared" si="7"/>
        <v>－</v>
      </c>
      <c r="T26" s="158">
        <f t="shared" si="7"/>
        <v>1</v>
      </c>
      <c r="U26" s="158" t="str">
        <f t="shared" si="7"/>
        <v>－</v>
      </c>
      <c r="V26" s="158">
        <f t="shared" si="7"/>
        <v>2</v>
      </c>
      <c r="W26" s="158" t="str">
        <f t="shared" si="7"/>
        <v>－</v>
      </c>
      <c r="X26" s="158">
        <f t="shared" si="7"/>
        <v>1</v>
      </c>
      <c r="Y26" s="158" t="str">
        <f t="shared" si="7"/>
        <v>－</v>
      </c>
      <c r="Z26" s="158">
        <f t="shared" si="7"/>
        <v>1</v>
      </c>
      <c r="AA26" s="375">
        <f t="shared" si="7"/>
        <v>20</v>
      </c>
      <c r="AB26" s="54">
        <f t="shared" si="7"/>
        <v>1</v>
      </c>
      <c r="AC26" s="389">
        <f t="shared" si="7"/>
        <v>19</v>
      </c>
      <c r="AD26" s="54">
        <f t="shared" si="7"/>
        <v>49</v>
      </c>
      <c r="AE26" s="158">
        <f t="shared" si="7"/>
        <v>2</v>
      </c>
      <c r="AF26" s="158">
        <f t="shared" si="7"/>
        <v>47</v>
      </c>
    </row>
    <row r="27" spans="1:32" ht="16.5" customHeight="1">
      <c r="A27" s="61"/>
      <c r="B27" s="62" t="s">
        <v>70</v>
      </c>
      <c r="C27" s="43"/>
      <c r="D27" s="163">
        <f t="shared" ref="D27:D34" si="8">IF(SUM(G27:Z27)&gt;0,SUM(G27:Z27),"－")</f>
        <v>23</v>
      </c>
      <c r="E27" s="144">
        <f t="shared" ref="E27:E49" si="9">IF(SUM(G27)+SUM(K27)+SUM(I27)+SUM(Q27)+SUM(M27)+SUM(O27)+SUM(S27)+SUM(U27)+SUM(W27)+SUM(Y27)&gt;0,SUM(G27)+SUM(I27)+SUM(K27)+SUM(M27)+SUM(O27)+SUM(Q27)+SUM(S27)+SUM(U27)+SUM(W27)+SUM(Y27),"－")</f>
        <v>3</v>
      </c>
      <c r="F27" s="144">
        <f t="shared" ref="F27:F49" si="10">IF(SUM(H27)+SUM(J27)+SUM(L27)+SUM(N27)+SUM(P27)+SUM(R27)+SUM(T27)+SUM(V27)+SUM(X27)+SUM(Z27)&gt;0,SUM(H27)+SUM(J27)+SUM(L27)+SUM(N27)+SUM(P27)+SUM(R27)+SUM(T27)+SUM(V27)+SUM(X27)+SUM(Z27),"－")</f>
        <v>20</v>
      </c>
      <c r="G27" s="144">
        <v>0</v>
      </c>
      <c r="H27" s="144">
        <v>2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3</v>
      </c>
      <c r="R27" s="144">
        <v>16</v>
      </c>
      <c r="S27" s="144">
        <v>0</v>
      </c>
      <c r="T27" s="144">
        <v>0</v>
      </c>
      <c r="U27" s="144">
        <v>0</v>
      </c>
      <c r="V27" s="144">
        <v>2</v>
      </c>
      <c r="W27" s="144">
        <v>0</v>
      </c>
      <c r="X27" s="144">
        <v>0</v>
      </c>
      <c r="Y27" s="144">
        <v>0</v>
      </c>
      <c r="Z27" s="144">
        <v>0</v>
      </c>
      <c r="AA27" s="374" t="str">
        <f t="shared" ref="AA27:AA34" si="11">IF(SUM(AB27:AC27)&gt;0,SUM(AB27:AC27),"－")</f>
        <v>－</v>
      </c>
      <c r="AB27" s="243">
        <v>0</v>
      </c>
      <c r="AC27" s="435">
        <v>0</v>
      </c>
      <c r="AD27" s="243" t="str">
        <f t="shared" ref="AD27:AD49" si="12">IF(SUM(AE27:AF27)&gt;0,SUM(AE27:AF27),"－")</f>
        <v>－</v>
      </c>
      <c r="AE27" s="144">
        <v>0</v>
      </c>
      <c r="AF27" s="144">
        <v>0</v>
      </c>
    </row>
    <row r="28" spans="1:32" ht="16.5" customHeight="1">
      <c r="A28" s="61"/>
      <c r="B28" s="62" t="s">
        <v>71</v>
      </c>
      <c r="C28" s="43"/>
      <c r="D28" s="163" t="str">
        <f t="shared" si="8"/>
        <v>－</v>
      </c>
      <c r="E28" s="144" t="str">
        <f t="shared" si="9"/>
        <v>－</v>
      </c>
      <c r="F28" s="144" t="str">
        <f t="shared" si="10"/>
        <v>－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374" t="str">
        <f t="shared" si="11"/>
        <v>－</v>
      </c>
      <c r="AB28" s="243">
        <v>0</v>
      </c>
      <c r="AC28" s="435">
        <v>0</v>
      </c>
      <c r="AD28" s="243" t="str">
        <f t="shared" si="12"/>
        <v>－</v>
      </c>
      <c r="AE28" s="144">
        <v>0</v>
      </c>
      <c r="AF28" s="144">
        <v>0</v>
      </c>
    </row>
    <row r="29" spans="1:32" ht="16.5" customHeight="1">
      <c r="A29" s="61"/>
      <c r="B29" s="62" t="s">
        <v>72</v>
      </c>
      <c r="C29" s="43"/>
      <c r="D29" s="163" t="str">
        <f t="shared" si="8"/>
        <v>－</v>
      </c>
      <c r="E29" s="144" t="str">
        <f t="shared" si="9"/>
        <v>－</v>
      </c>
      <c r="F29" s="144" t="str">
        <f t="shared" si="10"/>
        <v>－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374" t="str">
        <f t="shared" si="11"/>
        <v>－</v>
      </c>
      <c r="AB29" s="144">
        <v>0</v>
      </c>
      <c r="AC29" s="435">
        <v>0</v>
      </c>
      <c r="AD29" s="243" t="str">
        <f t="shared" si="12"/>
        <v>－</v>
      </c>
      <c r="AE29" s="144">
        <v>0</v>
      </c>
      <c r="AF29" s="144">
        <v>0</v>
      </c>
    </row>
    <row r="30" spans="1:32" ht="16.5" customHeight="1">
      <c r="A30" s="43"/>
      <c r="B30" s="62" t="s">
        <v>208</v>
      </c>
      <c r="C30" s="43"/>
      <c r="D30" s="163" t="str">
        <f t="shared" si="8"/>
        <v>－</v>
      </c>
      <c r="E30" s="144" t="str">
        <f t="shared" si="9"/>
        <v>－</v>
      </c>
      <c r="F30" s="144" t="str">
        <f t="shared" si="10"/>
        <v>－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374" t="str">
        <f t="shared" si="11"/>
        <v>－</v>
      </c>
      <c r="AB30" s="243">
        <v>0</v>
      </c>
      <c r="AC30" s="435">
        <v>0</v>
      </c>
      <c r="AD30" s="243" t="str">
        <f t="shared" si="12"/>
        <v>－</v>
      </c>
      <c r="AE30" s="144">
        <v>0</v>
      </c>
      <c r="AF30" s="144">
        <v>0</v>
      </c>
    </row>
    <row r="31" spans="1:32" ht="16.5" customHeight="1">
      <c r="A31" s="43"/>
      <c r="B31" s="62" t="s">
        <v>66</v>
      </c>
      <c r="C31" s="43"/>
      <c r="D31" s="163" t="str">
        <f t="shared" si="8"/>
        <v>－</v>
      </c>
      <c r="E31" s="144" t="str">
        <f t="shared" si="9"/>
        <v>－</v>
      </c>
      <c r="F31" s="144" t="str">
        <f t="shared" si="10"/>
        <v>－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374" t="str">
        <f t="shared" si="11"/>
        <v>－</v>
      </c>
      <c r="AB31" s="243">
        <v>0</v>
      </c>
      <c r="AC31" s="435">
        <v>0</v>
      </c>
      <c r="AD31" s="243" t="str">
        <f t="shared" si="12"/>
        <v>－</v>
      </c>
      <c r="AE31" s="144">
        <v>0</v>
      </c>
      <c r="AF31" s="144">
        <v>0</v>
      </c>
    </row>
    <row r="32" spans="1:32" ht="16.5" customHeight="1">
      <c r="A32" s="66"/>
      <c r="B32" s="65" t="s">
        <v>73</v>
      </c>
      <c r="C32" s="66"/>
      <c r="D32" s="180" t="str">
        <f t="shared" si="8"/>
        <v>－</v>
      </c>
      <c r="E32" s="181" t="str">
        <f t="shared" si="9"/>
        <v>－</v>
      </c>
      <c r="F32" s="181" t="str">
        <f t="shared" si="10"/>
        <v>－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380" t="str">
        <f t="shared" si="11"/>
        <v>－</v>
      </c>
      <c r="AB32" s="248">
        <v>0</v>
      </c>
      <c r="AC32" s="479">
        <v>0</v>
      </c>
      <c r="AD32" s="248" t="str">
        <f t="shared" si="12"/>
        <v>－</v>
      </c>
      <c r="AE32" s="181">
        <v>0</v>
      </c>
      <c r="AF32" s="181">
        <v>0</v>
      </c>
    </row>
    <row r="33" spans="1:32" ht="16.5" customHeight="1">
      <c r="A33" s="43"/>
      <c r="B33" s="62" t="s">
        <v>74</v>
      </c>
      <c r="C33" s="43"/>
      <c r="D33" s="163">
        <f t="shared" si="8"/>
        <v>5</v>
      </c>
      <c r="E33" s="144" t="str">
        <f t="shared" si="9"/>
        <v>－</v>
      </c>
      <c r="F33" s="144">
        <f t="shared" si="10"/>
        <v>5</v>
      </c>
      <c r="G33" s="144">
        <v>0</v>
      </c>
      <c r="H33" s="144">
        <v>2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3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0</v>
      </c>
      <c r="AA33" s="374">
        <f t="shared" si="11"/>
        <v>1</v>
      </c>
      <c r="AB33" s="243">
        <v>0</v>
      </c>
      <c r="AC33" s="435">
        <v>1</v>
      </c>
      <c r="AD33" s="243">
        <f t="shared" si="12"/>
        <v>9</v>
      </c>
      <c r="AE33" s="144">
        <v>0</v>
      </c>
      <c r="AF33" s="144">
        <v>9</v>
      </c>
    </row>
    <row r="34" spans="1:32" ht="16.5" customHeight="1">
      <c r="A34" s="43"/>
      <c r="B34" s="62" t="s">
        <v>67</v>
      </c>
      <c r="C34" s="43"/>
      <c r="D34" s="163">
        <f t="shared" si="8"/>
        <v>17</v>
      </c>
      <c r="E34" s="144">
        <f t="shared" si="9"/>
        <v>3</v>
      </c>
      <c r="F34" s="144">
        <f t="shared" si="10"/>
        <v>14</v>
      </c>
      <c r="G34" s="144">
        <v>3</v>
      </c>
      <c r="H34" s="144">
        <v>0</v>
      </c>
      <c r="I34" s="144">
        <v>0</v>
      </c>
      <c r="J34" s="144">
        <v>0</v>
      </c>
      <c r="K34" s="144">
        <v>0</v>
      </c>
      <c r="L34" s="144">
        <v>3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11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0</v>
      </c>
      <c r="AA34" s="374" t="str">
        <f t="shared" si="11"/>
        <v>－</v>
      </c>
      <c r="AB34" s="243">
        <v>0</v>
      </c>
      <c r="AC34" s="435">
        <v>0</v>
      </c>
      <c r="AD34" s="243" t="str">
        <f t="shared" si="12"/>
        <v>－</v>
      </c>
      <c r="AE34" s="144">
        <v>0</v>
      </c>
      <c r="AF34" s="144">
        <v>0</v>
      </c>
    </row>
    <row r="35" spans="1:32" ht="16.5" customHeight="1">
      <c r="A35" s="43"/>
      <c r="B35" s="62" t="s">
        <v>68</v>
      </c>
      <c r="C35" s="43"/>
      <c r="D35" s="163">
        <f t="shared" ref="D35:D49" si="13">IF(SUM(G35:Z35)&gt;0,SUM(G35:Z35),"－")</f>
        <v>11</v>
      </c>
      <c r="E35" s="144">
        <f t="shared" si="9"/>
        <v>3</v>
      </c>
      <c r="F35" s="144">
        <f t="shared" si="10"/>
        <v>8</v>
      </c>
      <c r="G35" s="144">
        <v>1</v>
      </c>
      <c r="H35" s="144">
        <v>1</v>
      </c>
      <c r="I35" s="144">
        <v>0</v>
      </c>
      <c r="J35" s="144">
        <v>1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2</v>
      </c>
      <c r="R35" s="144">
        <v>6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374" t="str">
        <f t="shared" ref="AA35:AA49" si="14">IF(SUM(AB35:AC35)&gt;0,SUM(AB35:AC35),"－")</f>
        <v>－</v>
      </c>
      <c r="AB35" s="243">
        <v>0</v>
      </c>
      <c r="AC35" s="435">
        <v>0</v>
      </c>
      <c r="AD35" s="243" t="str">
        <f t="shared" si="12"/>
        <v>－</v>
      </c>
      <c r="AE35" s="144">
        <v>0</v>
      </c>
      <c r="AF35" s="144">
        <v>0</v>
      </c>
    </row>
    <row r="36" spans="1:32" ht="16.5" customHeight="1">
      <c r="A36" s="73"/>
      <c r="B36" s="72" t="s">
        <v>87</v>
      </c>
      <c r="C36" s="73"/>
      <c r="D36" s="187">
        <f t="shared" si="13"/>
        <v>14</v>
      </c>
      <c r="E36" s="188" t="str">
        <f t="shared" si="9"/>
        <v>－</v>
      </c>
      <c r="F36" s="188">
        <f t="shared" si="10"/>
        <v>14</v>
      </c>
      <c r="G36" s="188">
        <v>0</v>
      </c>
      <c r="H36" s="188">
        <v>2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12</v>
      </c>
      <c r="S36" s="188">
        <v>0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382" t="str">
        <f t="shared" si="14"/>
        <v>－</v>
      </c>
      <c r="AB36" s="250">
        <v>0</v>
      </c>
      <c r="AC36" s="481">
        <v>0</v>
      </c>
      <c r="AD36" s="250">
        <f t="shared" si="12"/>
        <v>3</v>
      </c>
      <c r="AE36" s="188">
        <v>0</v>
      </c>
      <c r="AF36" s="188">
        <v>3</v>
      </c>
    </row>
    <row r="37" spans="1:32" ht="16.5" customHeight="1">
      <c r="A37" s="43"/>
      <c r="B37" s="62" t="s">
        <v>88</v>
      </c>
      <c r="C37" s="43"/>
      <c r="D37" s="163" t="str">
        <f t="shared" si="13"/>
        <v>－</v>
      </c>
      <c r="E37" s="144" t="str">
        <f t="shared" si="9"/>
        <v>－</v>
      </c>
      <c r="F37" s="144" t="str">
        <f t="shared" si="10"/>
        <v>－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374" t="str">
        <f t="shared" si="14"/>
        <v>－</v>
      </c>
      <c r="AB37" s="243">
        <v>0</v>
      </c>
      <c r="AC37" s="435">
        <v>0</v>
      </c>
      <c r="AD37" s="243" t="str">
        <f t="shared" si="12"/>
        <v>－</v>
      </c>
      <c r="AE37" s="144">
        <v>0</v>
      </c>
      <c r="AF37" s="144">
        <v>0</v>
      </c>
    </row>
    <row r="38" spans="1:32" ht="16.5" customHeight="1">
      <c r="A38" s="43"/>
      <c r="B38" s="62" t="s">
        <v>89</v>
      </c>
      <c r="C38" s="61"/>
      <c r="D38" s="163">
        <f t="shared" si="13"/>
        <v>5</v>
      </c>
      <c r="E38" s="144">
        <f t="shared" si="9"/>
        <v>1</v>
      </c>
      <c r="F38" s="144">
        <f t="shared" si="10"/>
        <v>4</v>
      </c>
      <c r="G38" s="144">
        <v>1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4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374">
        <f t="shared" si="14"/>
        <v>1</v>
      </c>
      <c r="AB38" s="243">
        <v>0</v>
      </c>
      <c r="AC38" s="435">
        <v>1</v>
      </c>
      <c r="AD38" s="243" t="str">
        <f t="shared" si="12"/>
        <v>－</v>
      </c>
      <c r="AE38" s="144">
        <v>0</v>
      </c>
      <c r="AF38" s="144">
        <v>0</v>
      </c>
    </row>
    <row r="39" spans="1:32" ht="16.5" customHeight="1">
      <c r="A39" s="43"/>
      <c r="B39" s="62" t="s">
        <v>90</v>
      </c>
      <c r="C39" s="61"/>
      <c r="D39" s="163">
        <f t="shared" si="13"/>
        <v>34</v>
      </c>
      <c r="E39" s="144">
        <f t="shared" si="9"/>
        <v>8</v>
      </c>
      <c r="F39" s="144">
        <f t="shared" si="10"/>
        <v>26</v>
      </c>
      <c r="G39" s="144">
        <v>5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3</v>
      </c>
      <c r="R39" s="144">
        <v>26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374" t="str">
        <f t="shared" si="14"/>
        <v>－</v>
      </c>
      <c r="AB39" s="243">
        <v>0</v>
      </c>
      <c r="AC39" s="435">
        <v>0</v>
      </c>
      <c r="AD39" s="243">
        <f t="shared" si="12"/>
        <v>22</v>
      </c>
      <c r="AE39" s="144">
        <v>0</v>
      </c>
      <c r="AF39" s="144">
        <v>22</v>
      </c>
    </row>
    <row r="40" spans="1:32" ht="16.5" customHeight="1">
      <c r="A40" s="43"/>
      <c r="B40" s="62" t="s">
        <v>75</v>
      </c>
      <c r="C40" s="61"/>
      <c r="D40" s="163" t="str">
        <f t="shared" si="13"/>
        <v>－</v>
      </c>
      <c r="E40" s="144" t="str">
        <f t="shared" si="9"/>
        <v>－</v>
      </c>
      <c r="F40" s="144" t="str">
        <f t="shared" si="10"/>
        <v>－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0</v>
      </c>
      <c r="AA40" s="374" t="str">
        <f t="shared" si="14"/>
        <v>－</v>
      </c>
      <c r="AB40" s="243">
        <v>0</v>
      </c>
      <c r="AC40" s="435">
        <v>0</v>
      </c>
      <c r="AD40" s="243" t="str">
        <f t="shared" si="12"/>
        <v>－</v>
      </c>
      <c r="AE40" s="144">
        <v>0</v>
      </c>
      <c r="AF40" s="144">
        <v>0</v>
      </c>
    </row>
    <row r="41" spans="1:32" ht="16.5" customHeight="1">
      <c r="A41" s="43"/>
      <c r="B41" s="62" t="s">
        <v>76</v>
      </c>
      <c r="C41" s="61"/>
      <c r="D41" s="163" t="str">
        <f t="shared" si="13"/>
        <v>－</v>
      </c>
      <c r="E41" s="144" t="str">
        <f t="shared" si="9"/>
        <v>－</v>
      </c>
      <c r="F41" s="144" t="str">
        <f t="shared" si="10"/>
        <v>－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0</v>
      </c>
      <c r="AA41" s="374" t="str">
        <f t="shared" si="14"/>
        <v>－</v>
      </c>
      <c r="AB41" s="243">
        <v>0</v>
      </c>
      <c r="AC41" s="435">
        <v>0</v>
      </c>
      <c r="AD41" s="243" t="str">
        <f t="shared" si="12"/>
        <v>－</v>
      </c>
      <c r="AE41" s="144">
        <v>0</v>
      </c>
      <c r="AF41" s="144">
        <v>0</v>
      </c>
    </row>
    <row r="42" spans="1:32" ht="16.5" customHeight="1">
      <c r="A42" s="66"/>
      <c r="B42" s="65" t="s">
        <v>91</v>
      </c>
      <c r="C42" s="64"/>
      <c r="D42" s="180" t="str">
        <f t="shared" si="13"/>
        <v>－</v>
      </c>
      <c r="E42" s="181" t="str">
        <f t="shared" si="9"/>
        <v>－</v>
      </c>
      <c r="F42" s="181" t="str">
        <f t="shared" si="10"/>
        <v>－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  <c r="Z42" s="181">
        <v>0</v>
      </c>
      <c r="AA42" s="380" t="str">
        <f t="shared" si="14"/>
        <v>－</v>
      </c>
      <c r="AB42" s="248">
        <v>0</v>
      </c>
      <c r="AC42" s="479">
        <v>0</v>
      </c>
      <c r="AD42" s="248" t="str">
        <f t="shared" si="12"/>
        <v>－</v>
      </c>
      <c r="AE42" s="181">
        <v>0</v>
      </c>
      <c r="AF42" s="181">
        <v>0</v>
      </c>
    </row>
    <row r="43" spans="1:32" ht="16.5" customHeight="1">
      <c r="A43" s="43"/>
      <c r="B43" s="62" t="s">
        <v>104</v>
      </c>
      <c r="C43" s="61"/>
      <c r="D43" s="163" t="str">
        <f t="shared" si="13"/>
        <v>－</v>
      </c>
      <c r="E43" s="144" t="str">
        <f t="shared" si="9"/>
        <v>－</v>
      </c>
      <c r="F43" s="144" t="str">
        <f t="shared" si="10"/>
        <v>－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0</v>
      </c>
      <c r="AA43" s="374" t="str">
        <f t="shared" si="14"/>
        <v>－</v>
      </c>
      <c r="AB43" s="243">
        <v>0</v>
      </c>
      <c r="AC43" s="435">
        <v>0</v>
      </c>
      <c r="AD43" s="243" t="str">
        <f t="shared" si="12"/>
        <v>－</v>
      </c>
      <c r="AE43" s="144">
        <v>0</v>
      </c>
      <c r="AF43" s="144">
        <v>0</v>
      </c>
    </row>
    <row r="44" spans="1:32" ht="16.5" customHeight="1">
      <c r="A44" s="43"/>
      <c r="B44" s="62" t="s">
        <v>77</v>
      </c>
      <c r="C44" s="61"/>
      <c r="D44" s="163">
        <f t="shared" si="13"/>
        <v>21</v>
      </c>
      <c r="E44" s="144">
        <f t="shared" si="9"/>
        <v>2</v>
      </c>
      <c r="F44" s="144">
        <f t="shared" si="10"/>
        <v>19</v>
      </c>
      <c r="G44" s="144">
        <v>0</v>
      </c>
      <c r="H44" s="144">
        <v>2</v>
      </c>
      <c r="I44" s="144">
        <v>0</v>
      </c>
      <c r="J44" s="144">
        <v>1</v>
      </c>
      <c r="K44" s="144">
        <v>0</v>
      </c>
      <c r="L44" s="144">
        <v>0</v>
      </c>
      <c r="M44" s="144">
        <v>0</v>
      </c>
      <c r="N44" s="144">
        <v>2</v>
      </c>
      <c r="O44" s="144">
        <v>0</v>
      </c>
      <c r="P44" s="144">
        <v>0</v>
      </c>
      <c r="Q44" s="144">
        <v>2</v>
      </c>
      <c r="R44" s="144">
        <v>14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0</v>
      </c>
      <c r="AA44" s="374">
        <f t="shared" si="14"/>
        <v>1</v>
      </c>
      <c r="AB44" s="243">
        <v>0</v>
      </c>
      <c r="AC44" s="435">
        <v>1</v>
      </c>
      <c r="AD44" s="243" t="str">
        <f t="shared" si="12"/>
        <v>－</v>
      </c>
      <c r="AE44" s="144">
        <v>0</v>
      </c>
      <c r="AF44" s="144">
        <v>0</v>
      </c>
    </row>
    <row r="45" spans="1:32" ht="16.5" customHeight="1">
      <c r="A45" s="43"/>
      <c r="B45" s="62" t="s">
        <v>78</v>
      </c>
      <c r="C45" s="61"/>
      <c r="D45" s="163">
        <f t="shared" si="13"/>
        <v>29</v>
      </c>
      <c r="E45" s="144">
        <f t="shared" si="9"/>
        <v>3</v>
      </c>
      <c r="F45" s="144">
        <f t="shared" si="10"/>
        <v>26</v>
      </c>
      <c r="G45" s="144">
        <v>1</v>
      </c>
      <c r="H45" s="144">
        <v>1</v>
      </c>
      <c r="I45" s="144">
        <v>0</v>
      </c>
      <c r="J45" s="144">
        <v>2</v>
      </c>
      <c r="K45" s="144">
        <v>0</v>
      </c>
      <c r="L45" s="144">
        <v>1</v>
      </c>
      <c r="M45" s="144">
        <v>1</v>
      </c>
      <c r="N45" s="144">
        <v>0</v>
      </c>
      <c r="O45" s="144">
        <v>0</v>
      </c>
      <c r="P45" s="144">
        <v>0</v>
      </c>
      <c r="Q45" s="144">
        <v>1</v>
      </c>
      <c r="R45" s="144">
        <v>19</v>
      </c>
      <c r="S45" s="144">
        <v>0</v>
      </c>
      <c r="T45" s="144">
        <v>1</v>
      </c>
      <c r="U45" s="144">
        <v>0</v>
      </c>
      <c r="V45" s="144">
        <v>0</v>
      </c>
      <c r="W45" s="144">
        <v>0</v>
      </c>
      <c r="X45" s="144">
        <v>1</v>
      </c>
      <c r="Y45" s="144">
        <v>0</v>
      </c>
      <c r="Z45" s="144">
        <v>1</v>
      </c>
      <c r="AA45" s="374" t="str">
        <f t="shared" si="14"/>
        <v>－</v>
      </c>
      <c r="AB45" s="243">
        <v>0</v>
      </c>
      <c r="AC45" s="435">
        <v>0</v>
      </c>
      <c r="AD45" s="243">
        <f t="shared" si="12"/>
        <v>1</v>
      </c>
      <c r="AE45" s="144">
        <v>0</v>
      </c>
      <c r="AF45" s="144">
        <v>1</v>
      </c>
    </row>
    <row r="46" spans="1:32" ht="16.5" customHeight="1">
      <c r="A46" s="73"/>
      <c r="B46" s="72" t="s">
        <v>209</v>
      </c>
      <c r="C46" s="71"/>
      <c r="D46" s="187" t="str">
        <f t="shared" si="13"/>
        <v>－</v>
      </c>
      <c r="E46" s="188" t="str">
        <f t="shared" si="9"/>
        <v>－</v>
      </c>
      <c r="F46" s="188" t="str">
        <f t="shared" si="10"/>
        <v>－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382" t="str">
        <f t="shared" si="14"/>
        <v>－</v>
      </c>
      <c r="AB46" s="250">
        <v>0</v>
      </c>
      <c r="AC46" s="481">
        <v>0</v>
      </c>
      <c r="AD46" s="250" t="str">
        <f t="shared" si="12"/>
        <v>－</v>
      </c>
      <c r="AE46" s="188">
        <v>0</v>
      </c>
      <c r="AF46" s="188">
        <v>0</v>
      </c>
    </row>
    <row r="47" spans="1:32" ht="16.5" customHeight="1">
      <c r="A47" s="43"/>
      <c r="B47" s="62" t="s">
        <v>69</v>
      </c>
      <c r="C47" s="61"/>
      <c r="D47" s="163" t="str">
        <f t="shared" si="13"/>
        <v>－</v>
      </c>
      <c r="E47" s="144" t="str">
        <f t="shared" si="9"/>
        <v>－</v>
      </c>
      <c r="F47" s="144" t="str">
        <f t="shared" si="10"/>
        <v>－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0</v>
      </c>
      <c r="AA47" s="374" t="str">
        <f t="shared" si="14"/>
        <v>－</v>
      </c>
      <c r="AB47" s="243">
        <v>0</v>
      </c>
      <c r="AC47" s="435">
        <v>0</v>
      </c>
      <c r="AD47" s="243" t="str">
        <f t="shared" si="12"/>
        <v>－</v>
      </c>
      <c r="AE47" s="144">
        <v>0</v>
      </c>
      <c r="AF47" s="144">
        <v>0</v>
      </c>
    </row>
    <row r="48" spans="1:32" ht="16.5" customHeight="1">
      <c r="A48" s="43"/>
      <c r="B48" s="62" t="s">
        <v>79</v>
      </c>
      <c r="C48" s="61"/>
      <c r="D48" s="163">
        <f t="shared" si="13"/>
        <v>51</v>
      </c>
      <c r="E48" s="144">
        <f t="shared" si="9"/>
        <v>2</v>
      </c>
      <c r="F48" s="144">
        <f t="shared" si="10"/>
        <v>49</v>
      </c>
      <c r="G48" s="144">
        <v>0</v>
      </c>
      <c r="H48" s="144">
        <v>3</v>
      </c>
      <c r="I48" s="144">
        <v>0</v>
      </c>
      <c r="J48" s="144">
        <v>1</v>
      </c>
      <c r="K48" s="144">
        <v>1</v>
      </c>
      <c r="L48" s="144">
        <v>0</v>
      </c>
      <c r="M48" s="144">
        <v>0</v>
      </c>
      <c r="N48" s="144">
        <v>3</v>
      </c>
      <c r="O48" s="144">
        <v>0</v>
      </c>
      <c r="P48" s="144">
        <v>0</v>
      </c>
      <c r="Q48" s="144">
        <v>1</v>
      </c>
      <c r="R48" s="144">
        <v>42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0</v>
      </c>
      <c r="AA48" s="374">
        <f t="shared" si="14"/>
        <v>17</v>
      </c>
      <c r="AB48" s="243">
        <v>1</v>
      </c>
      <c r="AC48" s="435">
        <v>16</v>
      </c>
      <c r="AD48" s="243">
        <f t="shared" si="12"/>
        <v>5</v>
      </c>
      <c r="AE48" s="144">
        <v>2</v>
      </c>
      <c r="AF48" s="144">
        <v>3</v>
      </c>
    </row>
    <row r="49" spans="1:32" ht="16.5" customHeight="1" thickBot="1">
      <c r="A49" s="108"/>
      <c r="B49" s="109" t="s">
        <v>111</v>
      </c>
      <c r="C49" s="110"/>
      <c r="D49" s="205">
        <f t="shared" si="13"/>
        <v>20</v>
      </c>
      <c r="E49" s="206">
        <f t="shared" si="9"/>
        <v>1</v>
      </c>
      <c r="F49" s="206">
        <f t="shared" si="10"/>
        <v>19</v>
      </c>
      <c r="G49" s="206">
        <v>0</v>
      </c>
      <c r="H49" s="206">
        <v>2</v>
      </c>
      <c r="I49" s="206">
        <v>0</v>
      </c>
      <c r="J49" s="206">
        <v>2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6">
        <v>1</v>
      </c>
      <c r="R49" s="206">
        <v>15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399" t="str">
        <f t="shared" si="14"/>
        <v>－</v>
      </c>
      <c r="AB49" s="254">
        <v>0</v>
      </c>
      <c r="AC49" s="484">
        <v>0</v>
      </c>
      <c r="AD49" s="254">
        <f t="shared" si="12"/>
        <v>9</v>
      </c>
      <c r="AE49" s="206">
        <v>0</v>
      </c>
      <c r="AF49" s="206">
        <v>9</v>
      </c>
    </row>
    <row r="50" spans="1:32" ht="14.25">
      <c r="A50" s="225" t="s">
        <v>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R50" s="117"/>
      <c r="S50" s="117"/>
      <c r="T50" s="117"/>
      <c r="U50" s="117"/>
      <c r="V50" s="117"/>
      <c r="W50" s="117"/>
      <c r="X50" s="117"/>
      <c r="Y50" s="117"/>
      <c r="Z50" s="117"/>
      <c r="AA50" s="5"/>
      <c r="AB50" s="5"/>
      <c r="AC50" s="5"/>
      <c r="AD50" s="5"/>
      <c r="AE50" s="117"/>
      <c r="AF50" s="119"/>
    </row>
    <row r="51" spans="1:32" ht="13.7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5"/>
      <c r="AB51" s="5"/>
      <c r="AC51" s="5"/>
      <c r="AD51" s="5"/>
      <c r="AE51" s="117"/>
      <c r="AF51" s="119"/>
    </row>
    <row r="52" spans="1:32" ht="16.5" customHeight="1">
      <c r="A52" s="756" t="s">
        <v>276</v>
      </c>
      <c r="B52" s="697"/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697"/>
      <c r="P52" s="697"/>
      <c r="Q52" s="697"/>
      <c r="R52" s="697"/>
      <c r="S52" s="697"/>
      <c r="T52" s="697"/>
      <c r="U52" s="697"/>
      <c r="V52" s="697"/>
      <c r="W52" s="697"/>
      <c r="X52" s="697"/>
      <c r="Y52" s="697"/>
      <c r="Z52" s="697"/>
      <c r="AA52" s="697"/>
      <c r="AB52" s="697"/>
      <c r="AC52" s="697"/>
      <c r="AD52" s="697"/>
      <c r="AE52" s="697"/>
      <c r="AF52" s="697"/>
    </row>
    <row r="53" spans="1:32" ht="14.2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08"/>
      <c r="AB53" s="108"/>
      <c r="AC53" s="42"/>
      <c r="AD53" s="108"/>
      <c r="AE53" s="1"/>
      <c r="AF53" s="226" t="s">
        <v>277</v>
      </c>
    </row>
    <row r="54" spans="1:32" ht="20.100000000000001" customHeight="1">
      <c r="A54" s="727" t="s">
        <v>21</v>
      </c>
      <c r="B54" s="693"/>
      <c r="C54" s="227"/>
      <c r="D54" s="715" t="s">
        <v>244</v>
      </c>
      <c r="E54" s="718"/>
      <c r="F54" s="718"/>
      <c r="G54" s="718"/>
      <c r="H54" s="718"/>
      <c r="I54" s="718"/>
      <c r="J54" s="718"/>
      <c r="K54" s="718"/>
      <c r="L54" s="718"/>
      <c r="M54" s="718"/>
      <c r="N54" s="718"/>
      <c r="O54" s="718"/>
      <c r="P54" s="718"/>
      <c r="Q54" s="718"/>
      <c r="R54" s="718"/>
      <c r="S54" s="718"/>
      <c r="T54" s="718"/>
      <c r="U54" s="718"/>
      <c r="V54" s="718"/>
      <c r="W54" s="718"/>
      <c r="X54" s="718"/>
      <c r="Y54" s="718"/>
      <c r="Z54" s="718"/>
      <c r="AA54" s="704" t="s">
        <v>245</v>
      </c>
      <c r="AB54" s="693"/>
      <c r="AC54" s="699"/>
      <c r="AD54" s="757" t="s">
        <v>246</v>
      </c>
      <c r="AE54" s="758"/>
      <c r="AF54" s="758"/>
    </row>
    <row r="55" spans="1:32" ht="20.100000000000001" customHeight="1">
      <c r="A55" s="685"/>
      <c r="B55" s="685"/>
      <c r="C55" s="228"/>
      <c r="D55" s="736" t="s">
        <v>278</v>
      </c>
      <c r="E55" s="754"/>
      <c r="F55" s="755"/>
      <c r="G55" s="736" t="s">
        <v>248</v>
      </c>
      <c r="H55" s="755"/>
      <c r="I55" s="753" t="s">
        <v>249</v>
      </c>
      <c r="J55" s="755"/>
      <c r="K55" s="736" t="s">
        <v>250</v>
      </c>
      <c r="L55" s="755"/>
      <c r="M55" s="753" t="s">
        <v>251</v>
      </c>
      <c r="N55" s="754"/>
      <c r="O55" s="753" t="s">
        <v>252</v>
      </c>
      <c r="P55" s="755"/>
      <c r="Q55" s="736" t="s">
        <v>279</v>
      </c>
      <c r="R55" s="755"/>
      <c r="S55" s="736" t="s">
        <v>254</v>
      </c>
      <c r="T55" s="755"/>
      <c r="U55" s="736" t="s">
        <v>255</v>
      </c>
      <c r="V55" s="755"/>
      <c r="W55" s="736" t="s">
        <v>256</v>
      </c>
      <c r="X55" s="755"/>
      <c r="Y55" s="736" t="s">
        <v>280</v>
      </c>
      <c r="Z55" s="754"/>
      <c r="AA55" s="700"/>
      <c r="AB55" s="694"/>
      <c r="AC55" s="701"/>
      <c r="AD55" s="759"/>
      <c r="AE55" s="759"/>
      <c r="AF55" s="759"/>
    </row>
    <row r="56" spans="1:32" ht="20.100000000000001" customHeight="1">
      <c r="A56" s="694"/>
      <c r="B56" s="694"/>
      <c r="C56" s="229"/>
      <c r="D56" s="230" t="s">
        <v>281</v>
      </c>
      <c r="E56" s="230" t="s">
        <v>259</v>
      </c>
      <c r="F56" s="230" t="s">
        <v>282</v>
      </c>
      <c r="G56" s="230" t="s">
        <v>283</v>
      </c>
      <c r="H56" s="230" t="s">
        <v>282</v>
      </c>
      <c r="I56" s="230" t="s">
        <v>284</v>
      </c>
      <c r="J56" s="230" t="s">
        <v>285</v>
      </c>
      <c r="K56" s="230" t="s">
        <v>284</v>
      </c>
      <c r="L56" s="231" t="s">
        <v>286</v>
      </c>
      <c r="M56" s="230" t="s">
        <v>287</v>
      </c>
      <c r="N56" s="231" t="s">
        <v>288</v>
      </c>
      <c r="O56" s="230" t="s">
        <v>284</v>
      </c>
      <c r="P56" s="231" t="s">
        <v>289</v>
      </c>
      <c r="Q56" s="134" t="s">
        <v>290</v>
      </c>
      <c r="R56" s="230" t="s">
        <v>291</v>
      </c>
      <c r="S56" s="230" t="s">
        <v>262</v>
      </c>
      <c r="T56" s="230" t="s">
        <v>292</v>
      </c>
      <c r="U56" s="230" t="s">
        <v>283</v>
      </c>
      <c r="V56" s="230" t="s">
        <v>292</v>
      </c>
      <c r="W56" s="230" t="s">
        <v>293</v>
      </c>
      <c r="X56" s="230" t="s">
        <v>288</v>
      </c>
      <c r="Y56" s="230" t="s">
        <v>85</v>
      </c>
      <c r="Z56" s="231" t="s">
        <v>289</v>
      </c>
      <c r="AA56" s="519" t="s">
        <v>294</v>
      </c>
      <c r="AB56" s="519" t="s">
        <v>262</v>
      </c>
      <c r="AC56" s="519" t="s">
        <v>288</v>
      </c>
      <c r="AD56" s="512" t="s">
        <v>247</v>
      </c>
      <c r="AE56" s="134" t="s">
        <v>295</v>
      </c>
      <c r="AF56" s="231" t="s">
        <v>263</v>
      </c>
    </row>
    <row r="57" spans="1:32" ht="17.25" customHeight="1">
      <c r="A57" s="749">
        <v>30</v>
      </c>
      <c r="B57" s="749"/>
      <c r="C57" s="117"/>
      <c r="D57" s="143">
        <v>424</v>
      </c>
      <c r="E57" s="235">
        <v>35</v>
      </c>
      <c r="F57" s="235">
        <v>389</v>
      </c>
      <c r="G57" s="235">
        <v>15</v>
      </c>
      <c r="H57" s="235">
        <v>45</v>
      </c>
      <c r="I57" s="235">
        <v>0</v>
      </c>
      <c r="J57" s="235">
        <v>4</v>
      </c>
      <c r="K57" s="235" t="s">
        <v>62</v>
      </c>
      <c r="L57" s="235">
        <v>20</v>
      </c>
      <c r="M57" s="235" t="s">
        <v>62</v>
      </c>
      <c r="N57" s="235" t="s">
        <v>62</v>
      </c>
      <c r="O57" s="235" t="s">
        <v>62</v>
      </c>
      <c r="P57" s="235" t="s">
        <v>62</v>
      </c>
      <c r="Q57" s="235">
        <v>20</v>
      </c>
      <c r="R57" s="235">
        <v>315</v>
      </c>
      <c r="S57" s="235" t="s">
        <v>62</v>
      </c>
      <c r="T57" s="235">
        <v>1</v>
      </c>
      <c r="U57" s="235" t="s">
        <v>62</v>
      </c>
      <c r="V57" s="235">
        <v>4</v>
      </c>
      <c r="W57" s="235" t="s">
        <v>62</v>
      </c>
      <c r="X57" s="235" t="s">
        <v>62</v>
      </c>
      <c r="Y57" s="235" t="s">
        <v>62</v>
      </c>
      <c r="Z57" s="235" t="s">
        <v>62</v>
      </c>
      <c r="AA57" s="607">
        <v>21</v>
      </c>
      <c r="AB57" s="237">
        <v>5</v>
      </c>
      <c r="AC57" s="608">
        <v>16</v>
      </c>
      <c r="AD57" s="237">
        <v>62</v>
      </c>
      <c r="AE57" s="235">
        <v>0</v>
      </c>
      <c r="AF57" s="235">
        <v>62</v>
      </c>
    </row>
    <row r="58" spans="1:32" ht="16.5" customHeight="1">
      <c r="A58" s="692" t="s">
        <v>165</v>
      </c>
      <c r="B58" s="692"/>
      <c r="C58" s="238"/>
      <c r="D58" s="157">
        <f>D11</f>
        <v>395</v>
      </c>
      <c r="E58" s="158">
        <f>E11</f>
        <v>40</v>
      </c>
      <c r="F58" s="158">
        <f t="shared" ref="F58:AF58" si="15">F11</f>
        <v>355</v>
      </c>
      <c r="G58" s="158">
        <f t="shared" si="15"/>
        <v>18</v>
      </c>
      <c r="H58" s="158">
        <f t="shared" si="15"/>
        <v>40</v>
      </c>
      <c r="I58" s="158">
        <f t="shared" si="15"/>
        <v>0</v>
      </c>
      <c r="J58" s="158">
        <f t="shared" si="15"/>
        <v>4</v>
      </c>
      <c r="K58" s="158">
        <f t="shared" si="15"/>
        <v>0</v>
      </c>
      <c r="L58" s="158">
        <f t="shared" si="15"/>
        <v>20</v>
      </c>
      <c r="M58" s="158">
        <f t="shared" si="15"/>
        <v>0</v>
      </c>
      <c r="N58" s="158">
        <f t="shared" si="15"/>
        <v>0</v>
      </c>
      <c r="O58" s="158">
        <f t="shared" si="15"/>
        <v>0</v>
      </c>
      <c r="P58" s="158">
        <f t="shared" si="15"/>
        <v>0</v>
      </c>
      <c r="Q58" s="158">
        <f t="shared" si="15"/>
        <v>22</v>
      </c>
      <c r="R58" s="158">
        <f t="shared" si="15"/>
        <v>285</v>
      </c>
      <c r="S58" s="158">
        <f t="shared" si="15"/>
        <v>0</v>
      </c>
      <c r="T58" s="158">
        <f t="shared" si="15"/>
        <v>1</v>
      </c>
      <c r="U58" s="158">
        <f t="shared" si="15"/>
        <v>0</v>
      </c>
      <c r="V58" s="158">
        <f t="shared" si="15"/>
        <v>4</v>
      </c>
      <c r="W58" s="158">
        <f t="shared" si="15"/>
        <v>0</v>
      </c>
      <c r="X58" s="158">
        <f t="shared" si="15"/>
        <v>1</v>
      </c>
      <c r="Y58" s="158">
        <f t="shared" si="15"/>
        <v>0</v>
      </c>
      <c r="Z58" s="158">
        <f t="shared" si="15"/>
        <v>0</v>
      </c>
      <c r="AA58" s="375">
        <f t="shared" si="15"/>
        <v>21</v>
      </c>
      <c r="AB58" s="54">
        <f t="shared" si="15"/>
        <v>4</v>
      </c>
      <c r="AC58" s="389">
        <f t="shared" si="15"/>
        <v>17</v>
      </c>
      <c r="AD58" s="54">
        <f t="shared" si="15"/>
        <v>59</v>
      </c>
      <c r="AE58" s="158">
        <f t="shared" si="15"/>
        <v>0</v>
      </c>
      <c r="AF58" s="158">
        <f t="shared" si="15"/>
        <v>59</v>
      </c>
    </row>
    <row r="59" spans="1:32" ht="16.5" customHeight="1">
      <c r="A59" s="695" t="s">
        <v>23</v>
      </c>
      <c r="B59" s="695"/>
      <c r="C59" s="57"/>
      <c r="D59" s="169">
        <f t="shared" ref="D59:T59" si="16">IF(SUM(D60:D71)&gt;0,SUM(D60:D71),"－")</f>
        <v>256</v>
      </c>
      <c r="E59" s="170">
        <f t="shared" si="16"/>
        <v>20</v>
      </c>
      <c r="F59" s="170">
        <f t="shared" si="16"/>
        <v>236</v>
      </c>
      <c r="G59" s="170">
        <f t="shared" si="16"/>
        <v>8</v>
      </c>
      <c r="H59" s="170">
        <f t="shared" si="16"/>
        <v>30</v>
      </c>
      <c r="I59" s="170" t="str">
        <f t="shared" si="16"/>
        <v>－</v>
      </c>
      <c r="J59" s="170">
        <f t="shared" si="16"/>
        <v>1</v>
      </c>
      <c r="K59" s="170" t="str">
        <f t="shared" si="16"/>
        <v>－</v>
      </c>
      <c r="L59" s="170">
        <f t="shared" si="16"/>
        <v>17</v>
      </c>
      <c r="M59" s="170" t="str">
        <f t="shared" si="16"/>
        <v>－</v>
      </c>
      <c r="N59" s="170" t="str">
        <f t="shared" si="16"/>
        <v>－</v>
      </c>
      <c r="O59" s="170" t="str">
        <f t="shared" si="16"/>
        <v>－</v>
      </c>
      <c r="P59" s="170" t="str">
        <f t="shared" si="16"/>
        <v>－</v>
      </c>
      <c r="Q59" s="170">
        <f t="shared" si="16"/>
        <v>12</v>
      </c>
      <c r="R59" s="170">
        <f t="shared" si="16"/>
        <v>184</v>
      </c>
      <c r="S59" s="170" t="str">
        <f t="shared" si="16"/>
        <v>－</v>
      </c>
      <c r="T59" s="170">
        <f t="shared" si="16"/>
        <v>1</v>
      </c>
      <c r="U59" s="170" t="str">
        <f t="shared" ref="U59:AF59" si="17">IF(SUM(U60:U71)&gt;0,SUM(U60:U71),"－")</f>
        <v>－</v>
      </c>
      <c r="V59" s="170">
        <f t="shared" si="17"/>
        <v>2</v>
      </c>
      <c r="W59" s="170" t="str">
        <f>IF(SUM(W60:W71)&gt;0,SUM(W60:W71),"－")</f>
        <v>－</v>
      </c>
      <c r="X59" s="170">
        <f>IF(SUM(X60:X71)&gt;0,SUM(X60:X71),"－")</f>
        <v>1</v>
      </c>
      <c r="Y59" s="170" t="str">
        <f t="shared" si="17"/>
        <v>－</v>
      </c>
      <c r="Z59" s="170" t="str">
        <f t="shared" si="17"/>
        <v>－</v>
      </c>
      <c r="AA59" s="378">
        <f>IF(SUM(AA60:AA71)&gt;0,SUM(AA60:AA71),"－")</f>
        <v>18</v>
      </c>
      <c r="AB59" s="86">
        <f t="shared" si="17"/>
        <v>4</v>
      </c>
      <c r="AC59" s="395">
        <f t="shared" si="17"/>
        <v>14</v>
      </c>
      <c r="AD59" s="86">
        <f>IF(SUM(AD60:AD71)&gt;0,SUM(AD60:AD71),"－")</f>
        <v>16</v>
      </c>
      <c r="AE59" s="86" t="str">
        <f t="shared" si="17"/>
        <v>－</v>
      </c>
      <c r="AF59" s="170">
        <f t="shared" si="17"/>
        <v>16</v>
      </c>
    </row>
    <row r="60" spans="1:32" ht="16.5" customHeight="1">
      <c r="A60" s="61"/>
      <c r="B60" s="62" t="s">
        <v>296</v>
      </c>
      <c r="C60" s="43"/>
      <c r="D60" s="163">
        <f>IF(SUM(G60:Z60)&gt;0,SUM(G60:Z60),"－")</f>
        <v>20</v>
      </c>
      <c r="E60" s="144">
        <f t="shared" ref="E60:E95" si="18">IF(SUM(G60)+SUM(K60)+SUM(I60)+SUM(Q60)+SUM(M60)+SUM(O60)+SUM(S60)+SUM(U60)+SUM(W60)+SUM(Y60)&gt;0,SUM(G60)+SUM(I60)+SUM(K60)+SUM(M60)+SUM(O60)+SUM(Q60)+SUM(S60)+SUM(U60)+SUM(W60)+SUM(Y60),"－")</f>
        <v>3</v>
      </c>
      <c r="F60" s="144">
        <f t="shared" ref="F60:F95" si="19">IF(SUM(H60)+SUM(J60)+SUM(L60)+SUM(N60)+SUM(P60)+SUM(R60)+SUM(T60)+SUM(V60)+SUM(X60)+SUM(Z60)&gt;0,SUM(H60)+SUM(J60)+SUM(L60)+SUM(N60)+SUM(P60)+SUM(R60)+SUM(T60)+SUM(V60)+SUM(X60)+SUM(Z60),"－")</f>
        <v>17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3</v>
      </c>
      <c r="M60" s="144">
        <v>0</v>
      </c>
      <c r="N60" s="144">
        <v>0</v>
      </c>
      <c r="O60" s="144">
        <v>0</v>
      </c>
      <c r="P60" s="144">
        <v>0</v>
      </c>
      <c r="Q60" s="144">
        <v>3</v>
      </c>
      <c r="R60" s="144">
        <v>14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0</v>
      </c>
      <c r="AA60" s="374">
        <f t="shared" ref="AA60:AA71" si="20">IF(SUM(AB60:AC60)&gt;0,SUM(AB60:AC60),"－")</f>
        <v>3</v>
      </c>
      <c r="AB60" s="243">
        <v>2</v>
      </c>
      <c r="AC60" s="435">
        <v>1</v>
      </c>
      <c r="AD60" s="243" t="str">
        <f t="shared" ref="AD60:AD71" si="21">IF(SUM(AE60:AF60)&gt;0,SUM(AE60:AF60),"－")</f>
        <v>－</v>
      </c>
      <c r="AE60" s="144">
        <v>0</v>
      </c>
      <c r="AF60" s="144">
        <v>0</v>
      </c>
    </row>
    <row r="61" spans="1:32" ht="16.5" customHeight="1">
      <c r="A61" s="61"/>
      <c r="B61" s="62" t="s">
        <v>297</v>
      </c>
      <c r="C61" s="43"/>
      <c r="D61" s="163">
        <f t="shared" ref="D61:D71" si="22">IF(SUM(G61:Z61)&gt;0,SUM(G61:Z61),"－")</f>
        <v>55</v>
      </c>
      <c r="E61" s="144">
        <f t="shared" si="18"/>
        <v>8</v>
      </c>
      <c r="F61" s="144">
        <f t="shared" si="19"/>
        <v>47</v>
      </c>
      <c r="G61" s="144">
        <v>5</v>
      </c>
      <c r="H61" s="144">
        <v>3</v>
      </c>
      <c r="I61" s="144">
        <v>0</v>
      </c>
      <c r="J61" s="144">
        <v>0</v>
      </c>
      <c r="K61" s="144">
        <v>0</v>
      </c>
      <c r="L61" s="144">
        <v>8</v>
      </c>
      <c r="M61" s="144">
        <v>0</v>
      </c>
      <c r="N61" s="144">
        <v>0</v>
      </c>
      <c r="O61" s="144">
        <v>0</v>
      </c>
      <c r="P61" s="144">
        <v>0</v>
      </c>
      <c r="Q61" s="144">
        <v>3</v>
      </c>
      <c r="R61" s="144">
        <v>35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1</v>
      </c>
      <c r="Y61" s="144">
        <v>0</v>
      </c>
      <c r="Z61" s="144">
        <v>0</v>
      </c>
      <c r="AA61" s="374" t="str">
        <f t="shared" si="20"/>
        <v>－</v>
      </c>
      <c r="AB61" s="243">
        <v>0</v>
      </c>
      <c r="AC61" s="435">
        <v>0</v>
      </c>
      <c r="AD61" s="243" t="str">
        <f t="shared" si="21"/>
        <v>－</v>
      </c>
      <c r="AE61" s="144">
        <v>0</v>
      </c>
      <c r="AF61" s="144">
        <v>0</v>
      </c>
    </row>
    <row r="62" spans="1:32" ht="16.5" customHeight="1">
      <c r="A62" s="61"/>
      <c r="B62" s="62" t="s">
        <v>268</v>
      </c>
      <c r="C62" s="43"/>
      <c r="D62" s="163">
        <f t="shared" si="22"/>
        <v>32</v>
      </c>
      <c r="E62" s="144">
        <f t="shared" si="18"/>
        <v>2</v>
      </c>
      <c r="F62" s="144">
        <f t="shared" si="19"/>
        <v>30</v>
      </c>
      <c r="G62" s="144">
        <v>0</v>
      </c>
      <c r="H62" s="144">
        <v>7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2</v>
      </c>
      <c r="R62" s="144">
        <v>22</v>
      </c>
      <c r="S62" s="144">
        <v>0</v>
      </c>
      <c r="T62" s="144">
        <v>1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0</v>
      </c>
      <c r="AA62" s="374" t="str">
        <f t="shared" si="20"/>
        <v>－</v>
      </c>
      <c r="AB62" s="243">
        <v>0</v>
      </c>
      <c r="AC62" s="435">
        <v>0</v>
      </c>
      <c r="AD62" s="243">
        <f t="shared" si="21"/>
        <v>9</v>
      </c>
      <c r="AE62" s="144">
        <v>0</v>
      </c>
      <c r="AF62" s="144">
        <v>9</v>
      </c>
    </row>
    <row r="63" spans="1:32" ht="16.5" customHeight="1">
      <c r="A63" s="61"/>
      <c r="B63" s="62" t="s">
        <v>298</v>
      </c>
      <c r="C63" s="43"/>
      <c r="D63" s="163">
        <f t="shared" si="22"/>
        <v>43</v>
      </c>
      <c r="E63" s="144" t="str">
        <f t="shared" si="18"/>
        <v>－</v>
      </c>
      <c r="F63" s="144">
        <f t="shared" si="19"/>
        <v>43</v>
      </c>
      <c r="G63" s="144">
        <v>0</v>
      </c>
      <c r="H63" s="144">
        <v>5</v>
      </c>
      <c r="I63" s="144">
        <v>0</v>
      </c>
      <c r="J63" s="144">
        <v>0</v>
      </c>
      <c r="K63" s="144">
        <v>0</v>
      </c>
      <c r="L63" s="144">
        <v>6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32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374">
        <f t="shared" si="20"/>
        <v>4</v>
      </c>
      <c r="AB63" s="243">
        <v>2</v>
      </c>
      <c r="AC63" s="435">
        <v>2</v>
      </c>
      <c r="AD63" s="243" t="str">
        <f t="shared" si="21"/>
        <v>－</v>
      </c>
      <c r="AE63" s="144">
        <v>0</v>
      </c>
      <c r="AF63" s="144">
        <v>0</v>
      </c>
    </row>
    <row r="64" spans="1:32" ht="16.5" customHeight="1">
      <c r="A64" s="61"/>
      <c r="B64" s="62" t="s">
        <v>270</v>
      </c>
      <c r="C64" s="43"/>
      <c r="D64" s="163">
        <f t="shared" si="22"/>
        <v>20</v>
      </c>
      <c r="E64" s="144">
        <f t="shared" si="18"/>
        <v>1</v>
      </c>
      <c r="F64" s="144">
        <f t="shared" si="19"/>
        <v>19</v>
      </c>
      <c r="G64" s="144">
        <v>0</v>
      </c>
      <c r="H64" s="144">
        <v>3</v>
      </c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1</v>
      </c>
      <c r="R64" s="144">
        <v>16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0</v>
      </c>
      <c r="AA64" s="374">
        <f t="shared" si="20"/>
        <v>7</v>
      </c>
      <c r="AB64" s="243">
        <v>0</v>
      </c>
      <c r="AC64" s="435">
        <v>7</v>
      </c>
      <c r="AD64" s="243">
        <f t="shared" si="21"/>
        <v>7</v>
      </c>
      <c r="AE64" s="144">
        <v>0</v>
      </c>
      <c r="AF64" s="144">
        <v>7</v>
      </c>
    </row>
    <row r="65" spans="1:32" ht="16.5" customHeight="1">
      <c r="A65" s="64"/>
      <c r="B65" s="65" t="s">
        <v>299</v>
      </c>
      <c r="C65" s="66"/>
      <c r="D65" s="180">
        <f t="shared" si="22"/>
        <v>18</v>
      </c>
      <c r="E65" s="181">
        <f t="shared" si="18"/>
        <v>1</v>
      </c>
      <c r="F65" s="181">
        <f t="shared" si="19"/>
        <v>17</v>
      </c>
      <c r="G65" s="181">
        <v>1</v>
      </c>
      <c r="H65" s="181">
        <v>3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14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380" t="str">
        <f t="shared" si="20"/>
        <v>－</v>
      </c>
      <c r="AB65" s="248">
        <v>0</v>
      </c>
      <c r="AC65" s="479">
        <v>0</v>
      </c>
      <c r="AD65" s="248" t="str">
        <f t="shared" si="21"/>
        <v>－</v>
      </c>
      <c r="AE65" s="181">
        <v>0</v>
      </c>
      <c r="AF65" s="181">
        <v>0</v>
      </c>
    </row>
    <row r="66" spans="1:32" ht="16.5" customHeight="1">
      <c r="A66" s="61"/>
      <c r="B66" s="62" t="s">
        <v>300</v>
      </c>
      <c r="C66" s="43"/>
      <c r="D66" s="163">
        <f t="shared" si="22"/>
        <v>28</v>
      </c>
      <c r="E66" s="144">
        <f t="shared" si="18"/>
        <v>1</v>
      </c>
      <c r="F66" s="144">
        <f t="shared" si="19"/>
        <v>27</v>
      </c>
      <c r="G66" s="144">
        <v>0</v>
      </c>
      <c r="H66" s="144">
        <v>5</v>
      </c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</v>
      </c>
      <c r="P66" s="144">
        <v>0</v>
      </c>
      <c r="Q66" s="144">
        <v>1</v>
      </c>
      <c r="R66" s="144">
        <v>22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0</v>
      </c>
      <c r="AA66" s="374" t="str">
        <f t="shared" si="20"/>
        <v>－</v>
      </c>
      <c r="AB66" s="243">
        <v>0</v>
      </c>
      <c r="AC66" s="435">
        <v>0</v>
      </c>
      <c r="AD66" s="243" t="str">
        <f t="shared" si="21"/>
        <v>－</v>
      </c>
      <c r="AE66" s="144">
        <v>0</v>
      </c>
      <c r="AF66" s="144">
        <v>0</v>
      </c>
    </row>
    <row r="67" spans="1:32" ht="16.5" customHeight="1">
      <c r="A67" s="61"/>
      <c r="B67" s="62" t="s">
        <v>301</v>
      </c>
      <c r="C67" s="43"/>
      <c r="D67" s="163">
        <f t="shared" si="22"/>
        <v>29</v>
      </c>
      <c r="E67" s="144">
        <f t="shared" si="18"/>
        <v>4</v>
      </c>
      <c r="F67" s="144">
        <f t="shared" si="19"/>
        <v>25</v>
      </c>
      <c r="G67" s="144">
        <v>2</v>
      </c>
      <c r="H67" s="144">
        <v>3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2</v>
      </c>
      <c r="R67" s="144">
        <v>21</v>
      </c>
      <c r="S67" s="144">
        <v>0</v>
      </c>
      <c r="T67" s="144">
        <v>0</v>
      </c>
      <c r="U67" s="144">
        <v>0</v>
      </c>
      <c r="V67" s="144">
        <v>1</v>
      </c>
      <c r="W67" s="144">
        <v>0</v>
      </c>
      <c r="X67" s="144">
        <v>0</v>
      </c>
      <c r="Y67" s="144">
        <v>0</v>
      </c>
      <c r="Z67" s="144">
        <v>0</v>
      </c>
      <c r="AA67" s="374">
        <f t="shared" si="20"/>
        <v>1</v>
      </c>
      <c r="AB67" s="243">
        <v>0</v>
      </c>
      <c r="AC67" s="435">
        <v>1</v>
      </c>
      <c r="AD67" s="243" t="str">
        <f t="shared" si="21"/>
        <v>－</v>
      </c>
      <c r="AE67" s="144">
        <v>0</v>
      </c>
      <c r="AF67" s="144">
        <v>0</v>
      </c>
    </row>
    <row r="68" spans="1:32" ht="16.5" customHeight="1">
      <c r="A68" s="61"/>
      <c r="B68" s="62" t="s">
        <v>302</v>
      </c>
      <c r="C68" s="43"/>
      <c r="D68" s="163" t="str">
        <f t="shared" si="22"/>
        <v>－</v>
      </c>
      <c r="E68" s="144" t="str">
        <f t="shared" si="18"/>
        <v>－</v>
      </c>
      <c r="F68" s="144" t="str">
        <f t="shared" si="19"/>
        <v>－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44">
        <v>0</v>
      </c>
      <c r="AA68" s="374" t="str">
        <f t="shared" si="20"/>
        <v>－</v>
      </c>
      <c r="AB68" s="243">
        <v>0</v>
      </c>
      <c r="AC68" s="435">
        <v>0</v>
      </c>
      <c r="AD68" s="243" t="str">
        <f t="shared" si="21"/>
        <v>－</v>
      </c>
      <c r="AE68" s="144">
        <v>0</v>
      </c>
      <c r="AF68" s="144">
        <v>0</v>
      </c>
    </row>
    <row r="69" spans="1:32" ht="16.5" customHeight="1">
      <c r="A69" s="71"/>
      <c r="B69" s="72" t="s">
        <v>303</v>
      </c>
      <c r="C69" s="73"/>
      <c r="D69" s="187" t="str">
        <f t="shared" si="22"/>
        <v>－</v>
      </c>
      <c r="E69" s="188" t="str">
        <f t="shared" si="18"/>
        <v>－</v>
      </c>
      <c r="F69" s="188" t="str">
        <f t="shared" si="19"/>
        <v>－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88">
        <v>0</v>
      </c>
      <c r="V69" s="188">
        <v>0</v>
      </c>
      <c r="W69" s="188">
        <v>0</v>
      </c>
      <c r="X69" s="188">
        <v>0</v>
      </c>
      <c r="Y69" s="188">
        <v>0</v>
      </c>
      <c r="Z69" s="188">
        <v>0</v>
      </c>
      <c r="AA69" s="382" t="str">
        <f t="shared" si="20"/>
        <v>－</v>
      </c>
      <c r="AB69" s="250">
        <v>0</v>
      </c>
      <c r="AC69" s="481">
        <v>0</v>
      </c>
      <c r="AD69" s="250" t="str">
        <f t="shared" si="21"/>
        <v>－</v>
      </c>
      <c r="AE69" s="188">
        <v>0</v>
      </c>
      <c r="AF69" s="188">
        <v>0</v>
      </c>
    </row>
    <row r="70" spans="1:32" ht="16.5" customHeight="1">
      <c r="A70" s="61"/>
      <c r="B70" s="65" t="s">
        <v>275</v>
      </c>
      <c r="C70" s="66"/>
      <c r="D70" s="163" t="str">
        <f t="shared" si="22"/>
        <v>－</v>
      </c>
      <c r="E70" s="144" t="str">
        <f t="shared" si="18"/>
        <v>－</v>
      </c>
      <c r="F70" s="144" t="str">
        <f t="shared" si="19"/>
        <v>－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4">
        <v>0</v>
      </c>
      <c r="W70" s="144">
        <v>0</v>
      </c>
      <c r="X70" s="144">
        <v>0</v>
      </c>
      <c r="Y70" s="144">
        <v>0</v>
      </c>
      <c r="Z70" s="144">
        <v>0</v>
      </c>
      <c r="AA70" s="374" t="str">
        <f t="shared" si="20"/>
        <v>－</v>
      </c>
      <c r="AB70" s="243">
        <v>0</v>
      </c>
      <c r="AC70" s="435">
        <v>0</v>
      </c>
      <c r="AD70" s="243" t="str">
        <f t="shared" si="21"/>
        <v>－</v>
      </c>
      <c r="AE70" s="144">
        <v>0</v>
      </c>
      <c r="AF70" s="144">
        <v>0</v>
      </c>
    </row>
    <row r="71" spans="1:32" ht="16.5" customHeight="1">
      <c r="A71" s="61"/>
      <c r="B71" s="62" t="s">
        <v>103</v>
      </c>
      <c r="C71" s="52"/>
      <c r="D71" s="195">
        <f t="shared" si="22"/>
        <v>11</v>
      </c>
      <c r="E71" s="196" t="str">
        <f t="shared" si="18"/>
        <v>－</v>
      </c>
      <c r="F71" s="196">
        <f t="shared" si="19"/>
        <v>11</v>
      </c>
      <c r="G71" s="196">
        <v>0</v>
      </c>
      <c r="H71" s="196">
        <v>1</v>
      </c>
      <c r="I71" s="196">
        <v>0</v>
      </c>
      <c r="J71" s="196">
        <v>1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8</v>
      </c>
      <c r="S71" s="196">
        <v>0</v>
      </c>
      <c r="T71" s="196">
        <v>0</v>
      </c>
      <c r="U71" s="196">
        <v>0</v>
      </c>
      <c r="V71" s="196">
        <v>1</v>
      </c>
      <c r="W71" s="196">
        <v>0</v>
      </c>
      <c r="X71" s="196">
        <v>0</v>
      </c>
      <c r="Y71" s="196">
        <v>0</v>
      </c>
      <c r="Z71" s="196">
        <v>0</v>
      </c>
      <c r="AA71" s="384">
        <f t="shared" si="20"/>
        <v>3</v>
      </c>
      <c r="AB71" s="252">
        <v>0</v>
      </c>
      <c r="AC71" s="439">
        <v>3</v>
      </c>
      <c r="AD71" s="252" t="str">
        <f t="shared" si="21"/>
        <v>－</v>
      </c>
      <c r="AE71" s="196">
        <v>0</v>
      </c>
      <c r="AF71" s="196">
        <v>0</v>
      </c>
    </row>
    <row r="72" spans="1:32" ht="16.5" customHeight="1">
      <c r="A72" s="695" t="s">
        <v>24</v>
      </c>
      <c r="B72" s="695"/>
      <c r="C72" s="203"/>
      <c r="D72" s="157">
        <f t="shared" ref="D72:AF72" si="23">IF(SUM(D73:D95)&gt;0,SUM(D73:D95),"－")</f>
        <v>139</v>
      </c>
      <c r="E72" s="158">
        <f t="shared" si="23"/>
        <v>20</v>
      </c>
      <c r="F72" s="158">
        <f t="shared" si="23"/>
        <v>119</v>
      </c>
      <c r="G72" s="158">
        <f t="shared" si="23"/>
        <v>10</v>
      </c>
      <c r="H72" s="158">
        <f t="shared" si="23"/>
        <v>10</v>
      </c>
      <c r="I72" s="158" t="str">
        <f t="shared" si="23"/>
        <v>－</v>
      </c>
      <c r="J72" s="158">
        <f t="shared" si="23"/>
        <v>3</v>
      </c>
      <c r="K72" s="158" t="str">
        <f t="shared" si="23"/>
        <v>－</v>
      </c>
      <c r="L72" s="158">
        <f t="shared" si="23"/>
        <v>3</v>
      </c>
      <c r="M72" s="158" t="str">
        <f t="shared" si="23"/>
        <v>－</v>
      </c>
      <c r="N72" s="158" t="str">
        <f t="shared" si="23"/>
        <v>－</v>
      </c>
      <c r="O72" s="158" t="str">
        <f t="shared" si="23"/>
        <v>－</v>
      </c>
      <c r="P72" s="158" t="str">
        <f t="shared" si="23"/>
        <v>－</v>
      </c>
      <c r="Q72" s="158">
        <f t="shared" si="23"/>
        <v>10</v>
      </c>
      <c r="R72" s="158">
        <f t="shared" si="23"/>
        <v>101</v>
      </c>
      <c r="S72" s="158" t="str">
        <f t="shared" si="23"/>
        <v>－</v>
      </c>
      <c r="T72" s="158" t="str">
        <f t="shared" si="23"/>
        <v>－</v>
      </c>
      <c r="U72" s="158" t="str">
        <f t="shared" si="23"/>
        <v>－</v>
      </c>
      <c r="V72" s="158">
        <f t="shared" si="23"/>
        <v>2</v>
      </c>
      <c r="W72" s="158" t="str">
        <f t="shared" si="23"/>
        <v>－</v>
      </c>
      <c r="X72" s="158" t="str">
        <f t="shared" si="23"/>
        <v>－</v>
      </c>
      <c r="Y72" s="158" t="str">
        <f t="shared" si="23"/>
        <v>－</v>
      </c>
      <c r="Z72" s="158" t="str">
        <f t="shared" si="23"/>
        <v>－</v>
      </c>
      <c r="AA72" s="375">
        <f t="shared" si="23"/>
        <v>3</v>
      </c>
      <c r="AB72" s="54" t="str">
        <f t="shared" si="23"/>
        <v>－</v>
      </c>
      <c r="AC72" s="389">
        <f t="shared" si="23"/>
        <v>3</v>
      </c>
      <c r="AD72" s="54">
        <f t="shared" si="23"/>
        <v>43</v>
      </c>
      <c r="AE72" s="54" t="str">
        <f t="shared" si="23"/>
        <v>－</v>
      </c>
      <c r="AF72" s="54">
        <f t="shared" si="23"/>
        <v>43</v>
      </c>
    </row>
    <row r="73" spans="1:32" ht="16.5" customHeight="1">
      <c r="A73" s="61"/>
      <c r="B73" s="62" t="s">
        <v>70</v>
      </c>
      <c r="C73" s="43"/>
      <c r="D73" s="163">
        <f t="shared" ref="D73:D95" si="24">IF(SUM(G73:Z73)&gt;0,SUM(G73:Z73),"－")</f>
        <v>23</v>
      </c>
      <c r="E73" s="144">
        <f t="shared" si="18"/>
        <v>3</v>
      </c>
      <c r="F73" s="144">
        <f t="shared" si="19"/>
        <v>20</v>
      </c>
      <c r="G73" s="144">
        <v>0</v>
      </c>
      <c r="H73" s="144">
        <v>2</v>
      </c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3</v>
      </c>
      <c r="R73" s="144">
        <v>16</v>
      </c>
      <c r="S73" s="144">
        <v>0</v>
      </c>
      <c r="T73" s="144">
        <v>0</v>
      </c>
      <c r="U73" s="144">
        <v>0</v>
      </c>
      <c r="V73" s="144">
        <v>2</v>
      </c>
      <c r="W73" s="144">
        <v>0</v>
      </c>
      <c r="X73" s="144">
        <v>0</v>
      </c>
      <c r="Y73" s="144">
        <v>0</v>
      </c>
      <c r="Z73" s="144">
        <v>0</v>
      </c>
      <c r="AA73" s="374" t="str">
        <f t="shared" ref="AA73:AA95" si="25">IF(SUM(AB73:AC73)&gt;0,SUM(AB73:AC73),"－")</f>
        <v>－</v>
      </c>
      <c r="AB73" s="243">
        <v>0</v>
      </c>
      <c r="AC73" s="435">
        <v>0</v>
      </c>
      <c r="AD73" s="243" t="str">
        <f t="shared" ref="AD73:AD95" si="26">IF(SUM(AE73:AF73)&gt;0,SUM(AE73:AF73),"－")</f>
        <v>－</v>
      </c>
      <c r="AE73" s="144">
        <v>0</v>
      </c>
      <c r="AF73" s="144">
        <v>0</v>
      </c>
    </row>
    <row r="74" spans="1:32" ht="16.5" customHeight="1">
      <c r="A74" s="61"/>
      <c r="B74" s="62" t="s">
        <v>71</v>
      </c>
      <c r="C74" s="43"/>
      <c r="D74" s="163" t="str">
        <f t="shared" si="24"/>
        <v>－</v>
      </c>
      <c r="E74" s="144" t="str">
        <f t="shared" si="18"/>
        <v>－</v>
      </c>
      <c r="F74" s="144" t="str">
        <f t="shared" si="19"/>
        <v>－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>
        <v>0</v>
      </c>
      <c r="Y74" s="144">
        <v>0</v>
      </c>
      <c r="Z74" s="144">
        <v>0</v>
      </c>
      <c r="AA74" s="374" t="str">
        <f t="shared" si="25"/>
        <v>－</v>
      </c>
      <c r="AB74" s="243">
        <v>0</v>
      </c>
      <c r="AC74" s="435">
        <v>0</v>
      </c>
      <c r="AD74" s="243" t="str">
        <f t="shared" si="26"/>
        <v>－</v>
      </c>
      <c r="AE74" s="144">
        <v>0</v>
      </c>
      <c r="AF74" s="144">
        <v>0</v>
      </c>
    </row>
    <row r="75" spans="1:32" ht="16.5" customHeight="1">
      <c r="A75" s="61"/>
      <c r="B75" s="62" t="s">
        <v>72</v>
      </c>
      <c r="C75" s="43"/>
      <c r="D75" s="163" t="str">
        <f t="shared" si="24"/>
        <v>－</v>
      </c>
      <c r="E75" s="144" t="str">
        <f t="shared" si="18"/>
        <v>－</v>
      </c>
      <c r="F75" s="144" t="str">
        <f t="shared" si="19"/>
        <v>－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0</v>
      </c>
      <c r="Z75" s="144">
        <v>0</v>
      </c>
      <c r="AA75" s="374" t="str">
        <f t="shared" si="25"/>
        <v>－</v>
      </c>
      <c r="AB75" s="144">
        <v>0</v>
      </c>
      <c r="AC75" s="435">
        <v>0</v>
      </c>
      <c r="AD75" s="243" t="str">
        <f t="shared" si="26"/>
        <v>－</v>
      </c>
      <c r="AE75" s="144">
        <v>0</v>
      </c>
      <c r="AF75" s="144">
        <v>0</v>
      </c>
    </row>
    <row r="76" spans="1:32" ht="16.5" customHeight="1">
      <c r="A76" s="43"/>
      <c r="B76" s="62" t="s">
        <v>208</v>
      </c>
      <c r="C76" s="43"/>
      <c r="D76" s="163" t="str">
        <f t="shared" si="24"/>
        <v>－</v>
      </c>
      <c r="E76" s="144" t="str">
        <f t="shared" si="18"/>
        <v>－</v>
      </c>
      <c r="F76" s="144" t="str">
        <f t="shared" si="19"/>
        <v>－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374" t="str">
        <f t="shared" si="25"/>
        <v>－</v>
      </c>
      <c r="AB76" s="243">
        <v>0</v>
      </c>
      <c r="AC76" s="435">
        <v>0</v>
      </c>
      <c r="AD76" s="243" t="str">
        <f t="shared" si="26"/>
        <v>－</v>
      </c>
      <c r="AE76" s="144">
        <v>0</v>
      </c>
      <c r="AF76" s="144">
        <v>0</v>
      </c>
    </row>
    <row r="77" spans="1:32" ht="16.5" customHeight="1">
      <c r="A77" s="43"/>
      <c r="B77" s="62" t="s">
        <v>66</v>
      </c>
      <c r="C77" s="43"/>
      <c r="D77" s="163" t="str">
        <f t="shared" si="24"/>
        <v>－</v>
      </c>
      <c r="E77" s="144" t="str">
        <f t="shared" si="18"/>
        <v>－</v>
      </c>
      <c r="F77" s="144" t="str">
        <f t="shared" si="19"/>
        <v>－</v>
      </c>
      <c r="G77" s="144">
        <v>0</v>
      </c>
      <c r="H77" s="144">
        <v>0</v>
      </c>
      <c r="I77" s="144">
        <v>0</v>
      </c>
      <c r="J77" s="144">
        <v>0</v>
      </c>
      <c r="K77" s="144">
        <v>0</v>
      </c>
      <c r="L77" s="144">
        <v>0</v>
      </c>
      <c r="M77" s="144">
        <v>0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0</v>
      </c>
      <c r="Y77" s="144">
        <v>0</v>
      </c>
      <c r="Z77" s="144">
        <v>0</v>
      </c>
      <c r="AA77" s="374" t="str">
        <f t="shared" si="25"/>
        <v>－</v>
      </c>
      <c r="AB77" s="243">
        <v>0</v>
      </c>
      <c r="AC77" s="435">
        <v>0</v>
      </c>
      <c r="AD77" s="243" t="str">
        <f t="shared" si="26"/>
        <v>－</v>
      </c>
      <c r="AE77" s="144">
        <v>0</v>
      </c>
      <c r="AF77" s="144">
        <v>0</v>
      </c>
    </row>
    <row r="78" spans="1:32" ht="16.5" customHeight="1">
      <c r="A78" s="66"/>
      <c r="B78" s="65" t="s">
        <v>73</v>
      </c>
      <c r="C78" s="66"/>
      <c r="D78" s="180" t="str">
        <f t="shared" si="24"/>
        <v>－</v>
      </c>
      <c r="E78" s="181" t="str">
        <f t="shared" si="18"/>
        <v>－</v>
      </c>
      <c r="F78" s="181" t="str">
        <f t="shared" si="19"/>
        <v>－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181">
        <v>0</v>
      </c>
      <c r="X78" s="181">
        <v>0</v>
      </c>
      <c r="Y78" s="181">
        <v>0</v>
      </c>
      <c r="Z78" s="181">
        <v>0</v>
      </c>
      <c r="AA78" s="380" t="str">
        <f t="shared" si="25"/>
        <v>－</v>
      </c>
      <c r="AB78" s="248">
        <v>0</v>
      </c>
      <c r="AC78" s="479">
        <v>0</v>
      </c>
      <c r="AD78" s="248" t="str">
        <f t="shared" si="26"/>
        <v>－</v>
      </c>
      <c r="AE78" s="181">
        <v>0</v>
      </c>
      <c r="AF78" s="181">
        <v>0</v>
      </c>
    </row>
    <row r="79" spans="1:32" ht="16.5" customHeight="1">
      <c r="A79" s="43"/>
      <c r="B79" s="62" t="s">
        <v>74</v>
      </c>
      <c r="C79" s="43"/>
      <c r="D79" s="163">
        <f t="shared" si="24"/>
        <v>5</v>
      </c>
      <c r="E79" s="144" t="str">
        <f t="shared" si="18"/>
        <v>－</v>
      </c>
      <c r="F79" s="144">
        <f t="shared" si="19"/>
        <v>5</v>
      </c>
      <c r="G79" s="144">
        <v>0</v>
      </c>
      <c r="H79" s="144">
        <v>2</v>
      </c>
      <c r="I79" s="144">
        <v>0</v>
      </c>
      <c r="J79" s="144">
        <v>0</v>
      </c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44">
        <v>0</v>
      </c>
      <c r="Q79" s="144">
        <v>0</v>
      </c>
      <c r="R79" s="144">
        <v>3</v>
      </c>
      <c r="S79" s="144">
        <v>0</v>
      </c>
      <c r="T79" s="144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  <c r="Z79" s="144">
        <v>0</v>
      </c>
      <c r="AA79" s="374">
        <f t="shared" si="25"/>
        <v>1</v>
      </c>
      <c r="AB79" s="243">
        <v>0</v>
      </c>
      <c r="AC79" s="435">
        <v>1</v>
      </c>
      <c r="AD79" s="243">
        <f t="shared" si="26"/>
        <v>9</v>
      </c>
      <c r="AE79" s="144">
        <v>0</v>
      </c>
      <c r="AF79" s="144">
        <v>9</v>
      </c>
    </row>
    <row r="80" spans="1:32" ht="16.5" customHeight="1">
      <c r="A80" s="43"/>
      <c r="B80" s="62" t="s">
        <v>67</v>
      </c>
      <c r="C80" s="43"/>
      <c r="D80" s="163">
        <f t="shared" si="24"/>
        <v>17</v>
      </c>
      <c r="E80" s="144">
        <f t="shared" si="18"/>
        <v>3</v>
      </c>
      <c r="F80" s="144">
        <f t="shared" si="19"/>
        <v>14</v>
      </c>
      <c r="G80" s="144">
        <v>3</v>
      </c>
      <c r="H80" s="144">
        <v>0</v>
      </c>
      <c r="I80" s="144">
        <v>0</v>
      </c>
      <c r="J80" s="144">
        <v>0</v>
      </c>
      <c r="K80" s="144">
        <v>0</v>
      </c>
      <c r="L80" s="144">
        <v>3</v>
      </c>
      <c r="M80" s="144">
        <v>0</v>
      </c>
      <c r="N80" s="144">
        <v>0</v>
      </c>
      <c r="O80" s="144">
        <v>0</v>
      </c>
      <c r="P80" s="144">
        <v>0</v>
      </c>
      <c r="Q80" s="144">
        <v>0</v>
      </c>
      <c r="R80" s="144">
        <v>11</v>
      </c>
      <c r="S80" s="144">
        <v>0</v>
      </c>
      <c r="T80" s="144">
        <v>0</v>
      </c>
      <c r="U80" s="144">
        <v>0</v>
      </c>
      <c r="V80" s="144">
        <v>0</v>
      </c>
      <c r="W80" s="144">
        <v>0</v>
      </c>
      <c r="X80" s="144">
        <v>0</v>
      </c>
      <c r="Y80" s="144">
        <v>0</v>
      </c>
      <c r="Z80" s="144">
        <v>0</v>
      </c>
      <c r="AA80" s="374" t="str">
        <f t="shared" si="25"/>
        <v>－</v>
      </c>
      <c r="AB80" s="243">
        <v>0</v>
      </c>
      <c r="AC80" s="435">
        <v>0</v>
      </c>
      <c r="AD80" s="243" t="str">
        <f t="shared" si="26"/>
        <v>－</v>
      </c>
      <c r="AE80" s="144">
        <v>0</v>
      </c>
      <c r="AF80" s="144">
        <v>0</v>
      </c>
    </row>
    <row r="81" spans="1:32" ht="16.5" customHeight="1">
      <c r="A81" s="43"/>
      <c r="B81" s="62" t="s">
        <v>68</v>
      </c>
      <c r="C81" s="43"/>
      <c r="D81" s="163">
        <f t="shared" si="24"/>
        <v>11</v>
      </c>
      <c r="E81" s="144">
        <f t="shared" si="18"/>
        <v>3</v>
      </c>
      <c r="F81" s="144">
        <f t="shared" si="19"/>
        <v>8</v>
      </c>
      <c r="G81" s="144">
        <v>1</v>
      </c>
      <c r="H81" s="144">
        <v>1</v>
      </c>
      <c r="I81" s="144">
        <v>0</v>
      </c>
      <c r="J81" s="144">
        <v>1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2</v>
      </c>
      <c r="R81" s="144">
        <v>6</v>
      </c>
      <c r="S81" s="144">
        <v>0</v>
      </c>
      <c r="T81" s="144">
        <v>0</v>
      </c>
      <c r="U81" s="144">
        <v>0</v>
      </c>
      <c r="V81" s="144">
        <v>0</v>
      </c>
      <c r="W81" s="144">
        <v>0</v>
      </c>
      <c r="X81" s="144">
        <v>0</v>
      </c>
      <c r="Y81" s="144">
        <v>0</v>
      </c>
      <c r="Z81" s="144">
        <v>0</v>
      </c>
      <c r="AA81" s="374" t="str">
        <f t="shared" si="25"/>
        <v>－</v>
      </c>
      <c r="AB81" s="243">
        <v>0</v>
      </c>
      <c r="AC81" s="435">
        <v>0</v>
      </c>
      <c r="AD81" s="243" t="str">
        <f t="shared" si="26"/>
        <v>－</v>
      </c>
      <c r="AE81" s="144">
        <v>0</v>
      </c>
      <c r="AF81" s="144">
        <v>0</v>
      </c>
    </row>
    <row r="82" spans="1:32" ht="16.5" customHeight="1">
      <c r="A82" s="73"/>
      <c r="B82" s="72" t="s">
        <v>87</v>
      </c>
      <c r="C82" s="73"/>
      <c r="D82" s="187">
        <f t="shared" si="24"/>
        <v>14</v>
      </c>
      <c r="E82" s="188" t="str">
        <f t="shared" si="18"/>
        <v>－</v>
      </c>
      <c r="F82" s="188">
        <f t="shared" si="19"/>
        <v>14</v>
      </c>
      <c r="G82" s="188">
        <v>0</v>
      </c>
      <c r="H82" s="188">
        <v>2</v>
      </c>
      <c r="I82" s="188">
        <v>0</v>
      </c>
      <c r="J82" s="188">
        <v>0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188">
        <v>0</v>
      </c>
      <c r="R82" s="188">
        <v>12</v>
      </c>
      <c r="S82" s="188">
        <v>0</v>
      </c>
      <c r="T82" s="188">
        <v>0</v>
      </c>
      <c r="U82" s="188">
        <v>0</v>
      </c>
      <c r="V82" s="188">
        <v>0</v>
      </c>
      <c r="W82" s="188">
        <v>0</v>
      </c>
      <c r="X82" s="188">
        <v>0</v>
      </c>
      <c r="Y82" s="188">
        <v>0</v>
      </c>
      <c r="Z82" s="188">
        <v>0</v>
      </c>
      <c r="AA82" s="382" t="str">
        <f t="shared" si="25"/>
        <v>－</v>
      </c>
      <c r="AB82" s="250">
        <v>0</v>
      </c>
      <c r="AC82" s="481">
        <v>0</v>
      </c>
      <c r="AD82" s="250">
        <f t="shared" si="26"/>
        <v>3</v>
      </c>
      <c r="AE82" s="188">
        <v>0</v>
      </c>
      <c r="AF82" s="188">
        <v>3</v>
      </c>
    </row>
    <row r="83" spans="1:32" ht="16.5" customHeight="1">
      <c r="A83" s="43"/>
      <c r="B83" s="62" t="s">
        <v>88</v>
      </c>
      <c r="C83" s="43"/>
      <c r="D83" s="163" t="str">
        <f t="shared" si="24"/>
        <v>－</v>
      </c>
      <c r="E83" s="144" t="str">
        <f t="shared" si="18"/>
        <v>－</v>
      </c>
      <c r="F83" s="144" t="str">
        <f t="shared" si="19"/>
        <v>－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144">
        <v>0</v>
      </c>
      <c r="Y83" s="144">
        <v>0</v>
      </c>
      <c r="Z83" s="144">
        <v>0</v>
      </c>
      <c r="AA83" s="374" t="str">
        <f t="shared" si="25"/>
        <v>－</v>
      </c>
      <c r="AB83" s="243">
        <v>0</v>
      </c>
      <c r="AC83" s="435">
        <v>0</v>
      </c>
      <c r="AD83" s="243" t="str">
        <f t="shared" si="26"/>
        <v>－</v>
      </c>
      <c r="AE83" s="144">
        <v>0</v>
      </c>
      <c r="AF83" s="144">
        <v>0</v>
      </c>
    </row>
    <row r="84" spans="1:32" ht="16.5" customHeight="1">
      <c r="A84" s="43"/>
      <c r="B84" s="62" t="s">
        <v>89</v>
      </c>
      <c r="C84" s="61"/>
      <c r="D84" s="163">
        <f t="shared" si="24"/>
        <v>5</v>
      </c>
      <c r="E84" s="144">
        <f t="shared" si="18"/>
        <v>1</v>
      </c>
      <c r="F84" s="144">
        <f t="shared" si="19"/>
        <v>4</v>
      </c>
      <c r="G84" s="144">
        <v>1</v>
      </c>
      <c r="H84" s="144">
        <v>0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4">
        <v>0</v>
      </c>
      <c r="P84" s="144">
        <v>0</v>
      </c>
      <c r="Q84" s="144">
        <v>0</v>
      </c>
      <c r="R84" s="144">
        <v>4</v>
      </c>
      <c r="S84" s="144">
        <v>0</v>
      </c>
      <c r="T84" s="144">
        <v>0</v>
      </c>
      <c r="U84" s="144">
        <v>0</v>
      </c>
      <c r="V84" s="144">
        <v>0</v>
      </c>
      <c r="W84" s="144">
        <v>0</v>
      </c>
      <c r="X84" s="144">
        <v>0</v>
      </c>
      <c r="Y84" s="144">
        <v>0</v>
      </c>
      <c r="Z84" s="144">
        <v>0</v>
      </c>
      <c r="AA84" s="374">
        <f t="shared" si="25"/>
        <v>1</v>
      </c>
      <c r="AB84" s="243">
        <v>0</v>
      </c>
      <c r="AC84" s="435">
        <v>1</v>
      </c>
      <c r="AD84" s="243" t="str">
        <f t="shared" si="26"/>
        <v>－</v>
      </c>
      <c r="AE84" s="144">
        <v>0</v>
      </c>
      <c r="AF84" s="144">
        <v>0</v>
      </c>
    </row>
    <row r="85" spans="1:32" ht="16.5" customHeight="1">
      <c r="A85" s="43"/>
      <c r="B85" s="62" t="s">
        <v>90</v>
      </c>
      <c r="C85" s="61"/>
      <c r="D85" s="163">
        <f t="shared" si="24"/>
        <v>34</v>
      </c>
      <c r="E85" s="144">
        <f t="shared" si="18"/>
        <v>8</v>
      </c>
      <c r="F85" s="144">
        <f t="shared" si="19"/>
        <v>26</v>
      </c>
      <c r="G85" s="144">
        <v>5</v>
      </c>
      <c r="H85" s="144">
        <v>0</v>
      </c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144">
        <v>0</v>
      </c>
      <c r="O85" s="144">
        <v>0</v>
      </c>
      <c r="P85" s="144">
        <v>0</v>
      </c>
      <c r="Q85" s="144">
        <v>3</v>
      </c>
      <c r="R85" s="144">
        <v>26</v>
      </c>
      <c r="S85" s="144">
        <v>0</v>
      </c>
      <c r="T85" s="144">
        <v>0</v>
      </c>
      <c r="U85" s="144">
        <v>0</v>
      </c>
      <c r="V85" s="144">
        <v>0</v>
      </c>
      <c r="W85" s="144">
        <v>0</v>
      </c>
      <c r="X85" s="144">
        <v>0</v>
      </c>
      <c r="Y85" s="144">
        <v>0</v>
      </c>
      <c r="Z85" s="144">
        <v>0</v>
      </c>
      <c r="AA85" s="374" t="str">
        <f t="shared" si="25"/>
        <v>－</v>
      </c>
      <c r="AB85" s="243">
        <v>0</v>
      </c>
      <c r="AC85" s="435">
        <v>0</v>
      </c>
      <c r="AD85" s="243">
        <f t="shared" si="26"/>
        <v>22</v>
      </c>
      <c r="AE85" s="144">
        <v>0</v>
      </c>
      <c r="AF85" s="144">
        <v>22</v>
      </c>
    </row>
    <row r="86" spans="1:32" ht="16.5" customHeight="1">
      <c r="A86" s="43"/>
      <c r="B86" s="62" t="s">
        <v>75</v>
      </c>
      <c r="C86" s="61"/>
      <c r="D86" s="163" t="str">
        <f t="shared" si="24"/>
        <v>－</v>
      </c>
      <c r="E86" s="144" t="str">
        <f t="shared" si="18"/>
        <v>－</v>
      </c>
      <c r="F86" s="144" t="str">
        <f t="shared" si="19"/>
        <v>－</v>
      </c>
      <c r="G86" s="144">
        <v>0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0</v>
      </c>
      <c r="R86" s="144">
        <v>0</v>
      </c>
      <c r="S86" s="144">
        <v>0</v>
      </c>
      <c r="T86" s="144">
        <v>0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0</v>
      </c>
      <c r="AA86" s="374" t="str">
        <f t="shared" si="25"/>
        <v>－</v>
      </c>
      <c r="AB86" s="243">
        <v>0</v>
      </c>
      <c r="AC86" s="435">
        <v>0</v>
      </c>
      <c r="AD86" s="243" t="str">
        <f t="shared" si="26"/>
        <v>－</v>
      </c>
      <c r="AE86" s="144">
        <v>0</v>
      </c>
      <c r="AF86" s="144">
        <v>0</v>
      </c>
    </row>
    <row r="87" spans="1:32" ht="16.5" customHeight="1">
      <c r="A87" s="43"/>
      <c r="B87" s="62" t="s">
        <v>76</v>
      </c>
      <c r="C87" s="61"/>
      <c r="D87" s="163" t="str">
        <f t="shared" si="24"/>
        <v>－</v>
      </c>
      <c r="E87" s="144" t="str">
        <f t="shared" si="18"/>
        <v>－</v>
      </c>
      <c r="F87" s="144" t="str">
        <f t="shared" si="19"/>
        <v>－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144">
        <v>0</v>
      </c>
      <c r="T87" s="144">
        <v>0</v>
      </c>
      <c r="U87" s="144">
        <v>0</v>
      </c>
      <c r="V87" s="144">
        <v>0</v>
      </c>
      <c r="W87" s="144">
        <v>0</v>
      </c>
      <c r="X87" s="144">
        <v>0</v>
      </c>
      <c r="Y87" s="144">
        <v>0</v>
      </c>
      <c r="Z87" s="144">
        <v>0</v>
      </c>
      <c r="AA87" s="374" t="str">
        <f t="shared" si="25"/>
        <v>－</v>
      </c>
      <c r="AB87" s="243">
        <v>0</v>
      </c>
      <c r="AC87" s="435">
        <v>0</v>
      </c>
      <c r="AD87" s="243" t="str">
        <f t="shared" si="26"/>
        <v>－</v>
      </c>
      <c r="AE87" s="144">
        <v>0</v>
      </c>
      <c r="AF87" s="144">
        <v>0</v>
      </c>
    </row>
    <row r="88" spans="1:32" ht="16.5" customHeight="1">
      <c r="A88" s="66"/>
      <c r="B88" s="65" t="s">
        <v>91</v>
      </c>
      <c r="C88" s="64"/>
      <c r="D88" s="180" t="str">
        <f t="shared" si="24"/>
        <v>－</v>
      </c>
      <c r="E88" s="181" t="str">
        <f t="shared" si="18"/>
        <v>－</v>
      </c>
      <c r="F88" s="181" t="str">
        <f t="shared" si="19"/>
        <v>－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81">
        <v>0</v>
      </c>
      <c r="N88" s="181">
        <v>0</v>
      </c>
      <c r="O88" s="181">
        <v>0</v>
      </c>
      <c r="P88" s="181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</v>
      </c>
      <c r="W88" s="181">
        <v>0</v>
      </c>
      <c r="X88" s="181">
        <v>0</v>
      </c>
      <c r="Y88" s="181">
        <v>0</v>
      </c>
      <c r="Z88" s="181">
        <v>0</v>
      </c>
      <c r="AA88" s="380" t="str">
        <f t="shared" si="25"/>
        <v>－</v>
      </c>
      <c r="AB88" s="248">
        <v>0</v>
      </c>
      <c r="AC88" s="479">
        <v>0</v>
      </c>
      <c r="AD88" s="248" t="str">
        <f t="shared" si="26"/>
        <v>－</v>
      </c>
      <c r="AE88" s="181">
        <v>0</v>
      </c>
      <c r="AF88" s="181">
        <v>0</v>
      </c>
    </row>
    <row r="89" spans="1:32" ht="16.5" customHeight="1">
      <c r="A89" s="43"/>
      <c r="B89" s="62" t="s">
        <v>104</v>
      </c>
      <c r="C89" s="61"/>
      <c r="D89" s="163" t="str">
        <f t="shared" si="24"/>
        <v>－</v>
      </c>
      <c r="E89" s="144" t="str">
        <f t="shared" si="18"/>
        <v>－</v>
      </c>
      <c r="F89" s="144" t="str">
        <f t="shared" si="19"/>
        <v>－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  <c r="L89" s="144">
        <v>0</v>
      </c>
      <c r="M89" s="144">
        <v>0</v>
      </c>
      <c r="N89" s="144">
        <v>0</v>
      </c>
      <c r="O89" s="144">
        <v>0</v>
      </c>
      <c r="P89" s="144">
        <v>0</v>
      </c>
      <c r="Q89" s="144">
        <v>0</v>
      </c>
      <c r="R89" s="144">
        <v>0</v>
      </c>
      <c r="S89" s="144">
        <v>0</v>
      </c>
      <c r="T89" s="144">
        <v>0</v>
      </c>
      <c r="U89" s="144">
        <v>0</v>
      </c>
      <c r="V89" s="144">
        <v>0</v>
      </c>
      <c r="W89" s="144">
        <v>0</v>
      </c>
      <c r="X89" s="144">
        <v>0</v>
      </c>
      <c r="Y89" s="144">
        <v>0</v>
      </c>
      <c r="Z89" s="144">
        <v>0</v>
      </c>
      <c r="AA89" s="374" t="str">
        <f t="shared" si="25"/>
        <v>－</v>
      </c>
      <c r="AB89" s="243">
        <v>0</v>
      </c>
      <c r="AC89" s="435">
        <v>0</v>
      </c>
      <c r="AD89" s="243" t="str">
        <f t="shared" si="26"/>
        <v>－</v>
      </c>
      <c r="AE89" s="144">
        <v>0</v>
      </c>
      <c r="AF89" s="144">
        <v>0</v>
      </c>
    </row>
    <row r="90" spans="1:32" ht="16.5" customHeight="1">
      <c r="A90" s="43"/>
      <c r="B90" s="62" t="s">
        <v>77</v>
      </c>
      <c r="C90" s="61"/>
      <c r="D90" s="163">
        <f t="shared" si="24"/>
        <v>10</v>
      </c>
      <c r="E90" s="144">
        <f t="shared" si="18"/>
        <v>1</v>
      </c>
      <c r="F90" s="144">
        <f t="shared" si="19"/>
        <v>9</v>
      </c>
      <c r="G90" s="144">
        <v>0</v>
      </c>
      <c r="H90" s="144">
        <v>1</v>
      </c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4">
        <v>0</v>
      </c>
      <c r="P90" s="144">
        <v>0</v>
      </c>
      <c r="Q90" s="144">
        <v>1</v>
      </c>
      <c r="R90" s="144">
        <v>8</v>
      </c>
      <c r="S90" s="144">
        <v>0</v>
      </c>
      <c r="T90" s="144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  <c r="Z90" s="144">
        <v>0</v>
      </c>
      <c r="AA90" s="374">
        <f t="shared" si="25"/>
        <v>1</v>
      </c>
      <c r="AB90" s="243">
        <v>0</v>
      </c>
      <c r="AC90" s="435">
        <v>1</v>
      </c>
      <c r="AD90" s="243" t="str">
        <f t="shared" si="26"/>
        <v>－</v>
      </c>
      <c r="AE90" s="144">
        <v>0</v>
      </c>
      <c r="AF90" s="144">
        <v>0</v>
      </c>
    </row>
    <row r="91" spans="1:32" ht="16.5" customHeight="1">
      <c r="A91" s="43"/>
      <c r="B91" s="62" t="s">
        <v>78</v>
      </c>
      <c r="C91" s="61"/>
      <c r="D91" s="163" t="str">
        <f t="shared" si="24"/>
        <v>－</v>
      </c>
      <c r="E91" s="144" t="str">
        <f t="shared" si="18"/>
        <v>－</v>
      </c>
      <c r="F91" s="144" t="str">
        <f t="shared" si="19"/>
        <v>－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0</v>
      </c>
      <c r="AA91" s="374" t="str">
        <f t="shared" si="25"/>
        <v>－</v>
      </c>
      <c r="AB91" s="243">
        <v>0</v>
      </c>
      <c r="AC91" s="435">
        <v>0</v>
      </c>
      <c r="AD91" s="243" t="str">
        <f t="shared" si="26"/>
        <v>－</v>
      </c>
      <c r="AE91" s="144">
        <v>0</v>
      </c>
      <c r="AF91" s="144">
        <v>0</v>
      </c>
    </row>
    <row r="92" spans="1:32" ht="16.5" customHeight="1">
      <c r="A92" s="73"/>
      <c r="B92" s="72" t="s">
        <v>209</v>
      </c>
      <c r="C92" s="71"/>
      <c r="D92" s="187" t="str">
        <f t="shared" si="24"/>
        <v>－</v>
      </c>
      <c r="E92" s="188" t="str">
        <f t="shared" si="18"/>
        <v>－</v>
      </c>
      <c r="F92" s="188" t="str">
        <f t="shared" si="19"/>
        <v>－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  <c r="S92" s="188">
        <v>0</v>
      </c>
      <c r="T92" s="188">
        <v>0</v>
      </c>
      <c r="U92" s="188">
        <v>0</v>
      </c>
      <c r="V92" s="188">
        <v>0</v>
      </c>
      <c r="W92" s="188">
        <v>0</v>
      </c>
      <c r="X92" s="188">
        <v>0</v>
      </c>
      <c r="Y92" s="188">
        <v>0</v>
      </c>
      <c r="Z92" s="188">
        <v>0</v>
      </c>
      <c r="AA92" s="382" t="str">
        <f t="shared" si="25"/>
        <v>－</v>
      </c>
      <c r="AB92" s="250">
        <v>0</v>
      </c>
      <c r="AC92" s="481">
        <v>0</v>
      </c>
      <c r="AD92" s="250" t="str">
        <f t="shared" si="26"/>
        <v>－</v>
      </c>
      <c r="AE92" s="188">
        <v>0</v>
      </c>
      <c r="AF92" s="188">
        <v>0</v>
      </c>
    </row>
    <row r="93" spans="1:32" ht="16.5" customHeight="1">
      <c r="A93" s="43"/>
      <c r="B93" s="62" t="s">
        <v>69</v>
      </c>
      <c r="C93" s="61"/>
      <c r="D93" s="163" t="str">
        <f t="shared" si="24"/>
        <v>－</v>
      </c>
      <c r="E93" s="144" t="str">
        <f t="shared" si="18"/>
        <v>－</v>
      </c>
      <c r="F93" s="144" t="str">
        <f t="shared" si="19"/>
        <v>－</v>
      </c>
      <c r="G93" s="144">
        <v>0</v>
      </c>
      <c r="H93" s="144">
        <v>0</v>
      </c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144">
        <v>0</v>
      </c>
      <c r="O93" s="144">
        <v>0</v>
      </c>
      <c r="P93" s="144">
        <v>0</v>
      </c>
      <c r="Q93" s="144">
        <v>0</v>
      </c>
      <c r="R93" s="144">
        <v>0</v>
      </c>
      <c r="S93" s="144">
        <v>0</v>
      </c>
      <c r="T93" s="144">
        <v>0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  <c r="Z93" s="144">
        <v>0</v>
      </c>
      <c r="AA93" s="374" t="str">
        <f t="shared" si="25"/>
        <v>－</v>
      </c>
      <c r="AB93" s="243">
        <v>0</v>
      </c>
      <c r="AC93" s="435">
        <v>0</v>
      </c>
      <c r="AD93" s="243" t="str">
        <f t="shared" si="26"/>
        <v>－</v>
      </c>
      <c r="AE93" s="144">
        <v>0</v>
      </c>
      <c r="AF93" s="144">
        <v>0</v>
      </c>
    </row>
    <row r="94" spans="1:32" ht="16.5" customHeight="1">
      <c r="A94" s="43"/>
      <c r="B94" s="62" t="s">
        <v>79</v>
      </c>
      <c r="C94" s="61"/>
      <c r="D94" s="163" t="str">
        <f t="shared" si="24"/>
        <v>－</v>
      </c>
      <c r="E94" s="144" t="str">
        <f t="shared" si="18"/>
        <v>－</v>
      </c>
      <c r="F94" s="144" t="str">
        <f t="shared" si="19"/>
        <v>－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144">
        <v>0</v>
      </c>
      <c r="Y94" s="144">
        <v>0</v>
      </c>
      <c r="Z94" s="144">
        <v>0</v>
      </c>
      <c r="AA94" s="374" t="str">
        <f t="shared" si="25"/>
        <v>－</v>
      </c>
      <c r="AB94" s="243">
        <v>0</v>
      </c>
      <c r="AC94" s="435">
        <v>0</v>
      </c>
      <c r="AD94" s="243" t="str">
        <f t="shared" si="26"/>
        <v>－</v>
      </c>
      <c r="AE94" s="144">
        <v>0</v>
      </c>
      <c r="AF94" s="144">
        <v>0</v>
      </c>
    </row>
    <row r="95" spans="1:32" ht="16.5" customHeight="1" thickBot="1">
      <c r="A95" s="108"/>
      <c r="B95" s="109" t="s">
        <v>111</v>
      </c>
      <c r="C95" s="110"/>
      <c r="D95" s="205">
        <f t="shared" si="24"/>
        <v>20</v>
      </c>
      <c r="E95" s="206">
        <f t="shared" si="18"/>
        <v>1</v>
      </c>
      <c r="F95" s="206">
        <f t="shared" si="19"/>
        <v>19</v>
      </c>
      <c r="G95" s="206">
        <v>0</v>
      </c>
      <c r="H95" s="206">
        <v>2</v>
      </c>
      <c r="I95" s="206">
        <v>0</v>
      </c>
      <c r="J95" s="206">
        <v>2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v>1</v>
      </c>
      <c r="R95" s="206">
        <v>15</v>
      </c>
      <c r="S95" s="206">
        <v>0</v>
      </c>
      <c r="T95" s="206">
        <v>0</v>
      </c>
      <c r="U95" s="206">
        <v>0</v>
      </c>
      <c r="V95" s="206">
        <v>0</v>
      </c>
      <c r="W95" s="206">
        <v>0</v>
      </c>
      <c r="X95" s="206">
        <v>0</v>
      </c>
      <c r="Y95" s="206">
        <v>0</v>
      </c>
      <c r="Z95" s="206">
        <v>0</v>
      </c>
      <c r="AA95" s="399" t="str">
        <f t="shared" si="25"/>
        <v>－</v>
      </c>
      <c r="AB95" s="254">
        <v>0</v>
      </c>
      <c r="AC95" s="484">
        <v>0</v>
      </c>
      <c r="AD95" s="254">
        <f t="shared" si="26"/>
        <v>9</v>
      </c>
      <c r="AE95" s="206">
        <v>0</v>
      </c>
      <c r="AF95" s="206">
        <v>9</v>
      </c>
    </row>
    <row r="96" spans="1:32">
      <c r="AB96" s="6">
        <v>0</v>
      </c>
      <c r="AC96" s="6">
        <v>0</v>
      </c>
    </row>
  </sheetData>
  <mergeCells count="40">
    <mergeCell ref="A3:AF3"/>
    <mergeCell ref="A8:B8"/>
    <mergeCell ref="A9:B9"/>
    <mergeCell ref="S6:T6"/>
    <mergeCell ref="AD5:AF6"/>
    <mergeCell ref="AA5:AC6"/>
    <mergeCell ref="A5:B7"/>
    <mergeCell ref="D5:Z5"/>
    <mergeCell ref="D6:F6"/>
    <mergeCell ref="Y6:Z6"/>
    <mergeCell ref="W6:X6"/>
    <mergeCell ref="U6:V6"/>
    <mergeCell ref="Q6:R6"/>
    <mergeCell ref="G6:H6"/>
    <mergeCell ref="K6:L6"/>
    <mergeCell ref="I6:J6"/>
    <mergeCell ref="AA54:AC55"/>
    <mergeCell ref="K55:L55"/>
    <mergeCell ref="Q55:R55"/>
    <mergeCell ref="G55:H55"/>
    <mergeCell ref="A26:B26"/>
    <mergeCell ref="I55:J55"/>
    <mergeCell ref="A52:AF52"/>
    <mergeCell ref="A54:B56"/>
    <mergeCell ref="D54:Z54"/>
    <mergeCell ref="S55:T55"/>
    <mergeCell ref="U55:V55"/>
    <mergeCell ref="AD54:AF55"/>
    <mergeCell ref="M55:N55"/>
    <mergeCell ref="O55:P55"/>
    <mergeCell ref="W55:X55"/>
    <mergeCell ref="Y55:Z55"/>
    <mergeCell ref="A13:B13"/>
    <mergeCell ref="A72:B72"/>
    <mergeCell ref="M6:N6"/>
    <mergeCell ref="O6:P6"/>
    <mergeCell ref="D55:F55"/>
    <mergeCell ref="A58:B58"/>
    <mergeCell ref="A59:B59"/>
    <mergeCell ref="A57:B57"/>
  </mergeCells>
  <phoneticPr fontId="2"/>
  <printOptions horizontalCentered="1"/>
  <pageMargins left="0.78740157480314965" right="0.53" top="0.59055118110236227" bottom="0.59055118110236227" header="0.39370078740157483" footer="0.39370078740157483"/>
  <pageSetup paperSize="9" scale="61" firstPageNumber="92" fitToHeight="2" pageOrder="overThenDown" orientation="landscape" useFirstPageNumber="1" r:id="rId1"/>
  <headerFooter alignWithMargins="0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00FF"/>
    <pageSetUpPr fitToPage="1"/>
  </sheetPr>
  <dimension ref="A1:Y49"/>
  <sheetViews>
    <sheetView view="pageBreakPreview" zoomScaleNormal="100" zoomScaleSheetLayoutView="100" workbookViewId="0">
      <selection activeCell="S27" sqref="S27"/>
    </sheetView>
  </sheetViews>
  <sheetFormatPr defaultRowHeight="13.5"/>
  <cols>
    <col min="1" max="1" width="2.125" style="118" customWidth="1"/>
    <col min="2" max="2" width="13.125" style="118" customWidth="1"/>
    <col min="3" max="3" width="0.625" style="118" customWidth="1"/>
    <col min="4" max="12" width="7.625" style="118" customWidth="1"/>
    <col min="13" max="13" width="10.625" style="118" customWidth="1"/>
    <col min="14" max="14" width="2.125" style="118" customWidth="1"/>
    <col min="15" max="15" width="13.125" style="118" customWidth="1"/>
    <col min="16" max="16" width="0.625" style="118" customWidth="1"/>
    <col min="17" max="25" width="7.625" style="118" customWidth="1"/>
    <col min="26" max="16384" width="9" style="118"/>
  </cols>
  <sheetData>
    <row r="1" spans="1:25" ht="13.7" customHeight="1">
      <c r="A1" s="225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Y1" s="119"/>
    </row>
    <row r="2" spans="1:25" ht="13.7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Y2" s="119"/>
    </row>
    <row r="3" spans="1:25" ht="14.25">
      <c r="A3" s="756" t="s">
        <v>304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255"/>
      <c r="N3" s="756" t="s">
        <v>305</v>
      </c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</row>
    <row r="4" spans="1:25" ht="14.25" thickBo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26" t="s">
        <v>25</v>
      </c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Y4" s="126" t="s">
        <v>25</v>
      </c>
    </row>
    <row r="5" spans="1:25" ht="20.100000000000001" customHeight="1">
      <c r="A5" s="727" t="s">
        <v>21</v>
      </c>
      <c r="B5" s="727"/>
      <c r="C5" s="728"/>
      <c r="D5" s="733" t="s">
        <v>61</v>
      </c>
      <c r="E5" s="727"/>
      <c r="F5" s="727"/>
      <c r="G5" s="733" t="s">
        <v>306</v>
      </c>
      <c r="H5" s="728"/>
      <c r="I5" s="733" t="s">
        <v>307</v>
      </c>
      <c r="J5" s="728"/>
      <c r="K5" s="727" t="s">
        <v>3</v>
      </c>
      <c r="L5" s="727"/>
      <c r="M5" s="133"/>
      <c r="N5" s="727" t="s">
        <v>21</v>
      </c>
      <c r="O5" s="727"/>
      <c r="P5" s="728"/>
      <c r="Q5" s="733" t="s">
        <v>61</v>
      </c>
      <c r="R5" s="727"/>
      <c r="S5" s="728"/>
      <c r="T5" s="727" t="s">
        <v>306</v>
      </c>
      <c r="U5" s="727"/>
      <c r="V5" s="733" t="s">
        <v>307</v>
      </c>
      <c r="W5" s="728"/>
      <c r="X5" s="727" t="s">
        <v>3</v>
      </c>
      <c r="Y5" s="727"/>
    </row>
    <row r="6" spans="1:25" ht="20.100000000000001" customHeight="1">
      <c r="A6" s="729"/>
      <c r="B6" s="729"/>
      <c r="C6" s="730"/>
      <c r="D6" s="734"/>
      <c r="E6" s="731"/>
      <c r="F6" s="731"/>
      <c r="G6" s="734"/>
      <c r="H6" s="732"/>
      <c r="I6" s="734" t="s">
        <v>4</v>
      </c>
      <c r="J6" s="732"/>
      <c r="K6" s="731" t="s">
        <v>5</v>
      </c>
      <c r="L6" s="731"/>
      <c r="M6" s="133"/>
      <c r="N6" s="729"/>
      <c r="O6" s="729"/>
      <c r="P6" s="730"/>
      <c r="Q6" s="734"/>
      <c r="R6" s="731"/>
      <c r="S6" s="732"/>
      <c r="T6" s="731"/>
      <c r="U6" s="731"/>
      <c r="V6" s="734" t="s">
        <v>116</v>
      </c>
      <c r="W6" s="732"/>
      <c r="X6" s="731" t="s">
        <v>5</v>
      </c>
      <c r="Y6" s="731"/>
    </row>
    <row r="7" spans="1:25" ht="20.100000000000001" customHeight="1">
      <c r="A7" s="731"/>
      <c r="B7" s="731"/>
      <c r="C7" s="732"/>
      <c r="D7" s="134" t="s">
        <v>29</v>
      </c>
      <c r="E7" s="134" t="s">
        <v>85</v>
      </c>
      <c r="F7" s="516" t="s">
        <v>86</v>
      </c>
      <c r="G7" s="134" t="s">
        <v>85</v>
      </c>
      <c r="H7" s="134" t="s">
        <v>86</v>
      </c>
      <c r="I7" s="134" t="s">
        <v>85</v>
      </c>
      <c r="J7" s="134" t="s">
        <v>86</v>
      </c>
      <c r="K7" s="515" t="s">
        <v>85</v>
      </c>
      <c r="L7" s="135" t="s">
        <v>86</v>
      </c>
      <c r="M7" s="133"/>
      <c r="N7" s="731"/>
      <c r="O7" s="731"/>
      <c r="P7" s="732"/>
      <c r="Q7" s="134" t="s">
        <v>29</v>
      </c>
      <c r="R7" s="134" t="s">
        <v>85</v>
      </c>
      <c r="S7" s="134" t="s">
        <v>86</v>
      </c>
      <c r="T7" s="515" t="s">
        <v>85</v>
      </c>
      <c r="U7" s="516" t="s">
        <v>86</v>
      </c>
      <c r="V7" s="134" t="s">
        <v>85</v>
      </c>
      <c r="W7" s="134" t="s">
        <v>86</v>
      </c>
      <c r="X7" s="515" t="s">
        <v>85</v>
      </c>
      <c r="Y7" s="135" t="s">
        <v>86</v>
      </c>
    </row>
    <row r="8" spans="1:25" ht="16.5" customHeight="1">
      <c r="A8" s="760" t="s">
        <v>168</v>
      </c>
      <c r="B8" s="761"/>
      <c r="C8" s="256"/>
      <c r="D8" s="163">
        <v>252</v>
      </c>
      <c r="E8" s="144">
        <v>107</v>
      </c>
      <c r="F8" s="144">
        <v>145</v>
      </c>
      <c r="G8" s="305">
        <v>41</v>
      </c>
      <c r="H8" s="148">
        <v>42</v>
      </c>
      <c r="I8" s="145" t="s">
        <v>62</v>
      </c>
      <c r="J8" s="148">
        <v>4</v>
      </c>
      <c r="K8" s="149">
        <v>66</v>
      </c>
      <c r="L8" s="149">
        <v>99</v>
      </c>
      <c r="M8" s="257"/>
      <c r="N8" s="760" t="s">
        <v>168</v>
      </c>
      <c r="O8" s="761"/>
      <c r="P8" s="256"/>
      <c r="Q8" s="163">
        <v>80</v>
      </c>
      <c r="R8" s="144">
        <v>12</v>
      </c>
      <c r="S8" s="164">
        <v>68</v>
      </c>
      <c r="T8" s="149" t="s">
        <v>62</v>
      </c>
      <c r="U8" s="149">
        <v>3</v>
      </c>
      <c r="V8" s="145" t="s">
        <v>62</v>
      </c>
      <c r="W8" s="148">
        <v>1</v>
      </c>
      <c r="X8" s="149">
        <v>12</v>
      </c>
      <c r="Y8" s="149">
        <v>64</v>
      </c>
    </row>
    <row r="9" spans="1:25" ht="16.5" customHeight="1">
      <c r="A9" s="692" t="s">
        <v>165</v>
      </c>
      <c r="B9" s="692"/>
      <c r="C9" s="52"/>
      <c r="D9" s="157">
        <f>IF(SUM(D10:D12)=SUM(D13)+SUM(D26),IF(SUM(D10:D12)&gt;0,SUM(D10:D12),"－"),"ｴﾗｰ")</f>
        <v>241</v>
      </c>
      <c r="E9" s="158">
        <f t="shared" ref="E9:L9" si="0">IF(SUM(E10:E12)=SUM(E13)+SUM(E26),IF(SUM(E10:E12)&gt;0,SUM(E10:E12),"－"),"ｴﾗｰ")</f>
        <v>99</v>
      </c>
      <c r="F9" s="158">
        <f t="shared" si="0"/>
        <v>142</v>
      </c>
      <c r="G9" s="157">
        <f>IF(SUM(G10:G12)=SUM(G13)+SUM(G26),IF(SUM(G10:G12)&gt;0,SUM(G10:G12),"－"),"ｴﾗｰ")</f>
        <v>34</v>
      </c>
      <c r="H9" s="159">
        <f t="shared" si="0"/>
        <v>42</v>
      </c>
      <c r="I9" s="157" t="str">
        <f t="shared" si="0"/>
        <v>－</v>
      </c>
      <c r="J9" s="159">
        <f t="shared" si="0"/>
        <v>3</v>
      </c>
      <c r="K9" s="158">
        <f t="shared" si="0"/>
        <v>65</v>
      </c>
      <c r="L9" s="158">
        <f t="shared" si="0"/>
        <v>97</v>
      </c>
      <c r="M9" s="258"/>
      <c r="N9" s="692" t="s">
        <v>165</v>
      </c>
      <c r="O9" s="692"/>
      <c r="P9" s="52"/>
      <c r="Q9" s="157">
        <f>IF(SUM(D11)=SUM(Q13)+SUM(Q26),IF(SUM(D11)&gt;0,SUM(D11),"－"),"ｴﾗｰ")</f>
        <v>80</v>
      </c>
      <c r="R9" s="158">
        <f t="shared" ref="R9:Y9" si="1">IF(SUM(E11)=SUM(R13)+SUM(R26),IF(SUM(E11)&gt;0,SUM(E11),"－"),"ｴﾗｰ")</f>
        <v>13</v>
      </c>
      <c r="S9" s="159">
        <f t="shared" si="1"/>
        <v>67</v>
      </c>
      <c r="T9" s="158" t="str">
        <f t="shared" si="1"/>
        <v>－</v>
      </c>
      <c r="U9" s="158">
        <f t="shared" si="1"/>
        <v>5</v>
      </c>
      <c r="V9" s="157" t="str">
        <f t="shared" si="1"/>
        <v>－</v>
      </c>
      <c r="W9" s="159" t="str">
        <f t="shared" si="1"/>
        <v>－</v>
      </c>
      <c r="X9" s="158">
        <f t="shared" si="1"/>
        <v>13</v>
      </c>
      <c r="Y9" s="158">
        <f t="shared" si="1"/>
        <v>62</v>
      </c>
    </row>
    <row r="10" spans="1:25">
      <c r="A10" s="6"/>
      <c r="B10" s="90" t="s">
        <v>215</v>
      </c>
      <c r="C10" s="5"/>
      <c r="D10" s="163">
        <f>IF(SUM(E10:F10)&gt;0,SUM(E10:F10),"－")</f>
        <v>1</v>
      </c>
      <c r="E10" s="144" t="str">
        <f t="shared" ref="E10:F12" si="2">IF(SUM(G10)+SUM(I10)+SUM(K10)&gt;0,SUM(G10)+SUM(I10)+SUM(K10),"－")</f>
        <v>－</v>
      </c>
      <c r="F10" s="144">
        <f t="shared" si="2"/>
        <v>1</v>
      </c>
      <c r="G10" s="145">
        <v>0</v>
      </c>
      <c r="H10" s="147">
        <v>1</v>
      </c>
      <c r="I10" s="145">
        <v>0</v>
      </c>
      <c r="J10" s="147">
        <v>0</v>
      </c>
      <c r="K10" s="146">
        <v>0</v>
      </c>
      <c r="L10" s="146">
        <v>0</v>
      </c>
      <c r="M10" s="257"/>
      <c r="N10" s="6"/>
      <c r="O10" s="90"/>
      <c r="P10" s="5"/>
      <c r="Q10" s="163"/>
      <c r="R10" s="144"/>
      <c r="S10" s="164"/>
      <c r="T10" s="146"/>
      <c r="U10" s="146"/>
      <c r="V10" s="145"/>
      <c r="W10" s="147"/>
      <c r="X10" s="146"/>
      <c r="Y10" s="146"/>
    </row>
    <row r="11" spans="1:25">
      <c r="A11" s="6"/>
      <c r="B11" s="90" t="s">
        <v>308</v>
      </c>
      <c r="C11" s="5"/>
      <c r="D11" s="163">
        <f>IF(SUM(E11:F11)&gt;0,SUM(E11:F11),"－")</f>
        <v>80</v>
      </c>
      <c r="E11" s="144">
        <f t="shared" si="2"/>
        <v>13</v>
      </c>
      <c r="F11" s="144">
        <f t="shared" si="2"/>
        <v>67</v>
      </c>
      <c r="G11" s="145">
        <v>0</v>
      </c>
      <c r="H11" s="147">
        <v>5</v>
      </c>
      <c r="I11" s="145">
        <v>0</v>
      </c>
      <c r="J11" s="147">
        <v>0</v>
      </c>
      <c r="K11" s="146">
        <v>13</v>
      </c>
      <c r="L11" s="146">
        <v>62</v>
      </c>
      <c r="M11" s="257"/>
      <c r="N11" s="6"/>
      <c r="O11" s="90"/>
      <c r="P11" s="5"/>
      <c r="Q11" s="163"/>
      <c r="R11" s="144"/>
      <c r="S11" s="164"/>
      <c r="T11" s="146"/>
      <c r="U11" s="146"/>
      <c r="V11" s="145"/>
      <c r="W11" s="147"/>
      <c r="X11" s="146"/>
      <c r="Y11" s="146"/>
    </row>
    <row r="12" spans="1:25">
      <c r="A12" s="6"/>
      <c r="B12" s="90" t="s">
        <v>309</v>
      </c>
      <c r="C12" s="5"/>
      <c r="D12" s="163">
        <f>IF(SUM(E12:F12)&gt;0,SUM(E12:F12),"－")</f>
        <v>160</v>
      </c>
      <c r="E12" s="144">
        <f t="shared" si="2"/>
        <v>86</v>
      </c>
      <c r="F12" s="144">
        <f t="shared" si="2"/>
        <v>74</v>
      </c>
      <c r="G12" s="145">
        <v>34</v>
      </c>
      <c r="H12" s="147">
        <v>36</v>
      </c>
      <c r="I12" s="145">
        <v>0</v>
      </c>
      <c r="J12" s="147">
        <v>3</v>
      </c>
      <c r="K12" s="146">
        <v>52</v>
      </c>
      <c r="L12" s="146">
        <v>35</v>
      </c>
      <c r="M12" s="257"/>
      <c r="N12" s="6"/>
      <c r="O12" s="90"/>
      <c r="P12" s="5"/>
      <c r="Q12" s="163"/>
      <c r="R12" s="144"/>
      <c r="S12" s="164"/>
      <c r="T12" s="146"/>
      <c r="U12" s="146"/>
      <c r="V12" s="145"/>
      <c r="W12" s="147"/>
      <c r="X12" s="146"/>
      <c r="Y12" s="146"/>
    </row>
    <row r="13" spans="1:25" ht="16.5" customHeight="1">
      <c r="A13" s="695" t="s">
        <v>23</v>
      </c>
      <c r="B13" s="695"/>
      <c r="C13" s="57"/>
      <c r="D13" s="259">
        <f t="shared" ref="D13:L13" si="3">IF(SUM(D14:D25)&gt;0,SUM(D14:D25),"－")</f>
        <v>206</v>
      </c>
      <c r="E13" s="260">
        <f t="shared" si="3"/>
        <v>87</v>
      </c>
      <c r="F13" s="260">
        <f t="shared" si="3"/>
        <v>119</v>
      </c>
      <c r="G13" s="259">
        <f t="shared" si="3"/>
        <v>32</v>
      </c>
      <c r="H13" s="609">
        <f t="shared" si="3"/>
        <v>38</v>
      </c>
      <c r="I13" s="259" t="str">
        <f>IF(SUM(I14:I25)&gt;0,SUM(I14:I25),"－")</f>
        <v>－</v>
      </c>
      <c r="J13" s="609">
        <f>IF(SUM(J14:J25)&gt;0,SUM(J14:J25),"－")</f>
        <v>1</v>
      </c>
      <c r="K13" s="260">
        <f t="shared" si="3"/>
        <v>55</v>
      </c>
      <c r="L13" s="260">
        <f t="shared" si="3"/>
        <v>80</v>
      </c>
      <c r="M13" s="154"/>
      <c r="N13" s="695" t="s">
        <v>23</v>
      </c>
      <c r="O13" s="695"/>
      <c r="P13" s="57"/>
      <c r="Q13" s="259">
        <f t="shared" ref="Q13:Y13" si="4">IF(SUM(Q14:Q25)&gt;0,SUM(Q14:Q25),"－")</f>
        <v>70</v>
      </c>
      <c r="R13" s="260">
        <f t="shared" si="4"/>
        <v>13</v>
      </c>
      <c r="S13" s="609">
        <f t="shared" si="4"/>
        <v>57</v>
      </c>
      <c r="T13" s="260" t="str">
        <f t="shared" si="4"/>
        <v>－</v>
      </c>
      <c r="U13" s="260">
        <f t="shared" si="4"/>
        <v>5</v>
      </c>
      <c r="V13" s="259" t="str">
        <f t="shared" si="4"/>
        <v>－</v>
      </c>
      <c r="W13" s="609" t="str">
        <f t="shared" si="4"/>
        <v>－</v>
      </c>
      <c r="X13" s="260">
        <f t="shared" si="4"/>
        <v>13</v>
      </c>
      <c r="Y13" s="260">
        <f t="shared" si="4"/>
        <v>52</v>
      </c>
    </row>
    <row r="14" spans="1:25">
      <c r="A14" s="61"/>
      <c r="B14" s="62" t="s">
        <v>196</v>
      </c>
      <c r="C14" s="43"/>
      <c r="D14" s="163">
        <f t="shared" ref="D14:D25" si="5">IF(SUM(E14:F14)&gt;0,SUM(E14:F14),"－")</f>
        <v>20</v>
      </c>
      <c r="E14" s="144">
        <f t="shared" ref="E14:F25" si="6">IF(SUM(G14)+SUM(I14)+SUM(K14)&gt;0,SUM(G14)+SUM(I14)+SUM(K14),"－")</f>
        <v>12</v>
      </c>
      <c r="F14" s="144">
        <f t="shared" si="6"/>
        <v>8</v>
      </c>
      <c r="G14" s="145">
        <v>4</v>
      </c>
      <c r="H14" s="147">
        <v>7</v>
      </c>
      <c r="I14" s="145">
        <v>0</v>
      </c>
      <c r="J14" s="147">
        <v>0</v>
      </c>
      <c r="K14" s="146">
        <v>8</v>
      </c>
      <c r="L14" s="146">
        <v>1</v>
      </c>
      <c r="M14" s="257"/>
      <c r="N14" s="61"/>
      <c r="O14" s="62" t="s">
        <v>196</v>
      </c>
      <c r="P14" s="43"/>
      <c r="Q14" s="163" t="str">
        <f t="shared" ref="Q14:Q25" si="7">IF(SUM(R14:S14)&gt;0,SUM(R14:S14),"－")</f>
        <v>－</v>
      </c>
      <c r="R14" s="144" t="str">
        <f t="shared" ref="R14:R25" si="8">IF(SUM(T14)+SUM(V14)+SUM(X14)&gt;0,SUM(T14)+SUM(V14)+SUM(X14),"－")</f>
        <v>－</v>
      </c>
      <c r="S14" s="164" t="str">
        <f t="shared" ref="S14:S25" si="9">IF(SUM(U14)+SUM(W14)+SUM(Y14)&gt;0,SUM(U14)+SUM(W14)+SUM(Y14),"－")</f>
        <v>－</v>
      </c>
      <c r="T14" s="146">
        <v>0</v>
      </c>
      <c r="U14" s="146">
        <v>0</v>
      </c>
      <c r="V14" s="145">
        <v>0</v>
      </c>
      <c r="W14" s="147">
        <v>0</v>
      </c>
      <c r="X14" s="146">
        <v>0</v>
      </c>
      <c r="Y14" s="146">
        <v>0</v>
      </c>
    </row>
    <row r="15" spans="1:25">
      <c r="A15" s="61"/>
      <c r="B15" s="62" t="s">
        <v>310</v>
      </c>
      <c r="C15" s="43"/>
      <c r="D15" s="163">
        <f t="shared" si="5"/>
        <v>74</v>
      </c>
      <c r="E15" s="144">
        <f t="shared" si="6"/>
        <v>27</v>
      </c>
      <c r="F15" s="144">
        <f t="shared" si="6"/>
        <v>47</v>
      </c>
      <c r="G15" s="145">
        <v>12</v>
      </c>
      <c r="H15" s="147">
        <v>9</v>
      </c>
      <c r="I15" s="145">
        <v>0</v>
      </c>
      <c r="J15" s="147">
        <v>0</v>
      </c>
      <c r="K15" s="146">
        <v>15</v>
      </c>
      <c r="L15" s="146">
        <v>38</v>
      </c>
      <c r="M15" s="257"/>
      <c r="N15" s="61"/>
      <c r="O15" s="62" t="s">
        <v>310</v>
      </c>
      <c r="P15" s="43"/>
      <c r="Q15" s="163">
        <f t="shared" si="7"/>
        <v>26</v>
      </c>
      <c r="R15" s="144">
        <f t="shared" si="8"/>
        <v>3</v>
      </c>
      <c r="S15" s="164">
        <f t="shared" si="9"/>
        <v>23</v>
      </c>
      <c r="T15" s="146">
        <v>0</v>
      </c>
      <c r="U15" s="146">
        <v>0</v>
      </c>
      <c r="V15" s="145">
        <v>0</v>
      </c>
      <c r="W15" s="147">
        <v>0</v>
      </c>
      <c r="X15" s="146">
        <v>3</v>
      </c>
      <c r="Y15" s="146">
        <v>23</v>
      </c>
    </row>
    <row r="16" spans="1:25">
      <c r="A16" s="61"/>
      <c r="B16" s="62" t="s">
        <v>311</v>
      </c>
      <c r="C16" s="43"/>
      <c r="D16" s="163">
        <f t="shared" si="5"/>
        <v>9</v>
      </c>
      <c r="E16" s="144">
        <f t="shared" si="6"/>
        <v>5</v>
      </c>
      <c r="F16" s="144">
        <f t="shared" si="6"/>
        <v>4</v>
      </c>
      <c r="G16" s="145">
        <v>2</v>
      </c>
      <c r="H16" s="147">
        <v>1</v>
      </c>
      <c r="I16" s="145">
        <v>0</v>
      </c>
      <c r="J16" s="147">
        <v>1</v>
      </c>
      <c r="K16" s="146">
        <v>3</v>
      </c>
      <c r="L16" s="146">
        <v>2</v>
      </c>
      <c r="M16" s="257"/>
      <c r="N16" s="61"/>
      <c r="O16" s="62" t="s">
        <v>223</v>
      </c>
      <c r="P16" s="43"/>
      <c r="Q16" s="163" t="str">
        <f t="shared" si="7"/>
        <v>－</v>
      </c>
      <c r="R16" s="144" t="str">
        <f t="shared" si="8"/>
        <v>－</v>
      </c>
      <c r="S16" s="164" t="str">
        <f t="shared" si="9"/>
        <v>－</v>
      </c>
      <c r="T16" s="146">
        <v>0</v>
      </c>
      <c r="U16" s="146">
        <v>0</v>
      </c>
      <c r="V16" s="145">
        <v>0</v>
      </c>
      <c r="W16" s="147">
        <v>0</v>
      </c>
      <c r="X16" s="146">
        <v>0</v>
      </c>
      <c r="Y16" s="146">
        <v>0</v>
      </c>
    </row>
    <row r="17" spans="1:25">
      <c r="A17" s="61"/>
      <c r="B17" s="62" t="s">
        <v>100</v>
      </c>
      <c r="C17" s="43"/>
      <c r="D17" s="163">
        <f t="shared" si="5"/>
        <v>22</v>
      </c>
      <c r="E17" s="144">
        <f t="shared" si="6"/>
        <v>13</v>
      </c>
      <c r="F17" s="144">
        <f t="shared" si="6"/>
        <v>9</v>
      </c>
      <c r="G17" s="145">
        <v>3</v>
      </c>
      <c r="H17" s="147">
        <v>4</v>
      </c>
      <c r="I17" s="145">
        <v>0</v>
      </c>
      <c r="J17" s="147">
        <v>0</v>
      </c>
      <c r="K17" s="146">
        <v>10</v>
      </c>
      <c r="L17" s="146">
        <v>5</v>
      </c>
      <c r="M17" s="257"/>
      <c r="N17" s="61"/>
      <c r="O17" s="62" t="s">
        <v>312</v>
      </c>
      <c r="P17" s="43"/>
      <c r="Q17" s="163" t="str">
        <f t="shared" si="7"/>
        <v>－</v>
      </c>
      <c r="R17" s="144" t="str">
        <f t="shared" si="8"/>
        <v>－</v>
      </c>
      <c r="S17" s="164" t="str">
        <f t="shared" si="9"/>
        <v>－</v>
      </c>
      <c r="T17" s="146">
        <v>0</v>
      </c>
      <c r="U17" s="146">
        <v>0</v>
      </c>
      <c r="V17" s="145">
        <v>0</v>
      </c>
      <c r="W17" s="147">
        <v>0</v>
      </c>
      <c r="X17" s="146">
        <v>0</v>
      </c>
      <c r="Y17" s="146">
        <v>0</v>
      </c>
    </row>
    <row r="18" spans="1:25">
      <c r="A18" s="61"/>
      <c r="B18" s="62" t="s">
        <v>199</v>
      </c>
      <c r="C18" s="43"/>
      <c r="D18" s="163">
        <f t="shared" si="5"/>
        <v>14</v>
      </c>
      <c r="E18" s="144">
        <f t="shared" si="6"/>
        <v>10</v>
      </c>
      <c r="F18" s="144">
        <f t="shared" si="6"/>
        <v>4</v>
      </c>
      <c r="G18" s="145">
        <v>3</v>
      </c>
      <c r="H18" s="147">
        <v>3</v>
      </c>
      <c r="I18" s="145">
        <v>0</v>
      </c>
      <c r="J18" s="147">
        <v>0</v>
      </c>
      <c r="K18" s="146">
        <v>7</v>
      </c>
      <c r="L18" s="146">
        <v>1</v>
      </c>
      <c r="M18" s="257"/>
      <c r="N18" s="61"/>
      <c r="O18" s="62" t="s">
        <v>313</v>
      </c>
      <c r="P18" s="43"/>
      <c r="Q18" s="163" t="str">
        <f t="shared" si="7"/>
        <v>－</v>
      </c>
      <c r="R18" s="144" t="str">
        <f t="shared" si="8"/>
        <v>－</v>
      </c>
      <c r="S18" s="164" t="str">
        <f t="shared" si="9"/>
        <v>－</v>
      </c>
      <c r="T18" s="146">
        <v>0</v>
      </c>
      <c r="U18" s="146">
        <v>0</v>
      </c>
      <c r="V18" s="145">
        <v>0</v>
      </c>
      <c r="W18" s="147">
        <v>0</v>
      </c>
      <c r="X18" s="146">
        <v>0</v>
      </c>
      <c r="Y18" s="146">
        <v>0</v>
      </c>
    </row>
    <row r="19" spans="1:25">
      <c r="A19" s="64"/>
      <c r="B19" s="65" t="s">
        <v>228</v>
      </c>
      <c r="C19" s="66"/>
      <c r="D19" s="180">
        <f t="shared" si="5"/>
        <v>5</v>
      </c>
      <c r="E19" s="181">
        <f t="shared" si="6"/>
        <v>3</v>
      </c>
      <c r="F19" s="181">
        <f t="shared" si="6"/>
        <v>2</v>
      </c>
      <c r="G19" s="610">
        <v>0</v>
      </c>
      <c r="H19" s="611">
        <v>1</v>
      </c>
      <c r="I19" s="610">
        <v>0</v>
      </c>
      <c r="J19" s="611">
        <v>0</v>
      </c>
      <c r="K19" s="261">
        <v>3</v>
      </c>
      <c r="L19" s="261">
        <v>1</v>
      </c>
      <c r="M19" s="257"/>
      <c r="N19" s="64"/>
      <c r="O19" s="65" t="s">
        <v>314</v>
      </c>
      <c r="P19" s="66"/>
      <c r="Q19" s="180">
        <f t="shared" si="7"/>
        <v>4</v>
      </c>
      <c r="R19" s="181">
        <f t="shared" si="8"/>
        <v>3</v>
      </c>
      <c r="S19" s="182">
        <f t="shared" si="9"/>
        <v>1</v>
      </c>
      <c r="T19" s="261">
        <v>0</v>
      </c>
      <c r="U19" s="261">
        <v>0</v>
      </c>
      <c r="V19" s="610">
        <v>0</v>
      </c>
      <c r="W19" s="611">
        <v>0</v>
      </c>
      <c r="X19" s="261">
        <v>3</v>
      </c>
      <c r="Y19" s="261">
        <v>1</v>
      </c>
    </row>
    <row r="20" spans="1:25">
      <c r="A20" s="61"/>
      <c r="B20" s="62" t="s">
        <v>315</v>
      </c>
      <c r="C20" s="43"/>
      <c r="D20" s="163">
        <f t="shared" si="5"/>
        <v>41</v>
      </c>
      <c r="E20" s="144">
        <f t="shared" si="6"/>
        <v>9</v>
      </c>
      <c r="F20" s="144">
        <f t="shared" si="6"/>
        <v>32</v>
      </c>
      <c r="G20" s="145">
        <v>6</v>
      </c>
      <c r="H20" s="147">
        <v>6</v>
      </c>
      <c r="I20" s="145">
        <v>0</v>
      </c>
      <c r="J20" s="147">
        <v>0</v>
      </c>
      <c r="K20" s="146">
        <v>3</v>
      </c>
      <c r="L20" s="146">
        <v>26</v>
      </c>
      <c r="M20" s="257"/>
      <c r="N20" s="61"/>
      <c r="O20" s="62" t="s">
        <v>316</v>
      </c>
      <c r="P20" s="43"/>
      <c r="Q20" s="163">
        <f t="shared" si="7"/>
        <v>32</v>
      </c>
      <c r="R20" s="144">
        <f t="shared" si="8"/>
        <v>2</v>
      </c>
      <c r="S20" s="164">
        <f t="shared" si="9"/>
        <v>30</v>
      </c>
      <c r="T20" s="146">
        <v>0</v>
      </c>
      <c r="U20" s="146">
        <v>5</v>
      </c>
      <c r="V20" s="145">
        <v>0</v>
      </c>
      <c r="W20" s="147">
        <v>0</v>
      </c>
      <c r="X20" s="146">
        <v>2</v>
      </c>
      <c r="Y20" s="146">
        <v>25</v>
      </c>
    </row>
    <row r="21" spans="1:25">
      <c r="A21" s="61"/>
      <c r="B21" s="62" t="s">
        <v>317</v>
      </c>
      <c r="C21" s="43"/>
      <c r="D21" s="163">
        <f t="shared" si="5"/>
        <v>1</v>
      </c>
      <c r="E21" s="144" t="str">
        <f t="shared" si="6"/>
        <v>－</v>
      </c>
      <c r="F21" s="144">
        <f t="shared" si="6"/>
        <v>1</v>
      </c>
      <c r="G21" s="145">
        <v>0</v>
      </c>
      <c r="H21" s="147">
        <v>1</v>
      </c>
      <c r="I21" s="145">
        <v>0</v>
      </c>
      <c r="J21" s="147">
        <v>0</v>
      </c>
      <c r="K21" s="146">
        <v>0</v>
      </c>
      <c r="L21" s="146">
        <v>0</v>
      </c>
      <c r="M21" s="257"/>
      <c r="N21" s="61"/>
      <c r="O21" s="62" t="s">
        <v>317</v>
      </c>
      <c r="P21" s="43"/>
      <c r="Q21" s="163" t="str">
        <f t="shared" si="7"/>
        <v>－</v>
      </c>
      <c r="R21" s="144" t="str">
        <f t="shared" si="8"/>
        <v>－</v>
      </c>
      <c r="S21" s="164" t="str">
        <f t="shared" si="9"/>
        <v>－</v>
      </c>
      <c r="T21" s="146">
        <v>0</v>
      </c>
      <c r="U21" s="146">
        <v>0</v>
      </c>
      <c r="V21" s="145">
        <v>0</v>
      </c>
      <c r="W21" s="147">
        <v>0</v>
      </c>
      <c r="X21" s="146">
        <v>0</v>
      </c>
      <c r="Y21" s="146">
        <v>0</v>
      </c>
    </row>
    <row r="22" spans="1:25">
      <c r="A22" s="61"/>
      <c r="B22" s="62" t="s">
        <v>235</v>
      </c>
      <c r="C22" s="43"/>
      <c r="D22" s="163">
        <f t="shared" si="5"/>
        <v>1</v>
      </c>
      <c r="E22" s="144">
        <f t="shared" si="6"/>
        <v>1</v>
      </c>
      <c r="F22" s="144" t="str">
        <f t="shared" si="6"/>
        <v>－</v>
      </c>
      <c r="G22" s="145">
        <v>0</v>
      </c>
      <c r="H22" s="147">
        <v>0</v>
      </c>
      <c r="I22" s="145">
        <v>0</v>
      </c>
      <c r="J22" s="147">
        <v>0</v>
      </c>
      <c r="K22" s="146">
        <v>1</v>
      </c>
      <c r="L22" s="146">
        <v>0</v>
      </c>
      <c r="M22" s="257"/>
      <c r="N22" s="61"/>
      <c r="O22" s="62" t="s">
        <v>318</v>
      </c>
      <c r="P22" s="43"/>
      <c r="Q22" s="163" t="str">
        <f t="shared" si="7"/>
        <v>－</v>
      </c>
      <c r="R22" s="144" t="str">
        <f t="shared" si="8"/>
        <v>－</v>
      </c>
      <c r="S22" s="164" t="str">
        <f t="shared" si="9"/>
        <v>－</v>
      </c>
      <c r="T22" s="146">
        <v>0</v>
      </c>
      <c r="U22" s="146">
        <v>0</v>
      </c>
      <c r="V22" s="145">
        <v>0</v>
      </c>
      <c r="W22" s="147">
        <v>0</v>
      </c>
      <c r="X22" s="146">
        <v>0</v>
      </c>
      <c r="Y22" s="146">
        <v>0</v>
      </c>
    </row>
    <row r="23" spans="1:25">
      <c r="A23" s="71"/>
      <c r="B23" s="72" t="s">
        <v>204</v>
      </c>
      <c r="C23" s="73"/>
      <c r="D23" s="187">
        <f t="shared" si="5"/>
        <v>5</v>
      </c>
      <c r="E23" s="188" t="str">
        <f t="shared" si="6"/>
        <v>－</v>
      </c>
      <c r="F23" s="188">
        <f t="shared" si="6"/>
        <v>5</v>
      </c>
      <c r="G23" s="612">
        <v>0</v>
      </c>
      <c r="H23" s="613">
        <v>2</v>
      </c>
      <c r="I23" s="612">
        <v>0</v>
      </c>
      <c r="J23" s="613">
        <v>0</v>
      </c>
      <c r="K23" s="262">
        <v>0</v>
      </c>
      <c r="L23" s="262">
        <v>3</v>
      </c>
      <c r="M23" s="257"/>
      <c r="N23" s="71"/>
      <c r="O23" s="72" t="s">
        <v>319</v>
      </c>
      <c r="P23" s="73"/>
      <c r="Q23" s="187" t="str">
        <f t="shared" si="7"/>
        <v>－</v>
      </c>
      <c r="R23" s="188" t="str">
        <f t="shared" si="8"/>
        <v>－</v>
      </c>
      <c r="S23" s="189" t="str">
        <f t="shared" si="9"/>
        <v>－</v>
      </c>
      <c r="T23" s="262">
        <v>0</v>
      </c>
      <c r="U23" s="262">
        <v>0</v>
      </c>
      <c r="V23" s="612">
        <v>0</v>
      </c>
      <c r="W23" s="613">
        <v>0</v>
      </c>
      <c r="X23" s="262">
        <v>0</v>
      </c>
      <c r="Y23" s="262">
        <v>0</v>
      </c>
    </row>
    <row r="24" spans="1:25">
      <c r="A24" s="61"/>
      <c r="B24" s="65" t="s">
        <v>205</v>
      </c>
      <c r="C24" s="66"/>
      <c r="D24" s="163">
        <f>IF(SUM(E24:F24)&gt;0,SUM(E24:F24),"－")</f>
        <v>3</v>
      </c>
      <c r="E24" s="144">
        <f>IF(SUM(G24)+SUM(I24)+SUM(K24)&gt;0,SUM(G24)+SUM(I24)+SUM(K24),"－")</f>
        <v>1</v>
      </c>
      <c r="F24" s="144">
        <f>IF(SUM(H24)+SUM(J24)+SUM(L24)&gt;0,SUM(H24)+SUM(J24)+SUM(L24),"－")</f>
        <v>2</v>
      </c>
      <c r="G24" s="145">
        <v>1</v>
      </c>
      <c r="H24" s="147">
        <v>2</v>
      </c>
      <c r="I24" s="145">
        <v>0</v>
      </c>
      <c r="J24" s="147">
        <v>0</v>
      </c>
      <c r="K24" s="146">
        <v>0</v>
      </c>
      <c r="L24" s="146">
        <v>0</v>
      </c>
      <c r="M24" s="257"/>
      <c r="N24" s="61"/>
      <c r="O24" s="65" t="s">
        <v>320</v>
      </c>
      <c r="P24" s="66"/>
      <c r="Q24" s="163" t="str">
        <f t="shared" si="7"/>
        <v>－</v>
      </c>
      <c r="R24" s="144" t="str">
        <f t="shared" si="8"/>
        <v>－</v>
      </c>
      <c r="S24" s="164" t="str">
        <f t="shared" si="9"/>
        <v>－</v>
      </c>
      <c r="T24" s="146">
        <v>0</v>
      </c>
      <c r="U24" s="146">
        <v>0</v>
      </c>
      <c r="V24" s="145">
        <v>0</v>
      </c>
      <c r="W24" s="147">
        <v>0</v>
      </c>
      <c r="X24" s="146">
        <v>0</v>
      </c>
      <c r="Y24" s="146">
        <v>0</v>
      </c>
    </row>
    <row r="25" spans="1:25">
      <c r="A25" s="61"/>
      <c r="B25" s="62" t="s">
        <v>103</v>
      </c>
      <c r="C25" s="52"/>
      <c r="D25" s="195">
        <f t="shared" si="5"/>
        <v>11</v>
      </c>
      <c r="E25" s="196">
        <f t="shared" si="6"/>
        <v>6</v>
      </c>
      <c r="F25" s="196">
        <f t="shared" si="6"/>
        <v>5</v>
      </c>
      <c r="G25" s="614">
        <v>1</v>
      </c>
      <c r="H25" s="615">
        <v>2</v>
      </c>
      <c r="I25" s="614">
        <v>0</v>
      </c>
      <c r="J25" s="615">
        <v>0</v>
      </c>
      <c r="K25" s="263">
        <v>5</v>
      </c>
      <c r="L25" s="263">
        <v>3</v>
      </c>
      <c r="M25" s="257"/>
      <c r="N25" s="61"/>
      <c r="O25" s="62" t="s">
        <v>103</v>
      </c>
      <c r="P25" s="52"/>
      <c r="Q25" s="195">
        <f t="shared" si="7"/>
        <v>8</v>
      </c>
      <c r="R25" s="196">
        <f t="shared" si="8"/>
        <v>5</v>
      </c>
      <c r="S25" s="197">
        <f t="shared" si="9"/>
        <v>3</v>
      </c>
      <c r="T25" s="263">
        <v>0</v>
      </c>
      <c r="U25" s="263">
        <v>0</v>
      </c>
      <c r="V25" s="614">
        <v>0</v>
      </c>
      <c r="W25" s="615">
        <v>0</v>
      </c>
      <c r="X25" s="263">
        <v>5</v>
      </c>
      <c r="Y25" s="263">
        <v>3</v>
      </c>
    </row>
    <row r="26" spans="1:25" ht="16.5" customHeight="1">
      <c r="A26" s="695" t="s">
        <v>24</v>
      </c>
      <c r="B26" s="695"/>
      <c r="C26" s="203"/>
      <c r="D26" s="157">
        <f t="shared" ref="D26:L26" si="10">IF(SUM(D27:D49)&gt;0,SUM(D27:D49),"－")</f>
        <v>35</v>
      </c>
      <c r="E26" s="158">
        <f t="shared" si="10"/>
        <v>12</v>
      </c>
      <c r="F26" s="158">
        <f t="shared" si="10"/>
        <v>23</v>
      </c>
      <c r="G26" s="157">
        <f t="shared" si="10"/>
        <v>2</v>
      </c>
      <c r="H26" s="159">
        <f t="shared" si="10"/>
        <v>4</v>
      </c>
      <c r="I26" s="157" t="str">
        <f t="shared" si="10"/>
        <v>－</v>
      </c>
      <c r="J26" s="159">
        <f t="shared" si="10"/>
        <v>2</v>
      </c>
      <c r="K26" s="158">
        <f t="shared" si="10"/>
        <v>10</v>
      </c>
      <c r="L26" s="158">
        <f t="shared" si="10"/>
        <v>17</v>
      </c>
      <c r="M26" s="258"/>
      <c r="N26" s="695" t="s">
        <v>24</v>
      </c>
      <c r="O26" s="695"/>
      <c r="P26" s="203"/>
      <c r="Q26" s="157">
        <f t="shared" ref="Q26:Y26" si="11">IF(SUM(Q27:Q49)&gt;0,SUM(Q27:Q49),"－")</f>
        <v>10</v>
      </c>
      <c r="R26" s="158" t="str">
        <f t="shared" si="11"/>
        <v>－</v>
      </c>
      <c r="S26" s="159">
        <f t="shared" si="11"/>
        <v>10</v>
      </c>
      <c r="T26" s="158" t="str">
        <f t="shared" si="11"/>
        <v>－</v>
      </c>
      <c r="U26" s="158" t="str">
        <f t="shared" si="11"/>
        <v>－</v>
      </c>
      <c r="V26" s="157" t="str">
        <f t="shared" si="11"/>
        <v>－</v>
      </c>
      <c r="W26" s="159" t="str">
        <f t="shared" si="11"/>
        <v>－</v>
      </c>
      <c r="X26" s="158" t="str">
        <f t="shared" si="11"/>
        <v>－</v>
      </c>
      <c r="Y26" s="158">
        <f t="shared" si="11"/>
        <v>10</v>
      </c>
    </row>
    <row r="27" spans="1:25">
      <c r="A27" s="61"/>
      <c r="B27" s="62" t="s">
        <v>70</v>
      </c>
      <c r="C27" s="43"/>
      <c r="D27" s="163">
        <f t="shared" ref="D27:D34" si="12">IF(SUM(E27:F27)&gt;0,SUM(E27:F27),"－")</f>
        <v>2</v>
      </c>
      <c r="E27" s="144" t="str">
        <f t="shared" ref="E27:F34" si="13">IF(SUM(G27)+SUM(I27)+SUM(K27)&gt;0,SUM(G27)+SUM(I27)+SUM(K27),"－")</f>
        <v>－</v>
      </c>
      <c r="F27" s="144">
        <f t="shared" si="13"/>
        <v>2</v>
      </c>
      <c r="G27" s="145">
        <v>0</v>
      </c>
      <c r="H27" s="147">
        <v>0</v>
      </c>
      <c r="I27" s="145">
        <v>0</v>
      </c>
      <c r="J27" s="147">
        <v>0</v>
      </c>
      <c r="K27" s="146">
        <v>0</v>
      </c>
      <c r="L27" s="146">
        <v>2</v>
      </c>
      <c r="M27" s="257"/>
      <c r="N27" s="61"/>
      <c r="O27" s="62" t="s">
        <v>70</v>
      </c>
      <c r="P27" s="43"/>
      <c r="Q27" s="163">
        <f t="shared" ref="Q27:Q49" si="14">IF(SUM(R27:S27)&gt;0,SUM(R27:S27),"－")</f>
        <v>2</v>
      </c>
      <c r="R27" s="144" t="str">
        <f t="shared" ref="R27:R49" si="15">IF(SUM(T27)+SUM(V27)+SUM(X27)&gt;0,SUM(T27)+SUM(V27)+SUM(X27),"－")</f>
        <v>－</v>
      </c>
      <c r="S27" s="164">
        <f t="shared" ref="S27:S49" si="16">IF(SUM(U27)+SUM(W27)+SUM(Y27)&gt;0,SUM(U27)+SUM(W27)+SUM(Y27),"－")</f>
        <v>2</v>
      </c>
      <c r="T27" s="146">
        <v>0</v>
      </c>
      <c r="U27" s="146">
        <v>0</v>
      </c>
      <c r="V27" s="145">
        <v>0</v>
      </c>
      <c r="W27" s="147">
        <v>0</v>
      </c>
      <c r="X27" s="146">
        <v>0</v>
      </c>
      <c r="Y27" s="146">
        <v>2</v>
      </c>
    </row>
    <row r="28" spans="1:25">
      <c r="A28" s="61"/>
      <c r="B28" s="62" t="s">
        <v>71</v>
      </c>
      <c r="C28" s="43"/>
      <c r="D28" s="163" t="str">
        <f t="shared" si="12"/>
        <v>－</v>
      </c>
      <c r="E28" s="144" t="str">
        <f t="shared" si="13"/>
        <v>－</v>
      </c>
      <c r="F28" s="144" t="str">
        <f t="shared" si="13"/>
        <v>－</v>
      </c>
      <c r="G28" s="145">
        <v>0</v>
      </c>
      <c r="H28" s="147">
        <v>0</v>
      </c>
      <c r="I28" s="145">
        <v>0</v>
      </c>
      <c r="J28" s="147">
        <v>0</v>
      </c>
      <c r="K28" s="146">
        <v>0</v>
      </c>
      <c r="L28" s="146">
        <v>0</v>
      </c>
      <c r="M28" s="257"/>
      <c r="N28" s="61"/>
      <c r="O28" s="62" t="s">
        <v>71</v>
      </c>
      <c r="P28" s="43"/>
      <c r="Q28" s="163" t="str">
        <f t="shared" si="14"/>
        <v>－</v>
      </c>
      <c r="R28" s="144" t="str">
        <f t="shared" si="15"/>
        <v>－</v>
      </c>
      <c r="S28" s="164" t="str">
        <f t="shared" si="16"/>
        <v>－</v>
      </c>
      <c r="T28" s="146">
        <v>0</v>
      </c>
      <c r="U28" s="146">
        <v>0</v>
      </c>
      <c r="V28" s="145">
        <v>0</v>
      </c>
      <c r="W28" s="147">
        <v>0</v>
      </c>
      <c r="X28" s="146">
        <v>0</v>
      </c>
      <c r="Y28" s="146">
        <v>0</v>
      </c>
    </row>
    <row r="29" spans="1:25">
      <c r="A29" s="61"/>
      <c r="B29" s="62" t="s">
        <v>72</v>
      </c>
      <c r="C29" s="43"/>
      <c r="D29" s="163" t="str">
        <f t="shared" si="12"/>
        <v>－</v>
      </c>
      <c r="E29" s="144" t="str">
        <f t="shared" si="13"/>
        <v>－</v>
      </c>
      <c r="F29" s="144" t="str">
        <f t="shared" si="13"/>
        <v>－</v>
      </c>
      <c r="G29" s="145">
        <v>0</v>
      </c>
      <c r="H29" s="147">
        <v>0</v>
      </c>
      <c r="I29" s="145">
        <v>0</v>
      </c>
      <c r="J29" s="147">
        <v>0</v>
      </c>
      <c r="K29" s="146">
        <v>0</v>
      </c>
      <c r="L29" s="146">
        <v>0</v>
      </c>
      <c r="M29" s="257"/>
      <c r="N29" s="61"/>
      <c r="O29" s="62" t="s">
        <v>72</v>
      </c>
      <c r="P29" s="43"/>
      <c r="Q29" s="163" t="str">
        <f t="shared" si="14"/>
        <v>－</v>
      </c>
      <c r="R29" s="144" t="str">
        <f t="shared" si="15"/>
        <v>－</v>
      </c>
      <c r="S29" s="164" t="str">
        <f t="shared" si="16"/>
        <v>－</v>
      </c>
      <c r="T29" s="146">
        <v>0</v>
      </c>
      <c r="U29" s="146">
        <v>0</v>
      </c>
      <c r="V29" s="145">
        <v>0</v>
      </c>
      <c r="W29" s="147">
        <v>0</v>
      </c>
      <c r="X29" s="146">
        <v>0</v>
      </c>
      <c r="Y29" s="146">
        <v>0</v>
      </c>
    </row>
    <row r="30" spans="1:25">
      <c r="A30" s="43"/>
      <c r="B30" s="62" t="s">
        <v>208</v>
      </c>
      <c r="C30" s="43"/>
      <c r="D30" s="163" t="str">
        <f t="shared" si="12"/>
        <v>－</v>
      </c>
      <c r="E30" s="144" t="str">
        <f t="shared" si="13"/>
        <v>－</v>
      </c>
      <c r="F30" s="144" t="str">
        <f t="shared" si="13"/>
        <v>－</v>
      </c>
      <c r="G30" s="145">
        <v>0</v>
      </c>
      <c r="H30" s="147">
        <v>0</v>
      </c>
      <c r="I30" s="145">
        <v>0</v>
      </c>
      <c r="J30" s="147">
        <v>0</v>
      </c>
      <c r="K30" s="146">
        <v>0</v>
      </c>
      <c r="L30" s="146">
        <v>0</v>
      </c>
      <c r="M30" s="257"/>
      <c r="N30" s="43"/>
      <c r="O30" s="62" t="s">
        <v>208</v>
      </c>
      <c r="P30" s="43"/>
      <c r="Q30" s="163" t="str">
        <f t="shared" si="14"/>
        <v>－</v>
      </c>
      <c r="R30" s="144" t="str">
        <f t="shared" si="15"/>
        <v>－</v>
      </c>
      <c r="S30" s="164" t="str">
        <f t="shared" si="16"/>
        <v>－</v>
      </c>
      <c r="T30" s="146">
        <v>0</v>
      </c>
      <c r="U30" s="146">
        <v>0</v>
      </c>
      <c r="V30" s="145">
        <v>0</v>
      </c>
      <c r="W30" s="147">
        <v>0</v>
      </c>
      <c r="X30" s="146">
        <v>0</v>
      </c>
      <c r="Y30" s="146">
        <v>0</v>
      </c>
    </row>
    <row r="31" spans="1:25">
      <c r="A31" s="43"/>
      <c r="B31" s="62" t="s">
        <v>66</v>
      </c>
      <c r="C31" s="43"/>
      <c r="D31" s="163" t="str">
        <f t="shared" si="12"/>
        <v>－</v>
      </c>
      <c r="E31" s="144" t="str">
        <f t="shared" si="13"/>
        <v>－</v>
      </c>
      <c r="F31" s="144" t="str">
        <f t="shared" si="13"/>
        <v>－</v>
      </c>
      <c r="G31" s="145">
        <v>0</v>
      </c>
      <c r="H31" s="147">
        <v>0</v>
      </c>
      <c r="I31" s="145">
        <v>0</v>
      </c>
      <c r="J31" s="147">
        <v>0</v>
      </c>
      <c r="K31" s="146">
        <v>0</v>
      </c>
      <c r="L31" s="146">
        <v>0</v>
      </c>
      <c r="M31" s="257"/>
      <c r="N31" s="43"/>
      <c r="O31" s="62" t="s">
        <v>66</v>
      </c>
      <c r="P31" s="43"/>
      <c r="Q31" s="163" t="str">
        <f t="shared" si="14"/>
        <v>－</v>
      </c>
      <c r="R31" s="144" t="str">
        <f t="shared" si="15"/>
        <v>－</v>
      </c>
      <c r="S31" s="164" t="str">
        <f t="shared" si="16"/>
        <v>－</v>
      </c>
      <c r="T31" s="146">
        <v>0</v>
      </c>
      <c r="U31" s="146">
        <v>0</v>
      </c>
      <c r="V31" s="145">
        <v>0</v>
      </c>
      <c r="W31" s="147">
        <v>0</v>
      </c>
      <c r="X31" s="146">
        <v>0</v>
      </c>
      <c r="Y31" s="146">
        <v>0</v>
      </c>
    </row>
    <row r="32" spans="1:25">
      <c r="A32" s="66"/>
      <c r="B32" s="65" t="s">
        <v>73</v>
      </c>
      <c r="C32" s="66"/>
      <c r="D32" s="180" t="str">
        <f t="shared" si="12"/>
        <v>－</v>
      </c>
      <c r="E32" s="181" t="str">
        <f t="shared" si="13"/>
        <v>－</v>
      </c>
      <c r="F32" s="181" t="str">
        <f t="shared" si="13"/>
        <v>－</v>
      </c>
      <c r="G32" s="610">
        <v>0</v>
      </c>
      <c r="H32" s="611">
        <v>0</v>
      </c>
      <c r="I32" s="610">
        <v>0</v>
      </c>
      <c r="J32" s="611">
        <v>0</v>
      </c>
      <c r="K32" s="261">
        <v>0</v>
      </c>
      <c r="L32" s="261">
        <v>0</v>
      </c>
      <c r="M32" s="257"/>
      <c r="N32" s="66"/>
      <c r="O32" s="65" t="s">
        <v>73</v>
      </c>
      <c r="P32" s="66"/>
      <c r="Q32" s="180" t="str">
        <f t="shared" si="14"/>
        <v>－</v>
      </c>
      <c r="R32" s="181" t="str">
        <f t="shared" si="15"/>
        <v>－</v>
      </c>
      <c r="S32" s="182" t="str">
        <f t="shared" si="16"/>
        <v>－</v>
      </c>
      <c r="T32" s="261">
        <v>0</v>
      </c>
      <c r="U32" s="261">
        <v>0</v>
      </c>
      <c r="V32" s="610">
        <v>0</v>
      </c>
      <c r="W32" s="611">
        <v>0</v>
      </c>
      <c r="X32" s="261">
        <v>0</v>
      </c>
      <c r="Y32" s="261">
        <v>0</v>
      </c>
    </row>
    <row r="33" spans="1:25">
      <c r="A33" s="43"/>
      <c r="B33" s="62" t="s">
        <v>74</v>
      </c>
      <c r="C33" s="43"/>
      <c r="D33" s="163">
        <f t="shared" si="12"/>
        <v>3</v>
      </c>
      <c r="E33" s="144" t="str">
        <f t="shared" si="13"/>
        <v>－</v>
      </c>
      <c r="F33" s="144">
        <f t="shared" si="13"/>
        <v>3</v>
      </c>
      <c r="G33" s="145">
        <v>0</v>
      </c>
      <c r="H33" s="147">
        <v>0</v>
      </c>
      <c r="I33" s="145">
        <v>0</v>
      </c>
      <c r="J33" s="147">
        <v>0</v>
      </c>
      <c r="K33" s="146">
        <v>0</v>
      </c>
      <c r="L33" s="146">
        <v>3</v>
      </c>
      <c r="M33" s="257"/>
      <c r="N33" s="43"/>
      <c r="O33" s="62" t="s">
        <v>74</v>
      </c>
      <c r="P33" s="43"/>
      <c r="Q33" s="163">
        <f t="shared" si="14"/>
        <v>3</v>
      </c>
      <c r="R33" s="144" t="str">
        <f t="shared" si="15"/>
        <v>－</v>
      </c>
      <c r="S33" s="164">
        <f t="shared" si="16"/>
        <v>3</v>
      </c>
      <c r="T33" s="146">
        <v>0</v>
      </c>
      <c r="U33" s="146">
        <v>0</v>
      </c>
      <c r="V33" s="145">
        <v>0</v>
      </c>
      <c r="W33" s="147">
        <v>0</v>
      </c>
      <c r="X33" s="146">
        <v>0</v>
      </c>
      <c r="Y33" s="146">
        <v>3</v>
      </c>
    </row>
    <row r="34" spans="1:25">
      <c r="A34" s="43"/>
      <c r="B34" s="62" t="s">
        <v>67</v>
      </c>
      <c r="C34" s="43"/>
      <c r="D34" s="163">
        <f t="shared" si="12"/>
        <v>1</v>
      </c>
      <c r="E34" s="144" t="str">
        <f t="shared" si="13"/>
        <v>－</v>
      </c>
      <c r="F34" s="144">
        <f t="shared" si="13"/>
        <v>1</v>
      </c>
      <c r="G34" s="145">
        <v>0</v>
      </c>
      <c r="H34" s="147">
        <v>0</v>
      </c>
      <c r="I34" s="145">
        <v>0</v>
      </c>
      <c r="J34" s="147">
        <v>0</v>
      </c>
      <c r="K34" s="146">
        <v>0</v>
      </c>
      <c r="L34" s="146">
        <v>1</v>
      </c>
      <c r="M34" s="257"/>
      <c r="N34" s="43"/>
      <c r="O34" s="62" t="s">
        <v>67</v>
      </c>
      <c r="P34" s="43"/>
      <c r="Q34" s="163">
        <f t="shared" si="14"/>
        <v>1</v>
      </c>
      <c r="R34" s="144" t="str">
        <f t="shared" si="15"/>
        <v>－</v>
      </c>
      <c r="S34" s="164">
        <f t="shared" si="16"/>
        <v>1</v>
      </c>
      <c r="T34" s="146">
        <v>0</v>
      </c>
      <c r="U34" s="146">
        <v>0</v>
      </c>
      <c r="V34" s="145">
        <v>0</v>
      </c>
      <c r="W34" s="147">
        <v>0</v>
      </c>
      <c r="X34" s="146">
        <v>0</v>
      </c>
      <c r="Y34" s="146">
        <v>1</v>
      </c>
    </row>
    <row r="35" spans="1:25">
      <c r="A35" s="43"/>
      <c r="B35" s="62" t="s">
        <v>68</v>
      </c>
      <c r="C35" s="43"/>
      <c r="D35" s="163" t="str">
        <f t="shared" ref="D35:D49" si="17">IF(SUM(E35:F35)&gt;0,SUM(E35:F35),"－")</f>
        <v>－</v>
      </c>
      <c r="E35" s="144" t="str">
        <f t="shared" ref="E35:E49" si="18">IF(SUM(G35)+SUM(I35)+SUM(K35)&gt;0,SUM(G35)+SUM(I35)+SUM(K35),"－")</f>
        <v>－</v>
      </c>
      <c r="F35" s="144" t="str">
        <f t="shared" ref="F35:F49" si="19">IF(SUM(H35)+SUM(J35)+SUM(L35)&gt;0,SUM(H35)+SUM(J35)+SUM(L35),"－")</f>
        <v>－</v>
      </c>
      <c r="G35" s="145">
        <v>0</v>
      </c>
      <c r="H35" s="147">
        <v>0</v>
      </c>
      <c r="I35" s="145">
        <v>0</v>
      </c>
      <c r="J35" s="147">
        <v>0</v>
      </c>
      <c r="K35" s="146">
        <v>0</v>
      </c>
      <c r="L35" s="146">
        <v>0</v>
      </c>
      <c r="M35" s="257"/>
      <c r="N35" s="43"/>
      <c r="O35" s="62" t="s">
        <v>68</v>
      </c>
      <c r="P35" s="43"/>
      <c r="Q35" s="163" t="str">
        <f t="shared" si="14"/>
        <v>－</v>
      </c>
      <c r="R35" s="144" t="str">
        <f t="shared" si="15"/>
        <v>－</v>
      </c>
      <c r="S35" s="164" t="str">
        <f t="shared" si="16"/>
        <v>－</v>
      </c>
      <c r="T35" s="146">
        <v>0</v>
      </c>
      <c r="U35" s="146">
        <v>0</v>
      </c>
      <c r="V35" s="145">
        <v>0</v>
      </c>
      <c r="W35" s="147">
        <v>0</v>
      </c>
      <c r="X35" s="146">
        <v>0</v>
      </c>
      <c r="Y35" s="146">
        <v>0</v>
      </c>
    </row>
    <row r="36" spans="1:25">
      <c r="A36" s="73"/>
      <c r="B36" s="72" t="s">
        <v>87</v>
      </c>
      <c r="C36" s="73"/>
      <c r="D36" s="187" t="str">
        <f t="shared" si="17"/>
        <v>－</v>
      </c>
      <c r="E36" s="188" t="str">
        <f t="shared" si="18"/>
        <v>－</v>
      </c>
      <c r="F36" s="188" t="str">
        <f t="shared" si="19"/>
        <v>－</v>
      </c>
      <c r="G36" s="612">
        <v>0</v>
      </c>
      <c r="H36" s="613">
        <v>0</v>
      </c>
      <c r="I36" s="612">
        <v>0</v>
      </c>
      <c r="J36" s="613">
        <v>0</v>
      </c>
      <c r="K36" s="262">
        <v>0</v>
      </c>
      <c r="L36" s="262">
        <v>0</v>
      </c>
      <c r="M36" s="257"/>
      <c r="N36" s="73"/>
      <c r="O36" s="72" t="s">
        <v>87</v>
      </c>
      <c r="P36" s="73"/>
      <c r="Q36" s="187" t="str">
        <f t="shared" si="14"/>
        <v>－</v>
      </c>
      <c r="R36" s="188" t="str">
        <f t="shared" si="15"/>
        <v>－</v>
      </c>
      <c r="S36" s="189" t="str">
        <f t="shared" si="16"/>
        <v>－</v>
      </c>
      <c r="T36" s="262">
        <v>0</v>
      </c>
      <c r="U36" s="262">
        <v>0</v>
      </c>
      <c r="V36" s="612">
        <v>0</v>
      </c>
      <c r="W36" s="613">
        <v>0</v>
      </c>
      <c r="X36" s="262">
        <v>0</v>
      </c>
      <c r="Y36" s="262">
        <v>0</v>
      </c>
    </row>
    <row r="37" spans="1:25">
      <c r="A37" s="43"/>
      <c r="B37" s="62" t="s">
        <v>88</v>
      </c>
      <c r="C37" s="43"/>
      <c r="D37" s="163" t="str">
        <f t="shared" si="17"/>
        <v>－</v>
      </c>
      <c r="E37" s="144" t="str">
        <f t="shared" si="18"/>
        <v>－</v>
      </c>
      <c r="F37" s="144" t="str">
        <f t="shared" si="19"/>
        <v>－</v>
      </c>
      <c r="G37" s="145">
        <v>0</v>
      </c>
      <c r="H37" s="147">
        <v>0</v>
      </c>
      <c r="I37" s="145">
        <v>0</v>
      </c>
      <c r="J37" s="147">
        <v>0</v>
      </c>
      <c r="K37" s="146">
        <v>0</v>
      </c>
      <c r="L37" s="146">
        <v>0</v>
      </c>
      <c r="M37" s="257"/>
      <c r="N37" s="43"/>
      <c r="O37" s="62" t="s">
        <v>88</v>
      </c>
      <c r="P37" s="43"/>
      <c r="Q37" s="163" t="str">
        <f t="shared" si="14"/>
        <v>－</v>
      </c>
      <c r="R37" s="144" t="str">
        <f t="shared" si="15"/>
        <v>－</v>
      </c>
      <c r="S37" s="164" t="str">
        <f t="shared" si="16"/>
        <v>－</v>
      </c>
      <c r="T37" s="146">
        <v>0</v>
      </c>
      <c r="U37" s="146">
        <v>0</v>
      </c>
      <c r="V37" s="145">
        <v>0</v>
      </c>
      <c r="W37" s="147">
        <v>0</v>
      </c>
      <c r="X37" s="146">
        <v>0</v>
      </c>
      <c r="Y37" s="146">
        <v>0</v>
      </c>
    </row>
    <row r="38" spans="1:25">
      <c r="A38" s="43"/>
      <c r="B38" s="62" t="s">
        <v>89</v>
      </c>
      <c r="C38" s="61"/>
      <c r="D38" s="163" t="str">
        <f t="shared" si="17"/>
        <v>－</v>
      </c>
      <c r="E38" s="144" t="str">
        <f t="shared" si="18"/>
        <v>－</v>
      </c>
      <c r="F38" s="144" t="str">
        <f t="shared" si="19"/>
        <v>－</v>
      </c>
      <c r="G38" s="145">
        <v>0</v>
      </c>
      <c r="H38" s="147">
        <v>0</v>
      </c>
      <c r="I38" s="145">
        <v>0</v>
      </c>
      <c r="J38" s="147">
        <v>0</v>
      </c>
      <c r="K38" s="146">
        <v>0</v>
      </c>
      <c r="L38" s="146">
        <v>0</v>
      </c>
      <c r="M38" s="257"/>
      <c r="N38" s="43"/>
      <c r="O38" s="62" t="s">
        <v>89</v>
      </c>
      <c r="P38" s="61"/>
      <c r="Q38" s="163" t="str">
        <f t="shared" si="14"/>
        <v>－</v>
      </c>
      <c r="R38" s="144" t="str">
        <f t="shared" si="15"/>
        <v>－</v>
      </c>
      <c r="S38" s="164" t="str">
        <f t="shared" si="16"/>
        <v>－</v>
      </c>
      <c r="T38" s="146">
        <v>0</v>
      </c>
      <c r="U38" s="146">
        <v>0</v>
      </c>
      <c r="V38" s="145">
        <v>0</v>
      </c>
      <c r="W38" s="147">
        <v>0</v>
      </c>
      <c r="X38" s="146">
        <v>0</v>
      </c>
      <c r="Y38" s="146">
        <v>0</v>
      </c>
    </row>
    <row r="39" spans="1:25">
      <c r="A39" s="43"/>
      <c r="B39" s="62" t="s">
        <v>90</v>
      </c>
      <c r="C39" s="61"/>
      <c r="D39" s="163" t="str">
        <f t="shared" si="17"/>
        <v>－</v>
      </c>
      <c r="E39" s="144" t="str">
        <f t="shared" si="18"/>
        <v>－</v>
      </c>
      <c r="F39" s="144" t="str">
        <f t="shared" si="19"/>
        <v>－</v>
      </c>
      <c r="G39" s="145">
        <v>0</v>
      </c>
      <c r="H39" s="147">
        <v>0</v>
      </c>
      <c r="I39" s="145">
        <v>0</v>
      </c>
      <c r="J39" s="147">
        <v>0</v>
      </c>
      <c r="K39" s="146">
        <v>0</v>
      </c>
      <c r="L39" s="146">
        <v>0</v>
      </c>
      <c r="M39" s="257"/>
      <c r="N39" s="43"/>
      <c r="O39" s="62" t="s">
        <v>90</v>
      </c>
      <c r="P39" s="61"/>
      <c r="Q39" s="163" t="str">
        <f t="shared" si="14"/>
        <v>－</v>
      </c>
      <c r="R39" s="144" t="str">
        <f t="shared" si="15"/>
        <v>－</v>
      </c>
      <c r="S39" s="164" t="str">
        <f t="shared" si="16"/>
        <v>－</v>
      </c>
      <c r="T39" s="146">
        <v>0</v>
      </c>
      <c r="U39" s="146">
        <v>0</v>
      </c>
      <c r="V39" s="145">
        <v>0</v>
      </c>
      <c r="W39" s="147">
        <v>0</v>
      </c>
      <c r="X39" s="146">
        <v>0</v>
      </c>
      <c r="Y39" s="146">
        <v>0</v>
      </c>
    </row>
    <row r="40" spans="1:25">
      <c r="A40" s="43"/>
      <c r="B40" s="62" t="s">
        <v>75</v>
      </c>
      <c r="C40" s="61"/>
      <c r="D40" s="163" t="str">
        <f t="shared" si="17"/>
        <v>－</v>
      </c>
      <c r="E40" s="144" t="str">
        <f t="shared" si="18"/>
        <v>－</v>
      </c>
      <c r="F40" s="144" t="str">
        <f t="shared" si="19"/>
        <v>－</v>
      </c>
      <c r="G40" s="145">
        <v>0</v>
      </c>
      <c r="H40" s="147">
        <v>0</v>
      </c>
      <c r="I40" s="145">
        <v>0</v>
      </c>
      <c r="J40" s="147">
        <v>0</v>
      </c>
      <c r="K40" s="146">
        <v>0</v>
      </c>
      <c r="L40" s="146">
        <v>0</v>
      </c>
      <c r="M40" s="257"/>
      <c r="N40" s="43"/>
      <c r="O40" s="62" t="s">
        <v>75</v>
      </c>
      <c r="P40" s="61"/>
      <c r="Q40" s="163" t="str">
        <f t="shared" si="14"/>
        <v>－</v>
      </c>
      <c r="R40" s="144" t="str">
        <f t="shared" si="15"/>
        <v>－</v>
      </c>
      <c r="S40" s="164" t="str">
        <f t="shared" si="16"/>
        <v>－</v>
      </c>
      <c r="T40" s="146">
        <v>0</v>
      </c>
      <c r="U40" s="146">
        <v>0</v>
      </c>
      <c r="V40" s="145">
        <v>0</v>
      </c>
      <c r="W40" s="147">
        <v>0</v>
      </c>
      <c r="X40" s="146">
        <v>0</v>
      </c>
      <c r="Y40" s="146">
        <v>0</v>
      </c>
    </row>
    <row r="41" spans="1:25">
      <c r="A41" s="43"/>
      <c r="B41" s="62" t="s">
        <v>76</v>
      </c>
      <c r="C41" s="61"/>
      <c r="D41" s="163" t="str">
        <f t="shared" si="17"/>
        <v>－</v>
      </c>
      <c r="E41" s="144" t="str">
        <f t="shared" si="18"/>
        <v>－</v>
      </c>
      <c r="F41" s="144" t="str">
        <f t="shared" si="19"/>
        <v>－</v>
      </c>
      <c r="G41" s="145">
        <v>0</v>
      </c>
      <c r="H41" s="147">
        <v>0</v>
      </c>
      <c r="I41" s="145">
        <v>0</v>
      </c>
      <c r="J41" s="147">
        <v>0</v>
      </c>
      <c r="K41" s="146">
        <v>0</v>
      </c>
      <c r="L41" s="146">
        <v>0</v>
      </c>
      <c r="M41" s="257"/>
      <c r="N41" s="43"/>
      <c r="O41" s="62" t="s">
        <v>76</v>
      </c>
      <c r="P41" s="61"/>
      <c r="Q41" s="163" t="str">
        <f t="shared" si="14"/>
        <v>－</v>
      </c>
      <c r="R41" s="144" t="str">
        <f t="shared" si="15"/>
        <v>－</v>
      </c>
      <c r="S41" s="164" t="str">
        <f t="shared" si="16"/>
        <v>－</v>
      </c>
      <c r="T41" s="146">
        <v>0</v>
      </c>
      <c r="U41" s="146">
        <v>0</v>
      </c>
      <c r="V41" s="145">
        <v>0</v>
      </c>
      <c r="W41" s="147">
        <v>0</v>
      </c>
      <c r="X41" s="146">
        <v>0</v>
      </c>
      <c r="Y41" s="146">
        <v>0</v>
      </c>
    </row>
    <row r="42" spans="1:25">
      <c r="A42" s="66"/>
      <c r="B42" s="65" t="s">
        <v>91</v>
      </c>
      <c r="C42" s="64"/>
      <c r="D42" s="180" t="str">
        <f t="shared" si="17"/>
        <v>－</v>
      </c>
      <c r="E42" s="181" t="str">
        <f t="shared" si="18"/>
        <v>－</v>
      </c>
      <c r="F42" s="181" t="str">
        <f t="shared" si="19"/>
        <v>－</v>
      </c>
      <c r="G42" s="610">
        <v>0</v>
      </c>
      <c r="H42" s="611">
        <v>0</v>
      </c>
      <c r="I42" s="610">
        <v>0</v>
      </c>
      <c r="J42" s="611">
        <v>0</v>
      </c>
      <c r="K42" s="261">
        <v>0</v>
      </c>
      <c r="L42" s="261">
        <v>0</v>
      </c>
      <c r="M42" s="257"/>
      <c r="N42" s="66"/>
      <c r="O42" s="65" t="s">
        <v>91</v>
      </c>
      <c r="P42" s="64"/>
      <c r="Q42" s="180" t="str">
        <f t="shared" si="14"/>
        <v>－</v>
      </c>
      <c r="R42" s="181" t="str">
        <f t="shared" si="15"/>
        <v>－</v>
      </c>
      <c r="S42" s="182" t="str">
        <f t="shared" si="16"/>
        <v>－</v>
      </c>
      <c r="T42" s="261">
        <v>0</v>
      </c>
      <c r="U42" s="261">
        <v>0</v>
      </c>
      <c r="V42" s="610">
        <v>0</v>
      </c>
      <c r="W42" s="611">
        <v>0</v>
      </c>
      <c r="X42" s="261">
        <v>0</v>
      </c>
      <c r="Y42" s="261">
        <v>0</v>
      </c>
    </row>
    <row r="43" spans="1:25">
      <c r="A43" s="43"/>
      <c r="B43" s="62" t="s">
        <v>104</v>
      </c>
      <c r="C43" s="61"/>
      <c r="D43" s="163" t="str">
        <f t="shared" si="17"/>
        <v>－</v>
      </c>
      <c r="E43" s="144" t="str">
        <f t="shared" si="18"/>
        <v>－</v>
      </c>
      <c r="F43" s="144" t="str">
        <f t="shared" si="19"/>
        <v>－</v>
      </c>
      <c r="G43" s="145">
        <v>0</v>
      </c>
      <c r="H43" s="147">
        <v>0</v>
      </c>
      <c r="I43" s="145">
        <v>0</v>
      </c>
      <c r="J43" s="147">
        <v>0</v>
      </c>
      <c r="K43" s="146">
        <v>0</v>
      </c>
      <c r="L43" s="146">
        <v>0</v>
      </c>
      <c r="M43" s="257"/>
      <c r="N43" s="43"/>
      <c r="O43" s="62" t="s">
        <v>104</v>
      </c>
      <c r="P43" s="61"/>
      <c r="Q43" s="163" t="str">
        <f t="shared" si="14"/>
        <v>－</v>
      </c>
      <c r="R43" s="144" t="str">
        <f t="shared" si="15"/>
        <v>－</v>
      </c>
      <c r="S43" s="164" t="str">
        <f t="shared" si="16"/>
        <v>－</v>
      </c>
      <c r="T43" s="146">
        <v>0</v>
      </c>
      <c r="U43" s="146">
        <v>0</v>
      </c>
      <c r="V43" s="145">
        <v>0</v>
      </c>
      <c r="W43" s="147">
        <v>0</v>
      </c>
      <c r="X43" s="146">
        <v>0</v>
      </c>
      <c r="Y43" s="146">
        <v>0</v>
      </c>
    </row>
    <row r="44" spans="1:25">
      <c r="A44" s="43"/>
      <c r="B44" s="62" t="s">
        <v>77</v>
      </c>
      <c r="C44" s="61"/>
      <c r="D44" s="163">
        <f t="shared" si="17"/>
        <v>4</v>
      </c>
      <c r="E44" s="144" t="str">
        <f t="shared" si="18"/>
        <v>－</v>
      </c>
      <c r="F44" s="144">
        <f t="shared" si="19"/>
        <v>4</v>
      </c>
      <c r="G44" s="145">
        <v>0</v>
      </c>
      <c r="H44" s="147">
        <v>0</v>
      </c>
      <c r="I44" s="145">
        <v>0</v>
      </c>
      <c r="J44" s="147">
        <v>0</v>
      </c>
      <c r="K44" s="146">
        <v>0</v>
      </c>
      <c r="L44" s="146">
        <v>4</v>
      </c>
      <c r="M44" s="257"/>
      <c r="N44" s="43"/>
      <c r="O44" s="62" t="s">
        <v>77</v>
      </c>
      <c r="P44" s="61"/>
      <c r="Q44" s="163">
        <f t="shared" si="14"/>
        <v>4</v>
      </c>
      <c r="R44" s="144" t="str">
        <f t="shared" si="15"/>
        <v>－</v>
      </c>
      <c r="S44" s="164">
        <f t="shared" si="16"/>
        <v>4</v>
      </c>
      <c r="T44" s="146">
        <v>0</v>
      </c>
      <c r="U44" s="146">
        <v>0</v>
      </c>
      <c r="V44" s="145">
        <v>0</v>
      </c>
      <c r="W44" s="147">
        <v>0</v>
      </c>
      <c r="X44" s="146">
        <v>0</v>
      </c>
      <c r="Y44" s="146">
        <v>4</v>
      </c>
    </row>
    <row r="45" spans="1:25">
      <c r="A45" s="43"/>
      <c r="B45" s="62" t="s">
        <v>78</v>
      </c>
      <c r="C45" s="61"/>
      <c r="D45" s="163">
        <f t="shared" si="17"/>
        <v>12</v>
      </c>
      <c r="E45" s="144">
        <f t="shared" si="18"/>
        <v>4</v>
      </c>
      <c r="F45" s="144">
        <f t="shared" si="19"/>
        <v>8</v>
      </c>
      <c r="G45" s="145">
        <v>0</v>
      </c>
      <c r="H45" s="147">
        <v>2</v>
      </c>
      <c r="I45" s="145">
        <v>0</v>
      </c>
      <c r="J45" s="147">
        <v>1</v>
      </c>
      <c r="K45" s="146">
        <v>4</v>
      </c>
      <c r="L45" s="146">
        <v>5</v>
      </c>
      <c r="M45" s="257"/>
      <c r="N45" s="43"/>
      <c r="O45" s="62" t="s">
        <v>78</v>
      </c>
      <c r="P45" s="61"/>
      <c r="Q45" s="163" t="str">
        <f t="shared" si="14"/>
        <v>－</v>
      </c>
      <c r="R45" s="144" t="str">
        <f t="shared" si="15"/>
        <v>－</v>
      </c>
      <c r="S45" s="164" t="str">
        <f t="shared" si="16"/>
        <v>－</v>
      </c>
      <c r="T45" s="146">
        <v>0</v>
      </c>
      <c r="U45" s="146">
        <v>0</v>
      </c>
      <c r="V45" s="145">
        <v>0</v>
      </c>
      <c r="W45" s="147">
        <v>0</v>
      </c>
      <c r="X45" s="146">
        <v>0</v>
      </c>
      <c r="Y45" s="146">
        <v>0</v>
      </c>
    </row>
    <row r="46" spans="1:25">
      <c r="A46" s="73"/>
      <c r="B46" s="72" t="s">
        <v>209</v>
      </c>
      <c r="C46" s="71"/>
      <c r="D46" s="187" t="str">
        <f t="shared" si="17"/>
        <v>－</v>
      </c>
      <c r="E46" s="188" t="str">
        <f t="shared" si="18"/>
        <v>－</v>
      </c>
      <c r="F46" s="188" t="str">
        <f t="shared" si="19"/>
        <v>－</v>
      </c>
      <c r="G46" s="612">
        <v>0</v>
      </c>
      <c r="H46" s="613">
        <v>0</v>
      </c>
      <c r="I46" s="612">
        <v>0</v>
      </c>
      <c r="J46" s="613">
        <v>0</v>
      </c>
      <c r="K46" s="262">
        <v>0</v>
      </c>
      <c r="L46" s="262">
        <v>0</v>
      </c>
      <c r="M46" s="142"/>
      <c r="N46" s="73"/>
      <c r="O46" s="72" t="s">
        <v>209</v>
      </c>
      <c r="P46" s="71"/>
      <c r="Q46" s="187" t="str">
        <f t="shared" si="14"/>
        <v>－</v>
      </c>
      <c r="R46" s="188" t="str">
        <f t="shared" si="15"/>
        <v>－</v>
      </c>
      <c r="S46" s="189" t="str">
        <f t="shared" si="16"/>
        <v>－</v>
      </c>
      <c r="T46" s="262">
        <v>0</v>
      </c>
      <c r="U46" s="262">
        <v>0</v>
      </c>
      <c r="V46" s="612">
        <v>0</v>
      </c>
      <c r="W46" s="613">
        <v>0</v>
      </c>
      <c r="X46" s="262">
        <v>0</v>
      </c>
      <c r="Y46" s="262">
        <v>0</v>
      </c>
    </row>
    <row r="47" spans="1:25">
      <c r="A47" s="43"/>
      <c r="B47" s="62" t="s">
        <v>69</v>
      </c>
      <c r="C47" s="61"/>
      <c r="D47" s="163" t="str">
        <f t="shared" si="17"/>
        <v>－</v>
      </c>
      <c r="E47" s="144" t="str">
        <f t="shared" si="18"/>
        <v>－</v>
      </c>
      <c r="F47" s="144" t="str">
        <f t="shared" si="19"/>
        <v>－</v>
      </c>
      <c r="G47" s="145">
        <v>0</v>
      </c>
      <c r="H47" s="147">
        <v>0</v>
      </c>
      <c r="I47" s="145">
        <v>0</v>
      </c>
      <c r="J47" s="147">
        <v>0</v>
      </c>
      <c r="K47" s="146">
        <v>0</v>
      </c>
      <c r="L47" s="146">
        <v>0</v>
      </c>
      <c r="M47" s="142"/>
      <c r="N47" s="43"/>
      <c r="O47" s="62" t="s">
        <v>69</v>
      </c>
      <c r="P47" s="61"/>
      <c r="Q47" s="163" t="str">
        <f t="shared" si="14"/>
        <v>－</v>
      </c>
      <c r="R47" s="144" t="str">
        <f t="shared" si="15"/>
        <v>－</v>
      </c>
      <c r="S47" s="164" t="str">
        <f t="shared" si="16"/>
        <v>－</v>
      </c>
      <c r="T47" s="146">
        <v>0</v>
      </c>
      <c r="U47" s="146">
        <v>0</v>
      </c>
      <c r="V47" s="145">
        <v>0</v>
      </c>
      <c r="W47" s="147">
        <v>0</v>
      </c>
      <c r="X47" s="146">
        <v>0</v>
      </c>
      <c r="Y47" s="146">
        <v>0</v>
      </c>
    </row>
    <row r="48" spans="1:25">
      <c r="A48" s="43"/>
      <c r="B48" s="62" t="s">
        <v>79</v>
      </c>
      <c r="C48" s="61"/>
      <c r="D48" s="163">
        <f t="shared" si="17"/>
        <v>13</v>
      </c>
      <c r="E48" s="144">
        <f t="shared" si="18"/>
        <v>8</v>
      </c>
      <c r="F48" s="144">
        <f t="shared" si="19"/>
        <v>5</v>
      </c>
      <c r="G48" s="145">
        <v>2</v>
      </c>
      <c r="H48" s="147">
        <v>2</v>
      </c>
      <c r="I48" s="145">
        <v>0</v>
      </c>
      <c r="J48" s="147">
        <v>1</v>
      </c>
      <c r="K48" s="146">
        <v>6</v>
      </c>
      <c r="L48" s="146">
        <v>2</v>
      </c>
      <c r="M48" s="142"/>
      <c r="N48" s="43"/>
      <c r="O48" s="62" t="s">
        <v>79</v>
      </c>
      <c r="P48" s="61"/>
      <c r="Q48" s="163" t="str">
        <f t="shared" si="14"/>
        <v>－</v>
      </c>
      <c r="R48" s="144" t="str">
        <f t="shared" si="15"/>
        <v>－</v>
      </c>
      <c r="S48" s="164" t="str">
        <f t="shared" si="16"/>
        <v>－</v>
      </c>
      <c r="T48" s="146">
        <v>0</v>
      </c>
      <c r="U48" s="146">
        <v>0</v>
      </c>
      <c r="V48" s="145">
        <v>0</v>
      </c>
      <c r="W48" s="147">
        <v>0</v>
      </c>
      <c r="X48" s="146">
        <v>0</v>
      </c>
      <c r="Y48" s="146">
        <v>0</v>
      </c>
    </row>
    <row r="49" spans="1:25" ht="14.25" thickBot="1">
      <c r="A49" s="108"/>
      <c r="B49" s="109" t="s">
        <v>111</v>
      </c>
      <c r="C49" s="110"/>
      <c r="D49" s="205" t="str">
        <f t="shared" si="17"/>
        <v>－</v>
      </c>
      <c r="E49" s="206" t="str">
        <f t="shared" si="18"/>
        <v>－</v>
      </c>
      <c r="F49" s="206" t="str">
        <f t="shared" si="19"/>
        <v>－</v>
      </c>
      <c r="G49" s="616">
        <v>0</v>
      </c>
      <c r="H49" s="617">
        <v>0</v>
      </c>
      <c r="I49" s="616">
        <v>0</v>
      </c>
      <c r="J49" s="617">
        <v>0</v>
      </c>
      <c r="K49" s="264">
        <v>0</v>
      </c>
      <c r="L49" s="264">
        <v>0</v>
      </c>
      <c r="N49" s="108"/>
      <c r="O49" s="109" t="s">
        <v>111</v>
      </c>
      <c r="P49" s="110"/>
      <c r="Q49" s="205" t="str">
        <f t="shared" si="14"/>
        <v>－</v>
      </c>
      <c r="R49" s="206" t="str">
        <f t="shared" si="15"/>
        <v>－</v>
      </c>
      <c r="S49" s="207" t="str">
        <f t="shared" si="16"/>
        <v>－</v>
      </c>
      <c r="T49" s="264">
        <v>0</v>
      </c>
      <c r="U49" s="264">
        <v>0</v>
      </c>
      <c r="V49" s="616">
        <v>0</v>
      </c>
      <c r="W49" s="617">
        <v>0</v>
      </c>
      <c r="X49" s="264">
        <v>0</v>
      </c>
      <c r="Y49" s="264">
        <v>0</v>
      </c>
    </row>
  </sheetData>
  <mergeCells count="24">
    <mergeCell ref="A3:L3"/>
    <mergeCell ref="N3:Y3"/>
    <mergeCell ref="Q5:S6"/>
    <mergeCell ref="T5:U6"/>
    <mergeCell ref="V5:W5"/>
    <mergeCell ref="A5:C7"/>
    <mergeCell ref="X5:Y5"/>
    <mergeCell ref="V6:W6"/>
    <mergeCell ref="X6:Y6"/>
    <mergeCell ref="I6:J6"/>
    <mergeCell ref="N5:P7"/>
    <mergeCell ref="N26:O26"/>
    <mergeCell ref="A13:B13"/>
    <mergeCell ref="A26:B26"/>
    <mergeCell ref="I5:J5"/>
    <mergeCell ref="N13:O13"/>
    <mergeCell ref="K5:L5"/>
    <mergeCell ref="K6:L6"/>
    <mergeCell ref="D5:F6"/>
    <mergeCell ref="G5:H6"/>
    <mergeCell ref="N9:O9"/>
    <mergeCell ref="N8:O8"/>
    <mergeCell ref="A8:B8"/>
    <mergeCell ref="A9:B9"/>
  </mergeCells>
  <phoneticPr fontId="2"/>
  <printOptions horizontalCentered="1"/>
  <pageMargins left="0.78740157480314965" right="0.59055118110236227" top="0.59055118110236227" bottom="0.59055118110236227" header="0.39370078740157483" footer="0.39370078740157483"/>
  <pageSetup paperSize="9" scale="74" firstPageNumber="96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F49"/>
  <sheetViews>
    <sheetView view="pageBreakPreview" zoomScaleNormal="100" zoomScaleSheetLayoutView="100" workbookViewId="0">
      <selection activeCell="E40" sqref="E40"/>
    </sheetView>
  </sheetViews>
  <sheetFormatPr defaultRowHeight="13.5"/>
  <cols>
    <col min="1" max="1" width="2.125" style="118" customWidth="1"/>
    <col min="2" max="2" width="12.625" style="118" customWidth="1"/>
    <col min="3" max="3" width="0.625" style="118" customWidth="1"/>
    <col min="4" max="15" width="14.75" style="118" customWidth="1"/>
    <col min="16" max="16" width="2.125" style="118" customWidth="1"/>
    <col min="17" max="17" width="12.625" style="118" customWidth="1"/>
    <col min="18" max="18" width="0.625" style="118" customWidth="1"/>
    <col min="19" max="30" width="14.875" style="118" customWidth="1"/>
    <col min="31" max="31" width="10.625" style="118" customWidth="1"/>
    <col min="32" max="32" width="9.625" style="118" customWidth="1"/>
    <col min="33" max="16384" width="9" style="118"/>
  </cols>
  <sheetData>
    <row r="1" spans="1:32" ht="14.25">
      <c r="A1" s="640" t="s">
        <v>570</v>
      </c>
      <c r="B1" s="642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40" t="s">
        <v>121</v>
      </c>
      <c r="Q1" s="119"/>
      <c r="R1" s="119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9"/>
      <c r="AE1" s="119"/>
      <c r="AF1" s="119"/>
    </row>
    <row r="2" spans="1:32">
      <c r="A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9"/>
      <c r="Q2" s="119"/>
      <c r="R2" s="119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9"/>
      <c r="AF2" s="119"/>
    </row>
    <row r="3" spans="1:32">
      <c r="A3" s="713" t="s">
        <v>563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 t="s">
        <v>565</v>
      </c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123"/>
      <c r="AF3" s="117"/>
    </row>
    <row r="4" spans="1:32" ht="14.25" thickBot="1">
      <c r="A4" s="124"/>
      <c r="B4" s="124"/>
      <c r="C4" s="1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26"/>
      <c r="Q4" s="126"/>
      <c r="R4" s="12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26"/>
      <c r="AE4" s="129"/>
      <c r="AF4" s="129"/>
    </row>
    <row r="5" spans="1:32">
      <c r="A5" s="727" t="s">
        <v>21</v>
      </c>
      <c r="B5" s="727"/>
      <c r="C5" s="130"/>
      <c r="D5" s="765" t="s">
        <v>122</v>
      </c>
      <c r="E5" s="716"/>
      <c r="F5" s="716"/>
      <c r="G5" s="762" t="s">
        <v>123</v>
      </c>
      <c r="H5" s="763"/>
      <c r="I5" s="764"/>
      <c r="J5" s="762" t="s">
        <v>124</v>
      </c>
      <c r="K5" s="763"/>
      <c r="L5" s="764"/>
      <c r="M5" s="762" t="s">
        <v>125</v>
      </c>
      <c r="N5" s="763"/>
      <c r="O5" s="763"/>
      <c r="P5" s="727" t="s">
        <v>21</v>
      </c>
      <c r="Q5" s="727"/>
      <c r="R5" s="266"/>
      <c r="S5" s="750" t="s">
        <v>122</v>
      </c>
      <c r="T5" s="716"/>
      <c r="U5" s="766"/>
      <c r="V5" s="762" t="s">
        <v>123</v>
      </c>
      <c r="W5" s="763"/>
      <c r="X5" s="764"/>
      <c r="Y5" s="762" t="s">
        <v>124</v>
      </c>
      <c r="Z5" s="763"/>
      <c r="AA5" s="764"/>
      <c r="AB5" s="762" t="s">
        <v>125</v>
      </c>
      <c r="AC5" s="763"/>
      <c r="AD5" s="763"/>
      <c r="AE5" s="133"/>
      <c r="AF5" s="133"/>
    </row>
    <row r="6" spans="1:32">
      <c r="A6" s="731"/>
      <c r="B6" s="731"/>
      <c r="C6" s="267"/>
      <c r="D6" s="268" t="s">
        <v>29</v>
      </c>
      <c r="E6" s="134" t="s">
        <v>126</v>
      </c>
      <c r="F6" s="135" t="s">
        <v>127</v>
      </c>
      <c r="G6" s="135" t="s">
        <v>128</v>
      </c>
      <c r="H6" s="134" t="s">
        <v>126</v>
      </c>
      <c r="I6" s="134" t="s">
        <v>127</v>
      </c>
      <c r="J6" s="135" t="s">
        <v>128</v>
      </c>
      <c r="K6" s="134" t="s">
        <v>126</v>
      </c>
      <c r="L6" s="134" t="s">
        <v>127</v>
      </c>
      <c r="M6" s="135" t="s">
        <v>128</v>
      </c>
      <c r="N6" s="134" t="s">
        <v>126</v>
      </c>
      <c r="O6" s="135" t="s">
        <v>127</v>
      </c>
      <c r="P6" s="731"/>
      <c r="Q6" s="731"/>
      <c r="R6" s="269"/>
      <c r="S6" s="134" t="s">
        <v>29</v>
      </c>
      <c r="T6" s="134" t="s">
        <v>126</v>
      </c>
      <c r="U6" s="134" t="s">
        <v>127</v>
      </c>
      <c r="V6" s="135" t="s">
        <v>128</v>
      </c>
      <c r="W6" s="134" t="s">
        <v>126</v>
      </c>
      <c r="X6" s="134" t="s">
        <v>127</v>
      </c>
      <c r="Y6" s="135" t="s">
        <v>128</v>
      </c>
      <c r="Z6" s="134" t="s">
        <v>126</v>
      </c>
      <c r="AA6" s="134" t="s">
        <v>127</v>
      </c>
      <c r="AB6" s="135" t="s">
        <v>128</v>
      </c>
      <c r="AC6" s="134" t="s">
        <v>126</v>
      </c>
      <c r="AD6" s="135" t="s">
        <v>127</v>
      </c>
      <c r="AE6" s="133"/>
      <c r="AF6" s="133"/>
    </row>
    <row r="7" spans="1:32" ht="16.5" customHeight="1">
      <c r="A7" s="749">
        <v>30</v>
      </c>
      <c r="B7" s="749"/>
      <c r="D7" s="270">
        <v>6037</v>
      </c>
      <c r="E7" s="271">
        <v>3106</v>
      </c>
      <c r="F7" s="271">
        <v>2931</v>
      </c>
      <c r="G7" s="272">
        <v>609</v>
      </c>
      <c r="H7" s="271">
        <v>332</v>
      </c>
      <c r="I7" s="273">
        <v>277</v>
      </c>
      <c r="J7" s="272">
        <v>2387</v>
      </c>
      <c r="K7" s="271">
        <v>1241</v>
      </c>
      <c r="L7" s="273">
        <v>1146</v>
      </c>
      <c r="M7" s="272">
        <v>3041</v>
      </c>
      <c r="N7" s="271">
        <v>1533</v>
      </c>
      <c r="O7" s="271">
        <v>1508</v>
      </c>
      <c r="P7" s="749">
        <v>30</v>
      </c>
      <c r="Q7" s="749"/>
      <c r="R7" s="274"/>
      <c r="S7" s="275">
        <v>162</v>
      </c>
      <c r="T7" s="276">
        <v>79</v>
      </c>
      <c r="U7" s="277">
        <v>83</v>
      </c>
      <c r="V7" s="278">
        <v>9</v>
      </c>
      <c r="W7" s="271">
        <v>5</v>
      </c>
      <c r="X7" s="273">
        <v>4</v>
      </c>
      <c r="Y7" s="278">
        <v>72</v>
      </c>
      <c r="Z7" s="271">
        <v>38</v>
      </c>
      <c r="AA7" s="273">
        <v>34</v>
      </c>
      <c r="AB7" s="278">
        <v>81</v>
      </c>
      <c r="AC7" s="271">
        <v>36</v>
      </c>
      <c r="AD7" s="271">
        <v>45</v>
      </c>
      <c r="AE7" s="151"/>
      <c r="AF7" s="152"/>
    </row>
    <row r="8" spans="1:32" ht="16.5" customHeight="1">
      <c r="A8" s="692" t="s">
        <v>169</v>
      </c>
      <c r="B8" s="692"/>
      <c r="C8" s="218"/>
      <c r="D8" s="279">
        <f t="shared" ref="D8:O8" si="0">IF(SUM(D9:D11)=SUM(D12)+SUM(D25),IF(SUM(D9:D11)&gt;0,SUM(D9:D11),"－"),"ｴﾗｰ")</f>
        <v>6897</v>
      </c>
      <c r="E8" s="158">
        <f t="shared" si="0"/>
        <v>3603</v>
      </c>
      <c r="F8" s="158">
        <f t="shared" si="0"/>
        <v>3294</v>
      </c>
      <c r="G8" s="157">
        <f t="shared" ref="G8" si="1">IF(SUM(G9:G11)=SUM(G12)+SUM(G25),IF(SUM(G9:G11)&gt;0,SUM(G9:G11),"－"),"ｴﾗｰ")</f>
        <v>664</v>
      </c>
      <c r="H8" s="158">
        <f t="shared" si="0"/>
        <v>384</v>
      </c>
      <c r="I8" s="159">
        <f t="shared" si="0"/>
        <v>280</v>
      </c>
      <c r="J8" s="157">
        <f t="shared" ref="J8" si="2">IF(SUM(J9:J11)=SUM(J12)+SUM(J25),IF(SUM(J9:J11)&gt;0,SUM(J9:J11),"－"),"ｴﾗｰ")</f>
        <v>2802</v>
      </c>
      <c r="K8" s="158">
        <f t="shared" si="0"/>
        <v>1466</v>
      </c>
      <c r="L8" s="159">
        <f t="shared" si="0"/>
        <v>1336</v>
      </c>
      <c r="M8" s="157">
        <f t="shared" ref="M8" si="3">IF(SUM(M9:M11)=SUM(M12)+SUM(M25),IF(SUM(M9:M11)&gt;0,SUM(M9:M11),"－"),"ｴﾗｰ")</f>
        <v>3431</v>
      </c>
      <c r="N8" s="158">
        <f t="shared" si="0"/>
        <v>1753</v>
      </c>
      <c r="O8" s="158">
        <f t="shared" si="0"/>
        <v>1678</v>
      </c>
      <c r="P8" s="692" t="s">
        <v>169</v>
      </c>
      <c r="Q8" s="692"/>
      <c r="R8" s="280"/>
      <c r="S8" s="157">
        <f t="shared" ref="S8:AD8" si="4">D10</f>
        <v>256</v>
      </c>
      <c r="T8" s="158">
        <f t="shared" si="4"/>
        <v>126</v>
      </c>
      <c r="U8" s="159">
        <f t="shared" si="4"/>
        <v>130</v>
      </c>
      <c r="V8" s="157">
        <f t="shared" si="4"/>
        <v>18</v>
      </c>
      <c r="W8" s="158">
        <f t="shared" si="4"/>
        <v>6</v>
      </c>
      <c r="X8" s="159">
        <f t="shared" si="4"/>
        <v>12</v>
      </c>
      <c r="Y8" s="157">
        <f t="shared" si="4"/>
        <v>97</v>
      </c>
      <c r="Z8" s="158">
        <f t="shared" si="4"/>
        <v>46</v>
      </c>
      <c r="AA8" s="159">
        <f t="shared" si="4"/>
        <v>51</v>
      </c>
      <c r="AB8" s="157">
        <f t="shared" si="4"/>
        <v>141</v>
      </c>
      <c r="AC8" s="158">
        <f t="shared" si="4"/>
        <v>74</v>
      </c>
      <c r="AD8" s="158">
        <f t="shared" si="4"/>
        <v>67</v>
      </c>
      <c r="AE8" s="151"/>
      <c r="AF8" s="161"/>
    </row>
    <row r="9" spans="1:32">
      <c r="B9" s="241" t="s">
        <v>215</v>
      </c>
      <c r="D9" s="281" t="str">
        <f>IF(SUM(E9:F9)&gt;0,SUM(E9:F9),"－")</f>
        <v>－</v>
      </c>
      <c r="E9" s="144" t="str">
        <f t="shared" ref="E9:E11" si="5">IF(SUM(H9)+SUM(K9)+SUM(N9)&gt;0,SUM(H9)+SUM(K9)+SUM(N9),"－")</f>
        <v>－</v>
      </c>
      <c r="F9" s="144" t="str">
        <f t="shared" ref="F9:F11" si="6">IF(SUM(I9)+SUM(L9)+SUM(O9)&gt;0,SUM(I9)+SUM(L9)+SUM(O9),"－")</f>
        <v>－</v>
      </c>
      <c r="G9" s="163" t="str">
        <f>IF(SUM(H9:I9)&gt;0,SUM(H9:I9),"－")</f>
        <v>－</v>
      </c>
      <c r="H9" s="144" t="s">
        <v>62</v>
      </c>
      <c r="I9" s="164" t="s">
        <v>62</v>
      </c>
      <c r="J9" s="163" t="str">
        <f>IF(SUM(K9:L9)&gt;0,SUM(K9:L9),"－")</f>
        <v>－</v>
      </c>
      <c r="K9" s="144" t="s">
        <v>62</v>
      </c>
      <c r="L9" s="164" t="s">
        <v>62</v>
      </c>
      <c r="M9" s="163" t="str">
        <f>IF(SUM(N9:O9)&gt;0,SUM(N9:O9),"－")</f>
        <v>－</v>
      </c>
      <c r="N9" s="144" t="s">
        <v>62</v>
      </c>
      <c r="O9" s="144" t="s">
        <v>62</v>
      </c>
      <c r="P9" s="142"/>
      <c r="Q9" s="162"/>
      <c r="R9" s="282"/>
      <c r="S9" s="163"/>
      <c r="T9" s="144"/>
      <c r="U9" s="164"/>
      <c r="V9" s="163"/>
      <c r="W9" s="144"/>
      <c r="X9" s="164"/>
      <c r="Y9" s="163"/>
      <c r="Z9" s="144"/>
      <c r="AA9" s="164"/>
      <c r="AB9" s="163"/>
      <c r="AC9" s="144"/>
      <c r="AD9" s="144"/>
      <c r="AE9" s="168"/>
      <c r="AF9" s="152"/>
    </row>
    <row r="10" spans="1:32">
      <c r="B10" s="241" t="s">
        <v>217</v>
      </c>
      <c r="D10" s="281">
        <f>IF(SUM(E10:F10)&gt;0,SUM(E10:F10),"－")</f>
        <v>256</v>
      </c>
      <c r="E10" s="144">
        <f>IF(SUM(H10)+SUM(K10)+SUM(N10)&gt;0,SUM(H10)+SUM(K10)+SUM(N10),"－")</f>
        <v>126</v>
      </c>
      <c r="F10" s="144">
        <f t="shared" si="6"/>
        <v>130</v>
      </c>
      <c r="G10" s="163">
        <f>IF(SUM(H10:I10)&gt;0,SUM(H10:I10),"－")</f>
        <v>18</v>
      </c>
      <c r="H10" s="144">
        <v>6</v>
      </c>
      <c r="I10" s="164">
        <v>12</v>
      </c>
      <c r="J10" s="163">
        <f>IF(SUM(K10:L10)&gt;0,SUM(K10:L10),"－")</f>
        <v>97</v>
      </c>
      <c r="K10" s="144">
        <v>46</v>
      </c>
      <c r="L10" s="164">
        <v>51</v>
      </c>
      <c r="M10" s="163">
        <f>IF(SUM(N10:O10)&gt;0,SUM(N10:O10),"－")</f>
        <v>141</v>
      </c>
      <c r="N10" s="144">
        <v>74</v>
      </c>
      <c r="O10" s="144">
        <v>67</v>
      </c>
      <c r="P10" s="142"/>
      <c r="Q10" s="162"/>
      <c r="R10" s="282"/>
      <c r="S10" s="163"/>
      <c r="T10" s="144"/>
      <c r="U10" s="164"/>
      <c r="V10" s="163"/>
      <c r="W10" s="144"/>
      <c r="X10" s="164"/>
      <c r="Y10" s="163"/>
      <c r="Z10" s="144"/>
      <c r="AA10" s="164"/>
      <c r="AB10" s="163"/>
      <c r="AC10" s="144"/>
      <c r="AD10" s="144"/>
      <c r="AE10" s="168"/>
      <c r="AF10" s="152"/>
    </row>
    <row r="11" spans="1:32">
      <c r="B11" s="241" t="s">
        <v>321</v>
      </c>
      <c r="D11" s="281">
        <f>IF(SUM(E11:F11)&gt;0,SUM(E11:F11),"－")</f>
        <v>6641</v>
      </c>
      <c r="E11" s="144">
        <f t="shared" si="5"/>
        <v>3477</v>
      </c>
      <c r="F11" s="144">
        <f t="shared" si="6"/>
        <v>3164</v>
      </c>
      <c r="G11" s="195">
        <f>IF(SUM(H11:I11)&gt;0,SUM(H11:I11),"－")</f>
        <v>646</v>
      </c>
      <c r="H11" s="196">
        <v>378</v>
      </c>
      <c r="I11" s="197">
        <v>268</v>
      </c>
      <c r="J11" s="163">
        <f>IF(SUM(K11:L11)&gt;0,SUM(K11:L11),"－")</f>
        <v>2705</v>
      </c>
      <c r="K11" s="144">
        <v>1420</v>
      </c>
      <c r="L11" s="164">
        <v>1285</v>
      </c>
      <c r="M11" s="163">
        <f>IF(SUM(N11:O11)&gt;0,SUM(N11:O11),"－")</f>
        <v>3290</v>
      </c>
      <c r="N11" s="144">
        <v>1679</v>
      </c>
      <c r="O11" s="144">
        <v>1611</v>
      </c>
      <c r="P11" s="142"/>
      <c r="Q11" s="162"/>
      <c r="R11" s="282"/>
      <c r="S11" s="163"/>
      <c r="T11" s="144"/>
      <c r="U11" s="164"/>
      <c r="V11" s="163"/>
      <c r="W11" s="144"/>
      <c r="X11" s="164"/>
      <c r="Y11" s="163"/>
      <c r="Z11" s="144"/>
      <c r="AA11" s="164"/>
      <c r="AB11" s="163"/>
      <c r="AC11" s="144"/>
      <c r="AD11" s="144"/>
      <c r="AE11" s="168"/>
      <c r="AF11" s="152"/>
    </row>
    <row r="12" spans="1:32" ht="16.5" customHeight="1">
      <c r="A12" s="695" t="s">
        <v>23</v>
      </c>
      <c r="B12" s="695"/>
      <c r="C12" s="57"/>
      <c r="D12" s="283">
        <f t="shared" ref="D12:AD12" si="7">IF(SUM(D13:D24)&gt;0,SUM(D13:D24),"－")</f>
        <v>6369</v>
      </c>
      <c r="E12" s="170">
        <f t="shared" si="7"/>
        <v>3338</v>
      </c>
      <c r="F12" s="170">
        <f t="shared" si="7"/>
        <v>3031</v>
      </c>
      <c r="G12" s="169">
        <f t="shared" si="7"/>
        <v>628</v>
      </c>
      <c r="H12" s="170">
        <f t="shared" si="7"/>
        <v>367</v>
      </c>
      <c r="I12" s="171">
        <f t="shared" si="7"/>
        <v>261</v>
      </c>
      <c r="J12" s="169">
        <f t="shared" si="7"/>
        <v>2591</v>
      </c>
      <c r="K12" s="170">
        <f t="shared" si="7"/>
        <v>1365</v>
      </c>
      <c r="L12" s="171">
        <f t="shared" si="7"/>
        <v>1226</v>
      </c>
      <c r="M12" s="169">
        <f t="shared" ref="M12" si="8">IF(SUM(M13:M24)&gt;0,SUM(M13:M24),"－")</f>
        <v>3150</v>
      </c>
      <c r="N12" s="170">
        <f t="shared" si="7"/>
        <v>1606</v>
      </c>
      <c r="O12" s="170">
        <f t="shared" si="7"/>
        <v>1544</v>
      </c>
      <c r="P12" s="695" t="s">
        <v>23</v>
      </c>
      <c r="Q12" s="695"/>
      <c r="R12" s="57"/>
      <c r="S12" s="169" t="str">
        <f t="shared" si="7"/>
        <v>－</v>
      </c>
      <c r="T12" s="170" t="str">
        <f t="shared" si="7"/>
        <v>－</v>
      </c>
      <c r="U12" s="171" t="str">
        <f t="shared" si="7"/>
        <v>－</v>
      </c>
      <c r="V12" s="169" t="str">
        <f t="shared" si="7"/>
        <v>－</v>
      </c>
      <c r="W12" s="170" t="str">
        <f t="shared" si="7"/>
        <v>－</v>
      </c>
      <c r="X12" s="171" t="str">
        <f t="shared" si="7"/>
        <v>－</v>
      </c>
      <c r="Y12" s="169" t="str">
        <f t="shared" si="7"/>
        <v>－</v>
      </c>
      <c r="Z12" s="170" t="str">
        <f t="shared" si="7"/>
        <v>－</v>
      </c>
      <c r="AA12" s="171" t="str">
        <f t="shared" si="7"/>
        <v>－</v>
      </c>
      <c r="AB12" s="169" t="str">
        <f t="shared" si="7"/>
        <v>－</v>
      </c>
      <c r="AC12" s="170" t="str">
        <f t="shared" si="7"/>
        <v>－</v>
      </c>
      <c r="AD12" s="170" t="str">
        <f t="shared" si="7"/>
        <v>－</v>
      </c>
      <c r="AE12" s="151"/>
      <c r="AF12" s="161"/>
    </row>
    <row r="13" spans="1:32">
      <c r="A13" s="61"/>
      <c r="B13" s="62" t="s">
        <v>196</v>
      </c>
      <c r="C13" s="43"/>
      <c r="D13" s="281">
        <f>IF(SUM(E13:F13)&gt;0,SUM(E13:F13),"－")</f>
        <v>1341</v>
      </c>
      <c r="E13" s="144">
        <f>IF(SUM(H13)+SUM(K13)+SUM(N13)&gt;0,SUM(H13)+SUM(K13)+SUM(N13),"－")</f>
        <v>704</v>
      </c>
      <c r="F13" s="144">
        <f>IF(SUM(I13)+SUM(L13)+SUM(O13)&gt;0,SUM(I13)+SUM(L13)+SUM(O13),"－")</f>
        <v>637</v>
      </c>
      <c r="G13" s="163">
        <f>IF(SUM(H13:I13)&gt;0,SUM(H13:I13),"－")</f>
        <v>107</v>
      </c>
      <c r="H13" s="144">
        <v>62</v>
      </c>
      <c r="I13" s="164">
        <v>45</v>
      </c>
      <c r="J13" s="163">
        <f>IF(SUM(K13:L13)&gt;0,SUM(K13:L13),"－")</f>
        <v>550</v>
      </c>
      <c r="K13" s="144">
        <v>287</v>
      </c>
      <c r="L13" s="164">
        <v>263</v>
      </c>
      <c r="M13" s="163">
        <f>IF(SUM(N13:O13)&gt;0,SUM(N13:O13),"－")</f>
        <v>684</v>
      </c>
      <c r="N13" s="144">
        <v>355</v>
      </c>
      <c r="O13" s="144">
        <v>329</v>
      </c>
      <c r="P13" s="61"/>
      <c r="Q13" s="62" t="s">
        <v>322</v>
      </c>
      <c r="R13" s="43"/>
      <c r="S13" s="163" t="str">
        <f t="shared" ref="S13:S24" si="9">IF(SUM(T13:U13)&gt;0,SUM(T13:U13),"－")</f>
        <v>－</v>
      </c>
      <c r="T13" s="144" t="str">
        <f>IF(SUM(W13)+SUM(Z13)+SUM(AC13)&gt;0,SUM(W13)+SUM(Z13)+SUM(AC13),"－")</f>
        <v>－</v>
      </c>
      <c r="U13" s="164" t="str">
        <f>IF(SUM(X13)+SUM(AA13)+SUM(AD13)&gt;0,SUM(X13)+SUM(AA13)+SUM(AD13),"－")</f>
        <v>－</v>
      </c>
      <c r="V13" s="163" t="str">
        <f>IF(SUM(W13:X13)&gt;0,SUM(W13:X13),"－")</f>
        <v>－</v>
      </c>
      <c r="W13" s="144">
        <v>0</v>
      </c>
      <c r="X13" s="164">
        <v>0</v>
      </c>
      <c r="Y13" s="163" t="str">
        <f>IF(SUM(Z13:AA13)&gt;0,SUM(Z13:AA13),"－")</f>
        <v>－</v>
      </c>
      <c r="Z13" s="144">
        <v>0</v>
      </c>
      <c r="AA13" s="164">
        <v>0</v>
      </c>
      <c r="AB13" s="163" t="str">
        <f>IF(SUM(AC13:AD13)&gt;0,SUM(AC13:AD13),"－")</f>
        <v>－</v>
      </c>
      <c r="AC13" s="144">
        <v>0</v>
      </c>
      <c r="AD13" s="144">
        <v>0</v>
      </c>
      <c r="AE13" s="151"/>
      <c r="AF13" s="152"/>
    </row>
    <row r="14" spans="1:32">
      <c r="A14" s="61"/>
      <c r="B14" s="62" t="s">
        <v>323</v>
      </c>
      <c r="C14" s="43"/>
      <c r="D14" s="281">
        <f t="shared" ref="D14:D24" si="10">IF(SUM(E14:F14)&gt;0,SUM(E14:F14),"－")</f>
        <v>1455</v>
      </c>
      <c r="E14" s="144">
        <f t="shared" ref="E14:E24" si="11">IF(SUM(H14)+SUM(K14)+SUM(N14)&gt;0,SUM(H14)+SUM(K14)+SUM(N14),"－")</f>
        <v>785</v>
      </c>
      <c r="F14" s="144">
        <f t="shared" ref="F14:F24" si="12">IF(SUM(I14)+SUM(L14)+SUM(O14)&gt;0,SUM(I14)+SUM(L14)+SUM(O14),"－")</f>
        <v>670</v>
      </c>
      <c r="G14" s="163">
        <f t="shared" ref="G14:G24" si="13">IF(SUM(H14:I14)&gt;0,SUM(H14:I14),"－")</f>
        <v>153</v>
      </c>
      <c r="H14" s="144">
        <v>86</v>
      </c>
      <c r="I14" s="164">
        <v>67</v>
      </c>
      <c r="J14" s="163">
        <f t="shared" ref="J14:J24" si="14">IF(SUM(K14:L14)&gt;0,SUM(K14:L14),"－")</f>
        <v>604</v>
      </c>
      <c r="K14" s="144">
        <v>342</v>
      </c>
      <c r="L14" s="164">
        <v>262</v>
      </c>
      <c r="M14" s="163">
        <f t="shared" ref="M14:M24" si="15">IF(SUM(N14:O14)&gt;0,SUM(N14:O14),"－")</f>
        <v>698</v>
      </c>
      <c r="N14" s="144">
        <v>357</v>
      </c>
      <c r="O14" s="144">
        <v>341</v>
      </c>
      <c r="P14" s="61"/>
      <c r="Q14" s="62" t="s">
        <v>323</v>
      </c>
      <c r="R14" s="43"/>
      <c r="S14" s="163" t="str">
        <f t="shared" si="9"/>
        <v>－</v>
      </c>
      <c r="T14" s="144" t="str">
        <f t="shared" ref="T14:T24" si="16">IF(SUM(W14)+SUM(Z14)+SUM(AC14)&gt;0,SUM(W14)+SUM(Z14)+SUM(AC14),"－")</f>
        <v>－</v>
      </c>
      <c r="U14" s="164" t="str">
        <f t="shared" ref="U14:U24" si="17">IF(SUM(X14)+SUM(AA14)+SUM(AD14)&gt;0,SUM(X14)+SUM(AA14)+SUM(AD14),"－")</f>
        <v>－</v>
      </c>
      <c r="V14" s="163" t="str">
        <f t="shared" ref="V14:V24" si="18">IF(SUM(W14:X14)&gt;0,SUM(W14:X14),"－")</f>
        <v>－</v>
      </c>
      <c r="W14" s="144">
        <v>0</v>
      </c>
      <c r="X14" s="164">
        <v>0</v>
      </c>
      <c r="Y14" s="163" t="str">
        <f t="shared" ref="Y14:Y24" si="19">IF(SUM(Z14:AA14)&gt;0,SUM(Z14:AA14),"－")</f>
        <v>－</v>
      </c>
      <c r="Z14" s="144">
        <v>0</v>
      </c>
      <c r="AA14" s="164">
        <v>0</v>
      </c>
      <c r="AB14" s="163" t="str">
        <f t="shared" ref="AB14:AB24" si="20">IF(SUM(AC14:AD14)&gt;0,SUM(AC14:AD14),"－")</f>
        <v>－</v>
      </c>
      <c r="AC14" s="144">
        <v>0</v>
      </c>
      <c r="AD14" s="144">
        <v>0</v>
      </c>
      <c r="AE14" s="151"/>
      <c r="AF14" s="152"/>
    </row>
    <row r="15" spans="1:32">
      <c r="A15" s="61"/>
      <c r="B15" s="62" t="s">
        <v>324</v>
      </c>
      <c r="C15" s="43"/>
      <c r="D15" s="281">
        <f t="shared" si="10"/>
        <v>529</v>
      </c>
      <c r="E15" s="144">
        <f t="shared" si="11"/>
        <v>269</v>
      </c>
      <c r="F15" s="144">
        <f t="shared" si="12"/>
        <v>260</v>
      </c>
      <c r="G15" s="163">
        <f t="shared" si="13"/>
        <v>56</v>
      </c>
      <c r="H15" s="144">
        <v>33</v>
      </c>
      <c r="I15" s="164">
        <v>23</v>
      </c>
      <c r="J15" s="163">
        <f t="shared" si="14"/>
        <v>205</v>
      </c>
      <c r="K15" s="144">
        <v>96</v>
      </c>
      <c r="L15" s="164">
        <v>109</v>
      </c>
      <c r="M15" s="163">
        <f t="shared" si="15"/>
        <v>268</v>
      </c>
      <c r="N15" s="144">
        <v>140</v>
      </c>
      <c r="O15" s="144">
        <v>128</v>
      </c>
      <c r="P15" s="61"/>
      <c r="Q15" s="62" t="s">
        <v>325</v>
      </c>
      <c r="R15" s="43"/>
      <c r="S15" s="163" t="str">
        <f t="shared" si="9"/>
        <v>－</v>
      </c>
      <c r="T15" s="144" t="str">
        <f t="shared" si="16"/>
        <v>－</v>
      </c>
      <c r="U15" s="164" t="str">
        <f t="shared" si="17"/>
        <v>－</v>
      </c>
      <c r="V15" s="163" t="str">
        <f t="shared" si="18"/>
        <v>－</v>
      </c>
      <c r="W15" s="144">
        <v>0</v>
      </c>
      <c r="X15" s="164">
        <v>0</v>
      </c>
      <c r="Y15" s="163" t="str">
        <f t="shared" si="19"/>
        <v>－</v>
      </c>
      <c r="Z15" s="144">
        <v>0</v>
      </c>
      <c r="AA15" s="164">
        <v>0</v>
      </c>
      <c r="AB15" s="163" t="str">
        <f t="shared" si="20"/>
        <v>－</v>
      </c>
      <c r="AC15" s="144">
        <v>0</v>
      </c>
      <c r="AD15" s="144">
        <v>0</v>
      </c>
      <c r="AE15" s="151"/>
      <c r="AF15" s="152"/>
    </row>
    <row r="16" spans="1:32">
      <c r="A16" s="61"/>
      <c r="B16" s="62" t="s">
        <v>100</v>
      </c>
      <c r="C16" s="43"/>
      <c r="D16" s="281">
        <f t="shared" si="10"/>
        <v>612</v>
      </c>
      <c r="E16" s="144">
        <f t="shared" si="11"/>
        <v>316</v>
      </c>
      <c r="F16" s="144">
        <f t="shared" si="12"/>
        <v>296</v>
      </c>
      <c r="G16" s="163">
        <f t="shared" si="13"/>
        <v>62</v>
      </c>
      <c r="H16" s="144">
        <v>34</v>
      </c>
      <c r="I16" s="164">
        <v>28</v>
      </c>
      <c r="J16" s="163">
        <f t="shared" si="14"/>
        <v>250</v>
      </c>
      <c r="K16" s="144">
        <v>133</v>
      </c>
      <c r="L16" s="164">
        <v>117</v>
      </c>
      <c r="M16" s="163">
        <f t="shared" si="15"/>
        <v>300</v>
      </c>
      <c r="N16" s="144">
        <v>149</v>
      </c>
      <c r="O16" s="144">
        <v>151</v>
      </c>
      <c r="P16" s="61"/>
      <c r="Q16" s="62" t="s">
        <v>326</v>
      </c>
      <c r="R16" s="43"/>
      <c r="S16" s="163" t="str">
        <f t="shared" si="9"/>
        <v>－</v>
      </c>
      <c r="T16" s="144" t="str">
        <f t="shared" si="16"/>
        <v>－</v>
      </c>
      <c r="U16" s="164" t="str">
        <f t="shared" si="17"/>
        <v>－</v>
      </c>
      <c r="V16" s="163" t="str">
        <f t="shared" si="18"/>
        <v>－</v>
      </c>
      <c r="W16" s="144">
        <v>0</v>
      </c>
      <c r="X16" s="164">
        <v>0</v>
      </c>
      <c r="Y16" s="163" t="str">
        <f t="shared" si="19"/>
        <v>－</v>
      </c>
      <c r="Z16" s="144">
        <v>0</v>
      </c>
      <c r="AA16" s="164">
        <v>0</v>
      </c>
      <c r="AB16" s="163" t="str">
        <f t="shared" si="20"/>
        <v>－</v>
      </c>
      <c r="AC16" s="144">
        <v>0</v>
      </c>
      <c r="AD16" s="144">
        <v>0</v>
      </c>
      <c r="AE16" s="151"/>
      <c r="AF16" s="152"/>
    </row>
    <row r="17" spans="1:32">
      <c r="A17" s="61"/>
      <c r="B17" s="62" t="s">
        <v>199</v>
      </c>
      <c r="C17" s="43"/>
      <c r="D17" s="281">
        <f t="shared" si="10"/>
        <v>1206</v>
      </c>
      <c r="E17" s="144">
        <f t="shared" si="11"/>
        <v>615</v>
      </c>
      <c r="F17" s="144">
        <f t="shared" si="12"/>
        <v>591</v>
      </c>
      <c r="G17" s="163">
        <f t="shared" si="13"/>
        <v>128</v>
      </c>
      <c r="H17" s="144">
        <v>73</v>
      </c>
      <c r="I17" s="164">
        <v>55</v>
      </c>
      <c r="J17" s="163">
        <f t="shared" si="14"/>
        <v>491</v>
      </c>
      <c r="K17" s="144">
        <v>247</v>
      </c>
      <c r="L17" s="164">
        <v>244</v>
      </c>
      <c r="M17" s="163">
        <f t="shared" si="15"/>
        <v>587</v>
      </c>
      <c r="N17" s="144">
        <v>295</v>
      </c>
      <c r="O17" s="144">
        <v>292</v>
      </c>
      <c r="P17" s="61"/>
      <c r="Q17" s="62" t="s">
        <v>199</v>
      </c>
      <c r="R17" s="43"/>
      <c r="S17" s="163" t="str">
        <f t="shared" si="9"/>
        <v>－</v>
      </c>
      <c r="T17" s="144" t="str">
        <f t="shared" si="16"/>
        <v>－</v>
      </c>
      <c r="U17" s="164" t="str">
        <f t="shared" si="17"/>
        <v>－</v>
      </c>
      <c r="V17" s="163" t="str">
        <f t="shared" si="18"/>
        <v>－</v>
      </c>
      <c r="W17" s="144">
        <v>0</v>
      </c>
      <c r="X17" s="164">
        <v>0</v>
      </c>
      <c r="Y17" s="163" t="str">
        <f t="shared" si="19"/>
        <v>－</v>
      </c>
      <c r="Z17" s="144">
        <v>0</v>
      </c>
      <c r="AA17" s="164">
        <v>0</v>
      </c>
      <c r="AB17" s="163" t="str">
        <f t="shared" si="20"/>
        <v>－</v>
      </c>
      <c r="AC17" s="144">
        <v>0</v>
      </c>
      <c r="AD17" s="144">
        <v>0</v>
      </c>
      <c r="AE17" s="151"/>
      <c r="AF17" s="152"/>
    </row>
    <row r="18" spans="1:32">
      <c r="A18" s="64"/>
      <c r="B18" s="65" t="s">
        <v>327</v>
      </c>
      <c r="C18" s="66"/>
      <c r="D18" s="284">
        <f t="shared" si="10"/>
        <v>135</v>
      </c>
      <c r="E18" s="181">
        <f t="shared" si="11"/>
        <v>83</v>
      </c>
      <c r="F18" s="181">
        <f t="shared" si="12"/>
        <v>52</v>
      </c>
      <c r="G18" s="180">
        <f t="shared" si="13"/>
        <v>9</v>
      </c>
      <c r="H18" s="181">
        <v>6</v>
      </c>
      <c r="I18" s="182">
        <v>3</v>
      </c>
      <c r="J18" s="180">
        <f t="shared" si="14"/>
        <v>58</v>
      </c>
      <c r="K18" s="181">
        <v>32</v>
      </c>
      <c r="L18" s="182">
        <v>26</v>
      </c>
      <c r="M18" s="180">
        <f t="shared" si="15"/>
        <v>68</v>
      </c>
      <c r="N18" s="181">
        <v>45</v>
      </c>
      <c r="O18" s="181">
        <v>23</v>
      </c>
      <c r="P18" s="64"/>
      <c r="Q18" s="65" t="s">
        <v>327</v>
      </c>
      <c r="R18" s="66"/>
      <c r="S18" s="180" t="str">
        <f t="shared" si="9"/>
        <v>－</v>
      </c>
      <c r="T18" s="181" t="str">
        <f t="shared" si="16"/>
        <v>－</v>
      </c>
      <c r="U18" s="182" t="str">
        <f t="shared" si="17"/>
        <v>－</v>
      </c>
      <c r="V18" s="180" t="str">
        <f t="shared" si="18"/>
        <v>－</v>
      </c>
      <c r="W18" s="181">
        <v>0</v>
      </c>
      <c r="X18" s="182">
        <v>0</v>
      </c>
      <c r="Y18" s="180" t="str">
        <f t="shared" si="19"/>
        <v>－</v>
      </c>
      <c r="Z18" s="181">
        <v>0</v>
      </c>
      <c r="AA18" s="182">
        <v>0</v>
      </c>
      <c r="AB18" s="180" t="str">
        <f t="shared" si="20"/>
        <v>－</v>
      </c>
      <c r="AC18" s="181">
        <v>0</v>
      </c>
      <c r="AD18" s="181">
        <v>0</v>
      </c>
      <c r="AE18" s="151"/>
      <c r="AF18" s="152"/>
    </row>
    <row r="19" spans="1:32">
      <c r="A19" s="61"/>
      <c r="B19" s="62" t="s">
        <v>230</v>
      </c>
      <c r="C19" s="43"/>
      <c r="D19" s="281" t="str">
        <f t="shared" si="10"/>
        <v>－</v>
      </c>
      <c r="E19" s="144" t="str">
        <f t="shared" si="11"/>
        <v>－</v>
      </c>
      <c r="F19" s="144" t="str">
        <f t="shared" si="12"/>
        <v>－</v>
      </c>
      <c r="G19" s="163" t="str">
        <f t="shared" si="13"/>
        <v>－</v>
      </c>
      <c r="H19" s="144">
        <v>0</v>
      </c>
      <c r="I19" s="164">
        <v>0</v>
      </c>
      <c r="J19" s="163" t="str">
        <f t="shared" si="14"/>
        <v>－</v>
      </c>
      <c r="K19" s="144">
        <v>0</v>
      </c>
      <c r="L19" s="164">
        <v>0</v>
      </c>
      <c r="M19" s="163" t="str">
        <f t="shared" si="15"/>
        <v>－</v>
      </c>
      <c r="N19" s="144">
        <v>0</v>
      </c>
      <c r="O19" s="144">
        <v>0</v>
      </c>
      <c r="P19" s="61"/>
      <c r="Q19" s="62" t="s">
        <v>328</v>
      </c>
      <c r="R19" s="43"/>
      <c r="S19" s="163" t="str">
        <f t="shared" si="9"/>
        <v>－</v>
      </c>
      <c r="T19" s="144" t="str">
        <f t="shared" si="16"/>
        <v>－</v>
      </c>
      <c r="U19" s="164" t="str">
        <f t="shared" si="17"/>
        <v>－</v>
      </c>
      <c r="V19" s="163" t="str">
        <f t="shared" si="18"/>
        <v>－</v>
      </c>
      <c r="W19" s="144">
        <v>0</v>
      </c>
      <c r="X19" s="164">
        <v>0</v>
      </c>
      <c r="Y19" s="163" t="str">
        <f t="shared" si="19"/>
        <v>－</v>
      </c>
      <c r="Z19" s="144">
        <v>0</v>
      </c>
      <c r="AA19" s="164">
        <v>0</v>
      </c>
      <c r="AB19" s="163" t="str">
        <f t="shared" si="20"/>
        <v>－</v>
      </c>
      <c r="AC19" s="144">
        <v>0</v>
      </c>
      <c r="AD19" s="144">
        <v>0</v>
      </c>
      <c r="AE19" s="151"/>
      <c r="AF19" s="152"/>
    </row>
    <row r="20" spans="1:32">
      <c r="A20" s="61"/>
      <c r="B20" s="62" t="s">
        <v>232</v>
      </c>
      <c r="C20" s="43"/>
      <c r="D20" s="281">
        <f t="shared" si="10"/>
        <v>88</v>
      </c>
      <c r="E20" s="144">
        <f t="shared" si="11"/>
        <v>39</v>
      </c>
      <c r="F20" s="144">
        <f t="shared" si="12"/>
        <v>49</v>
      </c>
      <c r="G20" s="163">
        <f t="shared" si="13"/>
        <v>12</v>
      </c>
      <c r="H20" s="144">
        <v>8</v>
      </c>
      <c r="I20" s="164">
        <v>4</v>
      </c>
      <c r="J20" s="163">
        <f t="shared" si="14"/>
        <v>35</v>
      </c>
      <c r="K20" s="144">
        <v>14</v>
      </c>
      <c r="L20" s="164">
        <v>21</v>
      </c>
      <c r="M20" s="163">
        <f t="shared" si="15"/>
        <v>41</v>
      </c>
      <c r="N20" s="144">
        <v>17</v>
      </c>
      <c r="O20" s="144">
        <v>24</v>
      </c>
      <c r="P20" s="61"/>
      <c r="Q20" s="62" t="s">
        <v>232</v>
      </c>
      <c r="R20" s="43"/>
      <c r="S20" s="163" t="str">
        <f t="shared" si="9"/>
        <v>－</v>
      </c>
      <c r="T20" s="144" t="str">
        <f t="shared" si="16"/>
        <v>－</v>
      </c>
      <c r="U20" s="164" t="str">
        <f t="shared" si="17"/>
        <v>－</v>
      </c>
      <c r="V20" s="163" t="str">
        <f t="shared" si="18"/>
        <v>－</v>
      </c>
      <c r="W20" s="144">
        <v>0</v>
      </c>
      <c r="X20" s="164">
        <v>0</v>
      </c>
      <c r="Y20" s="163" t="str">
        <f t="shared" si="19"/>
        <v>－</v>
      </c>
      <c r="Z20" s="144">
        <v>0</v>
      </c>
      <c r="AA20" s="164">
        <v>0</v>
      </c>
      <c r="AB20" s="163" t="str">
        <f t="shared" si="20"/>
        <v>－</v>
      </c>
      <c r="AC20" s="144">
        <v>0</v>
      </c>
      <c r="AD20" s="144">
        <v>0</v>
      </c>
      <c r="AE20" s="151"/>
      <c r="AF20" s="152"/>
    </row>
    <row r="21" spans="1:32">
      <c r="A21" s="61"/>
      <c r="B21" s="62" t="s">
        <v>329</v>
      </c>
      <c r="C21" s="43"/>
      <c r="D21" s="281">
        <f t="shared" si="10"/>
        <v>374</v>
      </c>
      <c r="E21" s="144">
        <f t="shared" si="11"/>
        <v>194</v>
      </c>
      <c r="F21" s="144">
        <f t="shared" si="12"/>
        <v>180</v>
      </c>
      <c r="G21" s="163">
        <f t="shared" si="13"/>
        <v>41</v>
      </c>
      <c r="H21" s="144">
        <v>27</v>
      </c>
      <c r="I21" s="164">
        <v>14</v>
      </c>
      <c r="J21" s="163">
        <f t="shared" si="14"/>
        <v>144</v>
      </c>
      <c r="K21" s="144">
        <v>73</v>
      </c>
      <c r="L21" s="164">
        <v>71</v>
      </c>
      <c r="M21" s="163">
        <f t="shared" si="15"/>
        <v>189</v>
      </c>
      <c r="N21" s="144">
        <v>94</v>
      </c>
      <c r="O21" s="144">
        <v>95</v>
      </c>
      <c r="P21" s="61"/>
      <c r="Q21" s="62" t="s">
        <v>235</v>
      </c>
      <c r="R21" s="43"/>
      <c r="S21" s="163" t="str">
        <f t="shared" si="9"/>
        <v>－</v>
      </c>
      <c r="T21" s="144" t="str">
        <f t="shared" si="16"/>
        <v>－</v>
      </c>
      <c r="U21" s="164" t="str">
        <f t="shared" si="17"/>
        <v>－</v>
      </c>
      <c r="V21" s="163" t="str">
        <f t="shared" si="18"/>
        <v>－</v>
      </c>
      <c r="W21" s="144">
        <v>0</v>
      </c>
      <c r="X21" s="164">
        <v>0</v>
      </c>
      <c r="Y21" s="163" t="str">
        <f t="shared" si="19"/>
        <v>－</v>
      </c>
      <c r="Z21" s="144">
        <v>0</v>
      </c>
      <c r="AA21" s="164">
        <v>0</v>
      </c>
      <c r="AB21" s="163" t="str">
        <f t="shared" si="20"/>
        <v>－</v>
      </c>
      <c r="AC21" s="144">
        <v>0</v>
      </c>
      <c r="AD21" s="144">
        <v>0</v>
      </c>
      <c r="AE21" s="151"/>
      <c r="AF21" s="152"/>
    </row>
    <row r="22" spans="1:32">
      <c r="A22" s="71"/>
      <c r="B22" s="72" t="s">
        <v>204</v>
      </c>
      <c r="C22" s="73"/>
      <c r="D22" s="285">
        <f t="shared" si="10"/>
        <v>372</v>
      </c>
      <c r="E22" s="188">
        <f t="shared" si="11"/>
        <v>204</v>
      </c>
      <c r="F22" s="188">
        <f t="shared" si="12"/>
        <v>168</v>
      </c>
      <c r="G22" s="187">
        <f t="shared" si="13"/>
        <v>37</v>
      </c>
      <c r="H22" s="188">
        <v>24</v>
      </c>
      <c r="I22" s="189">
        <v>13</v>
      </c>
      <c r="J22" s="187">
        <f t="shared" si="14"/>
        <v>152</v>
      </c>
      <c r="K22" s="188">
        <v>83</v>
      </c>
      <c r="L22" s="189">
        <v>69</v>
      </c>
      <c r="M22" s="187">
        <f t="shared" si="15"/>
        <v>183</v>
      </c>
      <c r="N22" s="188">
        <v>97</v>
      </c>
      <c r="O22" s="188">
        <v>86</v>
      </c>
      <c r="P22" s="71"/>
      <c r="Q22" s="72" t="s">
        <v>204</v>
      </c>
      <c r="R22" s="73"/>
      <c r="S22" s="187" t="str">
        <f t="shared" si="9"/>
        <v>－</v>
      </c>
      <c r="T22" s="188" t="str">
        <f t="shared" si="16"/>
        <v>－</v>
      </c>
      <c r="U22" s="189" t="str">
        <f t="shared" si="17"/>
        <v>－</v>
      </c>
      <c r="V22" s="187" t="str">
        <f t="shared" si="18"/>
        <v>－</v>
      </c>
      <c r="W22" s="188">
        <v>0</v>
      </c>
      <c r="X22" s="189">
        <v>0</v>
      </c>
      <c r="Y22" s="187" t="str">
        <f t="shared" si="19"/>
        <v>－</v>
      </c>
      <c r="Z22" s="188">
        <v>0</v>
      </c>
      <c r="AA22" s="189">
        <v>0</v>
      </c>
      <c r="AB22" s="187" t="str">
        <f t="shared" si="20"/>
        <v>－</v>
      </c>
      <c r="AC22" s="188">
        <v>0</v>
      </c>
      <c r="AD22" s="188">
        <v>0</v>
      </c>
      <c r="AE22" s="151"/>
      <c r="AF22" s="152"/>
    </row>
    <row r="23" spans="1:32">
      <c r="A23" s="61"/>
      <c r="B23" s="65" t="s">
        <v>205</v>
      </c>
      <c r="C23" s="66"/>
      <c r="D23" s="281">
        <f>IF(SUM(E23:F23)&gt;0,SUM(E23:F23),"－")</f>
        <v>124</v>
      </c>
      <c r="E23" s="144">
        <f t="shared" si="11"/>
        <v>63</v>
      </c>
      <c r="F23" s="144">
        <f t="shared" si="12"/>
        <v>61</v>
      </c>
      <c r="G23" s="163">
        <f>IF(SUM(H23:I23)&gt;0,SUM(H23:I23),"－")</f>
        <v>13</v>
      </c>
      <c r="H23" s="144">
        <v>6</v>
      </c>
      <c r="I23" s="164">
        <v>7</v>
      </c>
      <c r="J23" s="163">
        <f>IF(SUM(K23:L23)&gt;0,SUM(K23:L23),"－")</f>
        <v>49</v>
      </c>
      <c r="K23" s="144">
        <v>26</v>
      </c>
      <c r="L23" s="164">
        <v>23</v>
      </c>
      <c r="M23" s="163">
        <f>IF(SUM(N23:O23)&gt;0,SUM(N23:O23),"－")</f>
        <v>62</v>
      </c>
      <c r="N23" s="144">
        <v>31</v>
      </c>
      <c r="O23" s="144">
        <v>31</v>
      </c>
      <c r="P23" s="61"/>
      <c r="Q23" s="65" t="s">
        <v>330</v>
      </c>
      <c r="R23" s="66"/>
      <c r="S23" s="163" t="str">
        <f>IF(SUM(T23:U23)&gt;0,SUM(T23:U23),"－")</f>
        <v>－</v>
      </c>
      <c r="T23" s="144" t="str">
        <f t="shared" si="16"/>
        <v>－</v>
      </c>
      <c r="U23" s="164" t="str">
        <f t="shared" si="17"/>
        <v>－</v>
      </c>
      <c r="V23" s="163" t="str">
        <f>IF(SUM(W23:X23)&gt;0,SUM(W23:X23),"－")</f>
        <v>－</v>
      </c>
      <c r="W23" s="144">
        <v>0</v>
      </c>
      <c r="X23" s="164">
        <v>0</v>
      </c>
      <c r="Y23" s="163" t="str">
        <f>IF(SUM(Z23:AA23)&gt;0,SUM(Z23:AA23),"－")</f>
        <v>－</v>
      </c>
      <c r="Z23" s="144">
        <v>0</v>
      </c>
      <c r="AA23" s="164">
        <v>0</v>
      </c>
      <c r="AB23" s="163" t="str">
        <f>IF(SUM(AC23:AD23)&gt;0,SUM(AC23:AD23),"－")</f>
        <v>－</v>
      </c>
      <c r="AC23" s="144">
        <v>0</v>
      </c>
      <c r="AD23" s="144">
        <v>0</v>
      </c>
      <c r="AE23" s="151"/>
      <c r="AF23" s="152"/>
    </row>
    <row r="24" spans="1:32">
      <c r="A24" s="61"/>
      <c r="B24" s="62" t="s">
        <v>103</v>
      </c>
      <c r="C24" s="52"/>
      <c r="D24" s="286">
        <f t="shared" si="10"/>
        <v>133</v>
      </c>
      <c r="E24" s="196">
        <f t="shared" si="11"/>
        <v>66</v>
      </c>
      <c r="F24" s="196">
        <f t="shared" si="12"/>
        <v>67</v>
      </c>
      <c r="G24" s="195">
        <f t="shared" si="13"/>
        <v>10</v>
      </c>
      <c r="H24" s="196">
        <v>8</v>
      </c>
      <c r="I24" s="197">
        <v>2</v>
      </c>
      <c r="J24" s="195">
        <f t="shared" si="14"/>
        <v>53</v>
      </c>
      <c r="K24" s="196">
        <v>32</v>
      </c>
      <c r="L24" s="197">
        <v>21</v>
      </c>
      <c r="M24" s="195">
        <f t="shared" si="15"/>
        <v>70</v>
      </c>
      <c r="N24" s="196">
        <v>26</v>
      </c>
      <c r="O24" s="196">
        <v>44</v>
      </c>
      <c r="P24" s="61"/>
      <c r="Q24" s="62" t="s">
        <v>103</v>
      </c>
      <c r="R24" s="194"/>
      <c r="S24" s="195" t="str">
        <f t="shared" si="9"/>
        <v>－</v>
      </c>
      <c r="T24" s="196" t="str">
        <f t="shared" si="16"/>
        <v>－</v>
      </c>
      <c r="U24" s="197" t="str">
        <f t="shared" si="17"/>
        <v>－</v>
      </c>
      <c r="V24" s="195" t="str">
        <f t="shared" si="18"/>
        <v>－</v>
      </c>
      <c r="W24" s="196">
        <v>0</v>
      </c>
      <c r="X24" s="197">
        <v>0</v>
      </c>
      <c r="Y24" s="195" t="str">
        <f t="shared" si="19"/>
        <v>－</v>
      </c>
      <c r="Z24" s="196">
        <v>0</v>
      </c>
      <c r="AA24" s="197">
        <v>0</v>
      </c>
      <c r="AB24" s="195" t="str">
        <f t="shared" si="20"/>
        <v>－</v>
      </c>
      <c r="AC24" s="196">
        <v>0</v>
      </c>
      <c r="AD24" s="196">
        <v>0</v>
      </c>
      <c r="AE24" s="151"/>
      <c r="AF24" s="152"/>
    </row>
    <row r="25" spans="1:32" ht="16.5" customHeight="1">
      <c r="A25" s="695" t="s">
        <v>24</v>
      </c>
      <c r="B25" s="695"/>
      <c r="C25" s="203"/>
      <c r="D25" s="279">
        <f t="shared" ref="D25:O25" si="21">IF(SUM(D26:D48)&gt;0,SUM(D26:D48),"－")</f>
        <v>528</v>
      </c>
      <c r="E25" s="158">
        <f t="shared" si="21"/>
        <v>265</v>
      </c>
      <c r="F25" s="158">
        <f t="shared" si="21"/>
        <v>263</v>
      </c>
      <c r="G25" s="157">
        <f t="shared" si="21"/>
        <v>36</v>
      </c>
      <c r="H25" s="158">
        <f t="shared" si="21"/>
        <v>17</v>
      </c>
      <c r="I25" s="159">
        <f t="shared" si="21"/>
        <v>19</v>
      </c>
      <c r="J25" s="157">
        <f t="shared" si="21"/>
        <v>211</v>
      </c>
      <c r="K25" s="158">
        <f t="shared" si="21"/>
        <v>101</v>
      </c>
      <c r="L25" s="159">
        <f t="shared" si="21"/>
        <v>110</v>
      </c>
      <c r="M25" s="157">
        <f t="shared" ref="M25" si="22">IF(SUM(M26:M48)&gt;0,SUM(M26:M48),"－")</f>
        <v>281</v>
      </c>
      <c r="N25" s="158">
        <f t="shared" si="21"/>
        <v>147</v>
      </c>
      <c r="O25" s="158">
        <f t="shared" si="21"/>
        <v>134</v>
      </c>
      <c r="P25" s="695" t="s">
        <v>24</v>
      </c>
      <c r="Q25" s="695"/>
      <c r="R25" s="203"/>
      <c r="S25" s="157">
        <f t="shared" ref="S25:AD25" si="23">IF(SUM(S26:S48)&gt;0,SUM(S26:S48),"－")</f>
        <v>256</v>
      </c>
      <c r="T25" s="158">
        <f t="shared" si="23"/>
        <v>126</v>
      </c>
      <c r="U25" s="159">
        <f t="shared" si="23"/>
        <v>130</v>
      </c>
      <c r="V25" s="157">
        <f t="shared" si="23"/>
        <v>18</v>
      </c>
      <c r="W25" s="158">
        <f t="shared" si="23"/>
        <v>6</v>
      </c>
      <c r="X25" s="159">
        <f t="shared" si="23"/>
        <v>12</v>
      </c>
      <c r="Y25" s="157">
        <f t="shared" si="23"/>
        <v>97</v>
      </c>
      <c r="Z25" s="158">
        <f t="shared" si="23"/>
        <v>46</v>
      </c>
      <c r="AA25" s="159">
        <f t="shared" si="23"/>
        <v>51</v>
      </c>
      <c r="AB25" s="157">
        <f t="shared" si="23"/>
        <v>141</v>
      </c>
      <c r="AC25" s="158">
        <f t="shared" si="23"/>
        <v>74</v>
      </c>
      <c r="AD25" s="158">
        <f t="shared" si="23"/>
        <v>67</v>
      </c>
      <c r="AE25" s="151"/>
      <c r="AF25" s="161"/>
    </row>
    <row r="26" spans="1:32">
      <c r="A26" s="61"/>
      <c r="B26" s="62" t="s">
        <v>70</v>
      </c>
      <c r="C26" s="43"/>
      <c r="D26" s="281">
        <f t="shared" ref="D26:D48" si="24">IF(SUM(E26:F26)&gt;0,SUM(E26:F26),"－")</f>
        <v>49</v>
      </c>
      <c r="E26" s="144">
        <f t="shared" ref="E26:E48" si="25">IF(SUM(H26)+SUM(K26)+SUM(N26)&gt;0,SUM(H26)+SUM(K26)+SUM(N26),"－")</f>
        <v>29</v>
      </c>
      <c r="F26" s="144">
        <f t="shared" ref="F26:F48" si="26">IF(SUM(I26)+SUM(L26)+SUM(O26)&gt;0,SUM(I26)+SUM(L26)+SUM(O26),"－")</f>
        <v>20</v>
      </c>
      <c r="G26" s="163">
        <f t="shared" ref="G26:G48" si="27">IF(SUM(H26:I26)&gt;0,SUM(H26:I26),"－")</f>
        <v>4</v>
      </c>
      <c r="H26" s="144">
        <v>3</v>
      </c>
      <c r="I26" s="164">
        <v>1</v>
      </c>
      <c r="J26" s="163">
        <f t="shared" ref="J26:J48" si="28">IF(SUM(K26:L26)&gt;0,SUM(K26:L26),"－")</f>
        <v>18</v>
      </c>
      <c r="K26" s="144">
        <v>12</v>
      </c>
      <c r="L26" s="164">
        <v>6</v>
      </c>
      <c r="M26" s="163">
        <f t="shared" ref="M26:M48" si="29">IF(SUM(N26:O26)&gt;0,SUM(N26:O26),"－")</f>
        <v>27</v>
      </c>
      <c r="N26" s="144">
        <v>14</v>
      </c>
      <c r="O26" s="144">
        <v>13</v>
      </c>
      <c r="P26" s="61"/>
      <c r="Q26" s="62" t="s">
        <v>70</v>
      </c>
      <c r="R26" s="43"/>
      <c r="S26" s="163" t="str">
        <f t="shared" ref="S26:S48" si="30">IF(SUM(T26:U26)&gt;0,SUM(T26:U26),"－")</f>
        <v>－</v>
      </c>
      <c r="T26" s="144" t="str">
        <f t="shared" ref="T26:T48" si="31">IF(SUM(W26)+SUM(Z26)+SUM(AC26)&gt;0,SUM(W26)+SUM(Z26)+SUM(AC26),"－")</f>
        <v>－</v>
      </c>
      <c r="U26" s="164" t="str">
        <f t="shared" ref="U26:U48" si="32">IF(SUM(X26)+SUM(AA26)+SUM(AD26)&gt;0,SUM(X26)+SUM(AA26)+SUM(AD26),"－")</f>
        <v>－</v>
      </c>
      <c r="V26" s="163" t="str">
        <f t="shared" ref="V26:V48" si="33">IF(SUM(W26:X26)&gt;0,SUM(W26:X26),"－")</f>
        <v>－</v>
      </c>
      <c r="W26" s="144">
        <v>0</v>
      </c>
      <c r="X26" s="164">
        <v>0</v>
      </c>
      <c r="Y26" s="163" t="str">
        <f t="shared" ref="Y26:Y48" si="34">IF(SUM(Z26:AA26)&gt;0,SUM(Z26:AA26),"－")</f>
        <v>－</v>
      </c>
      <c r="Z26" s="144">
        <v>0</v>
      </c>
      <c r="AA26" s="164">
        <v>0</v>
      </c>
      <c r="AB26" s="163" t="str">
        <f t="shared" ref="AB26:AB48" si="35">IF(SUM(AC26:AD26)&gt;0,SUM(AC26:AD26),"－")</f>
        <v>－</v>
      </c>
      <c r="AC26" s="144">
        <v>0</v>
      </c>
      <c r="AD26" s="144">
        <v>0</v>
      </c>
      <c r="AE26" s="151"/>
      <c r="AF26" s="152"/>
    </row>
    <row r="27" spans="1:32">
      <c r="A27" s="61"/>
      <c r="B27" s="62" t="s">
        <v>71</v>
      </c>
      <c r="C27" s="43"/>
      <c r="D27" s="281">
        <f t="shared" si="24"/>
        <v>41</v>
      </c>
      <c r="E27" s="144">
        <f t="shared" si="25"/>
        <v>19</v>
      </c>
      <c r="F27" s="144">
        <f t="shared" si="26"/>
        <v>22</v>
      </c>
      <c r="G27" s="163">
        <f t="shared" si="27"/>
        <v>4</v>
      </c>
      <c r="H27" s="144">
        <v>1</v>
      </c>
      <c r="I27" s="164">
        <v>3</v>
      </c>
      <c r="J27" s="163">
        <f t="shared" si="28"/>
        <v>16</v>
      </c>
      <c r="K27" s="144">
        <v>4</v>
      </c>
      <c r="L27" s="164">
        <v>12</v>
      </c>
      <c r="M27" s="163">
        <f t="shared" si="29"/>
        <v>21</v>
      </c>
      <c r="N27" s="144">
        <v>14</v>
      </c>
      <c r="O27" s="144">
        <v>7</v>
      </c>
      <c r="P27" s="61"/>
      <c r="Q27" s="62" t="s">
        <v>71</v>
      </c>
      <c r="R27" s="43"/>
      <c r="S27" s="163" t="str">
        <f t="shared" si="30"/>
        <v>－</v>
      </c>
      <c r="T27" s="144" t="str">
        <f t="shared" si="31"/>
        <v>－</v>
      </c>
      <c r="U27" s="164" t="str">
        <f t="shared" si="32"/>
        <v>－</v>
      </c>
      <c r="V27" s="163" t="str">
        <f t="shared" si="33"/>
        <v>－</v>
      </c>
      <c r="W27" s="144">
        <v>0</v>
      </c>
      <c r="X27" s="164">
        <v>0</v>
      </c>
      <c r="Y27" s="163" t="str">
        <f t="shared" si="34"/>
        <v>－</v>
      </c>
      <c r="Z27" s="144">
        <v>0</v>
      </c>
      <c r="AA27" s="164">
        <v>0</v>
      </c>
      <c r="AB27" s="163" t="str">
        <f t="shared" si="35"/>
        <v>－</v>
      </c>
      <c r="AC27" s="144">
        <v>0</v>
      </c>
      <c r="AD27" s="144">
        <v>0</v>
      </c>
      <c r="AE27" s="151"/>
      <c r="AF27" s="152"/>
    </row>
    <row r="28" spans="1:32">
      <c r="A28" s="61"/>
      <c r="B28" s="62" t="s">
        <v>72</v>
      </c>
      <c r="C28" s="43"/>
      <c r="D28" s="281" t="str">
        <f t="shared" si="24"/>
        <v>－</v>
      </c>
      <c r="E28" s="144" t="str">
        <f t="shared" si="25"/>
        <v>－</v>
      </c>
      <c r="F28" s="144" t="str">
        <f t="shared" si="26"/>
        <v>－</v>
      </c>
      <c r="G28" s="163" t="str">
        <f t="shared" si="27"/>
        <v>－</v>
      </c>
      <c r="H28" s="144">
        <v>0</v>
      </c>
      <c r="I28" s="164">
        <v>0</v>
      </c>
      <c r="J28" s="163" t="str">
        <f t="shared" si="28"/>
        <v>－</v>
      </c>
      <c r="K28" s="144">
        <v>0</v>
      </c>
      <c r="L28" s="164">
        <v>0</v>
      </c>
      <c r="M28" s="163" t="str">
        <f t="shared" si="29"/>
        <v>－</v>
      </c>
      <c r="N28" s="144">
        <v>0</v>
      </c>
      <c r="O28" s="144">
        <v>0</v>
      </c>
      <c r="P28" s="61"/>
      <c r="Q28" s="62" t="s">
        <v>72</v>
      </c>
      <c r="R28" s="43"/>
      <c r="S28" s="163" t="str">
        <f t="shared" si="30"/>
        <v>－</v>
      </c>
      <c r="T28" s="144" t="str">
        <f t="shared" si="31"/>
        <v>－</v>
      </c>
      <c r="U28" s="164" t="str">
        <f t="shared" si="32"/>
        <v>－</v>
      </c>
      <c r="V28" s="163" t="str">
        <f t="shared" si="33"/>
        <v>－</v>
      </c>
      <c r="W28" s="144">
        <v>0</v>
      </c>
      <c r="X28" s="164">
        <v>0</v>
      </c>
      <c r="Y28" s="163" t="str">
        <f t="shared" si="34"/>
        <v>－</v>
      </c>
      <c r="Z28" s="144">
        <v>0</v>
      </c>
      <c r="AA28" s="164">
        <v>0</v>
      </c>
      <c r="AB28" s="163" t="str">
        <f t="shared" si="35"/>
        <v>－</v>
      </c>
      <c r="AC28" s="144">
        <v>0</v>
      </c>
      <c r="AD28" s="144">
        <v>0</v>
      </c>
      <c r="AE28" s="151"/>
      <c r="AF28" s="152"/>
    </row>
    <row r="29" spans="1:32">
      <c r="A29" s="43"/>
      <c r="B29" s="62" t="s">
        <v>208</v>
      </c>
      <c r="C29" s="43"/>
      <c r="D29" s="281" t="str">
        <f t="shared" si="24"/>
        <v>－</v>
      </c>
      <c r="E29" s="144" t="str">
        <f t="shared" si="25"/>
        <v>－</v>
      </c>
      <c r="F29" s="144" t="str">
        <f t="shared" si="26"/>
        <v>－</v>
      </c>
      <c r="G29" s="163" t="str">
        <f t="shared" si="27"/>
        <v>－</v>
      </c>
      <c r="H29" s="144">
        <v>0</v>
      </c>
      <c r="I29" s="164">
        <v>0</v>
      </c>
      <c r="J29" s="163" t="str">
        <f t="shared" si="28"/>
        <v>－</v>
      </c>
      <c r="K29" s="144">
        <v>0</v>
      </c>
      <c r="L29" s="164">
        <v>0</v>
      </c>
      <c r="M29" s="163" t="str">
        <f t="shared" si="29"/>
        <v>－</v>
      </c>
      <c r="N29" s="144">
        <v>0</v>
      </c>
      <c r="O29" s="144">
        <v>0</v>
      </c>
      <c r="P29" s="43"/>
      <c r="Q29" s="62" t="s">
        <v>208</v>
      </c>
      <c r="R29" s="43"/>
      <c r="S29" s="163" t="str">
        <f t="shared" si="30"/>
        <v>－</v>
      </c>
      <c r="T29" s="144" t="str">
        <f t="shared" si="31"/>
        <v>－</v>
      </c>
      <c r="U29" s="164" t="str">
        <f t="shared" si="32"/>
        <v>－</v>
      </c>
      <c r="V29" s="163" t="str">
        <f t="shared" si="33"/>
        <v>－</v>
      </c>
      <c r="W29" s="144">
        <v>0</v>
      </c>
      <c r="X29" s="164">
        <v>0</v>
      </c>
      <c r="Y29" s="163" t="str">
        <f t="shared" si="34"/>
        <v>－</v>
      </c>
      <c r="Z29" s="144">
        <v>0</v>
      </c>
      <c r="AA29" s="164">
        <v>0</v>
      </c>
      <c r="AB29" s="163" t="str">
        <f t="shared" si="35"/>
        <v>－</v>
      </c>
      <c r="AC29" s="144">
        <v>0</v>
      </c>
      <c r="AD29" s="144">
        <v>0</v>
      </c>
      <c r="AE29" s="151"/>
      <c r="AF29" s="152"/>
    </row>
    <row r="30" spans="1:32">
      <c r="A30" s="43"/>
      <c r="B30" s="62" t="s">
        <v>66</v>
      </c>
      <c r="C30" s="43"/>
      <c r="D30" s="281">
        <f t="shared" si="24"/>
        <v>24</v>
      </c>
      <c r="E30" s="144">
        <f t="shared" si="25"/>
        <v>11</v>
      </c>
      <c r="F30" s="144">
        <f t="shared" si="26"/>
        <v>13</v>
      </c>
      <c r="G30" s="163">
        <f t="shared" si="27"/>
        <v>1</v>
      </c>
      <c r="H30" s="144">
        <v>0</v>
      </c>
      <c r="I30" s="164">
        <v>1</v>
      </c>
      <c r="J30" s="163">
        <f t="shared" si="28"/>
        <v>8</v>
      </c>
      <c r="K30" s="144">
        <v>5</v>
      </c>
      <c r="L30" s="164">
        <v>3</v>
      </c>
      <c r="M30" s="163">
        <f t="shared" si="29"/>
        <v>15</v>
      </c>
      <c r="N30" s="144">
        <v>6</v>
      </c>
      <c r="O30" s="144">
        <v>9</v>
      </c>
      <c r="P30" s="43"/>
      <c r="Q30" s="62" t="s">
        <v>66</v>
      </c>
      <c r="R30" s="43"/>
      <c r="S30" s="163" t="str">
        <f t="shared" si="30"/>
        <v>－</v>
      </c>
      <c r="T30" s="144" t="str">
        <f t="shared" si="31"/>
        <v>－</v>
      </c>
      <c r="U30" s="164" t="str">
        <f t="shared" si="32"/>
        <v>－</v>
      </c>
      <c r="V30" s="163" t="str">
        <f t="shared" si="33"/>
        <v>－</v>
      </c>
      <c r="W30" s="144">
        <v>0</v>
      </c>
      <c r="X30" s="164">
        <v>0</v>
      </c>
      <c r="Y30" s="163" t="str">
        <f t="shared" si="34"/>
        <v>－</v>
      </c>
      <c r="Z30" s="144">
        <v>0</v>
      </c>
      <c r="AA30" s="164">
        <v>0</v>
      </c>
      <c r="AB30" s="163" t="str">
        <f t="shared" si="35"/>
        <v>－</v>
      </c>
      <c r="AC30" s="144">
        <v>0</v>
      </c>
      <c r="AD30" s="144">
        <v>0</v>
      </c>
      <c r="AE30" s="151"/>
      <c r="AF30" s="152"/>
    </row>
    <row r="31" spans="1:32">
      <c r="A31" s="66"/>
      <c r="B31" s="65" t="s">
        <v>73</v>
      </c>
      <c r="C31" s="66"/>
      <c r="D31" s="284" t="str">
        <f t="shared" si="24"/>
        <v>－</v>
      </c>
      <c r="E31" s="181" t="str">
        <f t="shared" si="25"/>
        <v>－</v>
      </c>
      <c r="F31" s="181" t="str">
        <f t="shared" si="26"/>
        <v>－</v>
      </c>
      <c r="G31" s="180" t="str">
        <f t="shared" si="27"/>
        <v>－</v>
      </c>
      <c r="H31" s="181">
        <v>0</v>
      </c>
      <c r="I31" s="182">
        <v>0</v>
      </c>
      <c r="J31" s="180" t="str">
        <f t="shared" si="28"/>
        <v>－</v>
      </c>
      <c r="K31" s="181">
        <v>0</v>
      </c>
      <c r="L31" s="182">
        <v>0</v>
      </c>
      <c r="M31" s="180" t="str">
        <f t="shared" si="29"/>
        <v>－</v>
      </c>
      <c r="N31" s="181">
        <v>0</v>
      </c>
      <c r="O31" s="181">
        <v>0</v>
      </c>
      <c r="P31" s="66"/>
      <c r="Q31" s="65" t="s">
        <v>73</v>
      </c>
      <c r="R31" s="66"/>
      <c r="S31" s="180" t="str">
        <f t="shared" si="30"/>
        <v>－</v>
      </c>
      <c r="T31" s="181" t="str">
        <f t="shared" si="31"/>
        <v>－</v>
      </c>
      <c r="U31" s="182" t="str">
        <f t="shared" si="32"/>
        <v>－</v>
      </c>
      <c r="V31" s="180" t="str">
        <f t="shared" si="33"/>
        <v>－</v>
      </c>
      <c r="W31" s="181">
        <v>0</v>
      </c>
      <c r="X31" s="182">
        <v>0</v>
      </c>
      <c r="Y31" s="180" t="str">
        <f t="shared" si="34"/>
        <v>－</v>
      </c>
      <c r="Z31" s="181">
        <v>0</v>
      </c>
      <c r="AA31" s="182">
        <v>0</v>
      </c>
      <c r="AB31" s="180" t="str">
        <f t="shared" si="35"/>
        <v>－</v>
      </c>
      <c r="AC31" s="181">
        <v>0</v>
      </c>
      <c r="AD31" s="181">
        <v>0</v>
      </c>
      <c r="AE31" s="151"/>
      <c r="AF31" s="152"/>
    </row>
    <row r="32" spans="1:32">
      <c r="A32" s="43"/>
      <c r="B32" s="62" t="s">
        <v>74</v>
      </c>
      <c r="C32" s="43"/>
      <c r="D32" s="281" t="str">
        <f t="shared" si="24"/>
        <v>－</v>
      </c>
      <c r="E32" s="144" t="str">
        <f t="shared" si="25"/>
        <v>－</v>
      </c>
      <c r="F32" s="144" t="str">
        <f t="shared" si="26"/>
        <v>－</v>
      </c>
      <c r="G32" s="163" t="str">
        <f t="shared" si="27"/>
        <v>－</v>
      </c>
      <c r="H32" s="144">
        <v>0</v>
      </c>
      <c r="I32" s="164">
        <v>0</v>
      </c>
      <c r="J32" s="163" t="str">
        <f t="shared" si="28"/>
        <v>－</v>
      </c>
      <c r="K32" s="144">
        <v>0</v>
      </c>
      <c r="L32" s="164">
        <v>0</v>
      </c>
      <c r="M32" s="163" t="str">
        <f t="shared" si="29"/>
        <v>－</v>
      </c>
      <c r="N32" s="144">
        <v>0</v>
      </c>
      <c r="O32" s="144">
        <v>0</v>
      </c>
      <c r="P32" s="43"/>
      <c r="Q32" s="62" t="s">
        <v>74</v>
      </c>
      <c r="R32" s="43"/>
      <c r="S32" s="163" t="str">
        <f t="shared" si="30"/>
        <v>－</v>
      </c>
      <c r="T32" s="144" t="str">
        <f t="shared" si="31"/>
        <v>－</v>
      </c>
      <c r="U32" s="164" t="str">
        <f t="shared" si="32"/>
        <v>－</v>
      </c>
      <c r="V32" s="163" t="str">
        <f t="shared" si="33"/>
        <v>－</v>
      </c>
      <c r="W32" s="144">
        <v>0</v>
      </c>
      <c r="X32" s="164">
        <v>0</v>
      </c>
      <c r="Y32" s="163" t="str">
        <f t="shared" si="34"/>
        <v>－</v>
      </c>
      <c r="Z32" s="144">
        <v>0</v>
      </c>
      <c r="AA32" s="164">
        <v>0</v>
      </c>
      <c r="AB32" s="163" t="str">
        <f t="shared" si="35"/>
        <v>－</v>
      </c>
      <c r="AC32" s="144">
        <v>0</v>
      </c>
      <c r="AD32" s="144">
        <v>0</v>
      </c>
      <c r="AE32" s="151"/>
      <c r="AF32" s="152"/>
    </row>
    <row r="33" spans="1:32">
      <c r="A33" s="43"/>
      <c r="B33" s="62" t="s">
        <v>67</v>
      </c>
      <c r="C33" s="43"/>
      <c r="D33" s="281" t="str">
        <f t="shared" si="24"/>
        <v>－</v>
      </c>
      <c r="E33" s="144" t="str">
        <f t="shared" si="25"/>
        <v>－</v>
      </c>
      <c r="F33" s="144" t="str">
        <f t="shared" si="26"/>
        <v>－</v>
      </c>
      <c r="G33" s="163" t="str">
        <f t="shared" si="27"/>
        <v>－</v>
      </c>
      <c r="H33" s="144">
        <v>0</v>
      </c>
      <c r="I33" s="164">
        <v>0</v>
      </c>
      <c r="J33" s="163" t="str">
        <f t="shared" si="28"/>
        <v>－</v>
      </c>
      <c r="K33" s="144">
        <v>0</v>
      </c>
      <c r="L33" s="164">
        <v>0</v>
      </c>
      <c r="M33" s="163" t="str">
        <f t="shared" si="29"/>
        <v>－</v>
      </c>
      <c r="N33" s="144">
        <v>0</v>
      </c>
      <c r="O33" s="144">
        <v>0</v>
      </c>
      <c r="P33" s="43"/>
      <c r="Q33" s="62" t="s">
        <v>67</v>
      </c>
      <c r="R33" s="43"/>
      <c r="S33" s="163" t="str">
        <f t="shared" si="30"/>
        <v>－</v>
      </c>
      <c r="T33" s="144" t="str">
        <f t="shared" si="31"/>
        <v>－</v>
      </c>
      <c r="U33" s="164" t="str">
        <f t="shared" si="32"/>
        <v>－</v>
      </c>
      <c r="V33" s="163" t="str">
        <f t="shared" si="33"/>
        <v>－</v>
      </c>
      <c r="W33" s="144">
        <v>0</v>
      </c>
      <c r="X33" s="164">
        <v>0</v>
      </c>
      <c r="Y33" s="163" t="str">
        <f t="shared" si="34"/>
        <v>－</v>
      </c>
      <c r="Z33" s="144">
        <v>0</v>
      </c>
      <c r="AA33" s="164">
        <v>0</v>
      </c>
      <c r="AB33" s="163" t="str">
        <f t="shared" si="35"/>
        <v>－</v>
      </c>
      <c r="AC33" s="144">
        <v>0</v>
      </c>
      <c r="AD33" s="144">
        <v>0</v>
      </c>
      <c r="AE33" s="151"/>
      <c r="AF33" s="152"/>
    </row>
    <row r="34" spans="1:32">
      <c r="A34" s="43"/>
      <c r="B34" s="62" t="s">
        <v>68</v>
      </c>
      <c r="C34" s="43"/>
      <c r="D34" s="281" t="str">
        <f t="shared" si="24"/>
        <v>－</v>
      </c>
      <c r="E34" s="144" t="str">
        <f t="shared" si="25"/>
        <v>－</v>
      </c>
      <c r="F34" s="144" t="str">
        <f t="shared" si="26"/>
        <v>－</v>
      </c>
      <c r="G34" s="163" t="str">
        <f t="shared" si="27"/>
        <v>－</v>
      </c>
      <c r="H34" s="144">
        <v>0</v>
      </c>
      <c r="I34" s="164">
        <v>0</v>
      </c>
      <c r="J34" s="163" t="str">
        <f t="shared" si="28"/>
        <v>－</v>
      </c>
      <c r="K34" s="144">
        <v>0</v>
      </c>
      <c r="L34" s="164">
        <v>0</v>
      </c>
      <c r="M34" s="163" t="str">
        <f t="shared" si="29"/>
        <v>－</v>
      </c>
      <c r="N34" s="144">
        <v>0</v>
      </c>
      <c r="O34" s="144">
        <v>0</v>
      </c>
      <c r="P34" s="43"/>
      <c r="Q34" s="62" t="s">
        <v>68</v>
      </c>
      <c r="R34" s="43"/>
      <c r="S34" s="163" t="str">
        <f t="shared" si="30"/>
        <v>－</v>
      </c>
      <c r="T34" s="144" t="str">
        <f t="shared" si="31"/>
        <v>－</v>
      </c>
      <c r="U34" s="164" t="str">
        <f t="shared" si="32"/>
        <v>－</v>
      </c>
      <c r="V34" s="163" t="str">
        <f t="shared" si="33"/>
        <v>－</v>
      </c>
      <c r="W34" s="144">
        <v>0</v>
      </c>
      <c r="X34" s="164">
        <v>0</v>
      </c>
      <c r="Y34" s="163" t="str">
        <f t="shared" si="34"/>
        <v>－</v>
      </c>
      <c r="Z34" s="144">
        <v>0</v>
      </c>
      <c r="AA34" s="164">
        <v>0</v>
      </c>
      <c r="AB34" s="163" t="str">
        <f t="shared" si="35"/>
        <v>－</v>
      </c>
      <c r="AC34" s="144">
        <v>0</v>
      </c>
      <c r="AD34" s="144">
        <v>0</v>
      </c>
      <c r="AE34" s="151"/>
      <c r="AF34" s="152"/>
    </row>
    <row r="35" spans="1:32">
      <c r="A35" s="73"/>
      <c r="B35" s="72" t="s">
        <v>87</v>
      </c>
      <c r="C35" s="73"/>
      <c r="D35" s="285" t="str">
        <f t="shared" si="24"/>
        <v>－</v>
      </c>
      <c r="E35" s="188" t="str">
        <f t="shared" si="25"/>
        <v>－</v>
      </c>
      <c r="F35" s="188" t="str">
        <f t="shared" si="26"/>
        <v>－</v>
      </c>
      <c r="G35" s="187" t="str">
        <f t="shared" si="27"/>
        <v>－</v>
      </c>
      <c r="H35" s="188">
        <v>0</v>
      </c>
      <c r="I35" s="189">
        <v>0</v>
      </c>
      <c r="J35" s="187" t="str">
        <f t="shared" si="28"/>
        <v>－</v>
      </c>
      <c r="K35" s="188">
        <v>0</v>
      </c>
      <c r="L35" s="189">
        <v>0</v>
      </c>
      <c r="M35" s="187" t="str">
        <f t="shared" si="29"/>
        <v>－</v>
      </c>
      <c r="N35" s="188">
        <v>0</v>
      </c>
      <c r="O35" s="188">
        <v>0</v>
      </c>
      <c r="P35" s="73"/>
      <c r="Q35" s="72" t="s">
        <v>87</v>
      </c>
      <c r="R35" s="73"/>
      <c r="S35" s="187" t="str">
        <f t="shared" si="30"/>
        <v>－</v>
      </c>
      <c r="T35" s="188" t="str">
        <f t="shared" si="31"/>
        <v>－</v>
      </c>
      <c r="U35" s="189" t="str">
        <f t="shared" si="32"/>
        <v>－</v>
      </c>
      <c r="V35" s="187" t="str">
        <f t="shared" si="33"/>
        <v>－</v>
      </c>
      <c r="W35" s="188">
        <v>0</v>
      </c>
      <c r="X35" s="189">
        <v>0</v>
      </c>
      <c r="Y35" s="187" t="str">
        <f t="shared" si="34"/>
        <v>－</v>
      </c>
      <c r="Z35" s="188">
        <v>0</v>
      </c>
      <c r="AA35" s="189">
        <v>0</v>
      </c>
      <c r="AB35" s="187" t="str">
        <f t="shared" si="35"/>
        <v>－</v>
      </c>
      <c r="AC35" s="188">
        <v>0</v>
      </c>
      <c r="AD35" s="188">
        <v>0</v>
      </c>
      <c r="AE35" s="151"/>
      <c r="AF35" s="152"/>
    </row>
    <row r="36" spans="1:32">
      <c r="A36" s="43"/>
      <c r="B36" s="62" t="s">
        <v>88</v>
      </c>
      <c r="C36" s="43"/>
      <c r="D36" s="281" t="str">
        <f t="shared" si="24"/>
        <v>－</v>
      </c>
      <c r="E36" s="144" t="str">
        <f t="shared" si="25"/>
        <v>－</v>
      </c>
      <c r="F36" s="144" t="str">
        <f t="shared" si="26"/>
        <v>－</v>
      </c>
      <c r="G36" s="163" t="str">
        <f t="shared" si="27"/>
        <v>－</v>
      </c>
      <c r="H36" s="144">
        <v>0</v>
      </c>
      <c r="I36" s="164">
        <v>0</v>
      </c>
      <c r="J36" s="163" t="str">
        <f t="shared" si="28"/>
        <v>－</v>
      </c>
      <c r="K36" s="144">
        <v>0</v>
      </c>
      <c r="L36" s="164">
        <v>0</v>
      </c>
      <c r="M36" s="163" t="str">
        <f t="shared" si="29"/>
        <v>－</v>
      </c>
      <c r="N36" s="144">
        <v>0</v>
      </c>
      <c r="O36" s="144">
        <v>0</v>
      </c>
      <c r="P36" s="43"/>
      <c r="Q36" s="62" t="s">
        <v>88</v>
      </c>
      <c r="R36" s="43"/>
      <c r="S36" s="163" t="str">
        <f t="shared" si="30"/>
        <v>－</v>
      </c>
      <c r="T36" s="144" t="str">
        <f t="shared" si="31"/>
        <v>－</v>
      </c>
      <c r="U36" s="164" t="str">
        <f t="shared" si="32"/>
        <v>－</v>
      </c>
      <c r="V36" s="163" t="str">
        <f t="shared" si="33"/>
        <v>－</v>
      </c>
      <c r="W36" s="144">
        <v>0</v>
      </c>
      <c r="X36" s="164">
        <v>0</v>
      </c>
      <c r="Y36" s="163" t="str">
        <f t="shared" si="34"/>
        <v>－</v>
      </c>
      <c r="Z36" s="144">
        <v>0</v>
      </c>
      <c r="AA36" s="164">
        <v>0</v>
      </c>
      <c r="AB36" s="163" t="str">
        <f t="shared" si="35"/>
        <v>－</v>
      </c>
      <c r="AC36" s="144">
        <v>0</v>
      </c>
      <c r="AD36" s="144">
        <v>0</v>
      </c>
      <c r="AE36" s="151"/>
      <c r="AF36" s="152"/>
    </row>
    <row r="37" spans="1:32">
      <c r="A37" s="43"/>
      <c r="B37" s="62" t="s">
        <v>89</v>
      </c>
      <c r="C37" s="61"/>
      <c r="D37" s="281" t="str">
        <f t="shared" si="24"/>
        <v>－</v>
      </c>
      <c r="E37" s="144" t="str">
        <f t="shared" si="25"/>
        <v>－</v>
      </c>
      <c r="F37" s="144" t="str">
        <f t="shared" si="26"/>
        <v>－</v>
      </c>
      <c r="G37" s="163" t="str">
        <f t="shared" si="27"/>
        <v>－</v>
      </c>
      <c r="H37" s="144">
        <v>0</v>
      </c>
      <c r="I37" s="164">
        <v>0</v>
      </c>
      <c r="J37" s="163" t="str">
        <f t="shared" si="28"/>
        <v>－</v>
      </c>
      <c r="K37" s="144">
        <v>0</v>
      </c>
      <c r="L37" s="164">
        <v>0</v>
      </c>
      <c r="M37" s="163" t="str">
        <f t="shared" si="29"/>
        <v>－</v>
      </c>
      <c r="N37" s="144">
        <v>0</v>
      </c>
      <c r="O37" s="144">
        <v>0</v>
      </c>
      <c r="P37" s="43"/>
      <c r="Q37" s="62" t="s">
        <v>89</v>
      </c>
      <c r="R37" s="61"/>
      <c r="S37" s="163" t="str">
        <f t="shared" si="30"/>
        <v>－</v>
      </c>
      <c r="T37" s="144" t="str">
        <f t="shared" si="31"/>
        <v>－</v>
      </c>
      <c r="U37" s="164" t="str">
        <f t="shared" si="32"/>
        <v>－</v>
      </c>
      <c r="V37" s="163" t="str">
        <f t="shared" si="33"/>
        <v>－</v>
      </c>
      <c r="W37" s="144">
        <v>0</v>
      </c>
      <c r="X37" s="164">
        <v>0</v>
      </c>
      <c r="Y37" s="163" t="str">
        <f t="shared" si="34"/>
        <v>－</v>
      </c>
      <c r="Z37" s="144">
        <v>0</v>
      </c>
      <c r="AA37" s="164">
        <v>0</v>
      </c>
      <c r="AB37" s="163" t="str">
        <f t="shared" si="35"/>
        <v>－</v>
      </c>
      <c r="AC37" s="144">
        <v>0</v>
      </c>
      <c r="AD37" s="144">
        <v>0</v>
      </c>
      <c r="AE37" s="151"/>
      <c r="AF37" s="152"/>
    </row>
    <row r="38" spans="1:32">
      <c r="A38" s="43"/>
      <c r="B38" s="62" t="s">
        <v>90</v>
      </c>
      <c r="C38" s="61"/>
      <c r="D38" s="281" t="str">
        <f t="shared" si="24"/>
        <v>－</v>
      </c>
      <c r="E38" s="144" t="str">
        <f t="shared" si="25"/>
        <v>－</v>
      </c>
      <c r="F38" s="144" t="str">
        <f t="shared" si="26"/>
        <v>－</v>
      </c>
      <c r="G38" s="163" t="str">
        <f t="shared" si="27"/>
        <v>－</v>
      </c>
      <c r="H38" s="144">
        <v>0</v>
      </c>
      <c r="I38" s="164">
        <v>0</v>
      </c>
      <c r="J38" s="163" t="str">
        <f t="shared" si="28"/>
        <v>－</v>
      </c>
      <c r="K38" s="144">
        <v>0</v>
      </c>
      <c r="L38" s="164">
        <v>0</v>
      </c>
      <c r="M38" s="163" t="str">
        <f t="shared" si="29"/>
        <v>－</v>
      </c>
      <c r="N38" s="144">
        <v>0</v>
      </c>
      <c r="O38" s="144">
        <v>0</v>
      </c>
      <c r="P38" s="43"/>
      <c r="Q38" s="62" t="s">
        <v>90</v>
      </c>
      <c r="R38" s="61"/>
      <c r="S38" s="163" t="str">
        <f t="shared" si="30"/>
        <v>－</v>
      </c>
      <c r="T38" s="144" t="str">
        <f t="shared" si="31"/>
        <v>－</v>
      </c>
      <c r="U38" s="164" t="str">
        <f t="shared" si="32"/>
        <v>－</v>
      </c>
      <c r="V38" s="163" t="str">
        <f t="shared" si="33"/>
        <v>－</v>
      </c>
      <c r="W38" s="144">
        <v>0</v>
      </c>
      <c r="X38" s="164">
        <v>0</v>
      </c>
      <c r="Y38" s="163" t="str">
        <f t="shared" si="34"/>
        <v>－</v>
      </c>
      <c r="Z38" s="144">
        <v>0</v>
      </c>
      <c r="AA38" s="164">
        <v>0</v>
      </c>
      <c r="AB38" s="163" t="str">
        <f t="shared" si="35"/>
        <v>－</v>
      </c>
      <c r="AC38" s="144">
        <v>0</v>
      </c>
      <c r="AD38" s="144">
        <v>0</v>
      </c>
      <c r="AE38" s="151"/>
      <c r="AF38" s="152"/>
    </row>
    <row r="39" spans="1:32">
      <c r="A39" s="43"/>
      <c r="B39" s="62" t="s">
        <v>75</v>
      </c>
      <c r="C39" s="61"/>
      <c r="D39" s="281" t="str">
        <f t="shared" si="24"/>
        <v>－</v>
      </c>
      <c r="E39" s="144" t="str">
        <f t="shared" si="25"/>
        <v>－</v>
      </c>
      <c r="F39" s="144" t="str">
        <f t="shared" si="26"/>
        <v>－</v>
      </c>
      <c r="G39" s="163" t="str">
        <f t="shared" si="27"/>
        <v>－</v>
      </c>
      <c r="H39" s="144">
        <v>0</v>
      </c>
      <c r="I39" s="164">
        <v>0</v>
      </c>
      <c r="J39" s="163" t="str">
        <f t="shared" si="28"/>
        <v>－</v>
      </c>
      <c r="K39" s="144">
        <v>0</v>
      </c>
      <c r="L39" s="164">
        <v>0</v>
      </c>
      <c r="M39" s="163" t="str">
        <f t="shared" si="29"/>
        <v>－</v>
      </c>
      <c r="N39" s="144">
        <v>0</v>
      </c>
      <c r="O39" s="144">
        <v>0</v>
      </c>
      <c r="P39" s="43"/>
      <c r="Q39" s="62" t="s">
        <v>75</v>
      </c>
      <c r="R39" s="61"/>
      <c r="S39" s="163" t="str">
        <f t="shared" si="30"/>
        <v>－</v>
      </c>
      <c r="T39" s="144" t="str">
        <f t="shared" si="31"/>
        <v>－</v>
      </c>
      <c r="U39" s="164" t="str">
        <f t="shared" si="32"/>
        <v>－</v>
      </c>
      <c r="V39" s="163" t="str">
        <f t="shared" si="33"/>
        <v>－</v>
      </c>
      <c r="W39" s="144">
        <v>0</v>
      </c>
      <c r="X39" s="164">
        <v>0</v>
      </c>
      <c r="Y39" s="163" t="str">
        <f t="shared" si="34"/>
        <v>－</v>
      </c>
      <c r="Z39" s="144">
        <v>0</v>
      </c>
      <c r="AA39" s="164">
        <v>0</v>
      </c>
      <c r="AB39" s="163" t="str">
        <f t="shared" si="35"/>
        <v>－</v>
      </c>
      <c r="AC39" s="144">
        <v>0</v>
      </c>
      <c r="AD39" s="144">
        <v>0</v>
      </c>
      <c r="AE39" s="151"/>
      <c r="AF39" s="152"/>
    </row>
    <row r="40" spans="1:32">
      <c r="A40" s="43"/>
      <c r="B40" s="62" t="s">
        <v>76</v>
      </c>
      <c r="C40" s="61"/>
      <c r="D40" s="281">
        <f t="shared" si="24"/>
        <v>27</v>
      </c>
      <c r="E40" s="144">
        <f t="shared" si="25"/>
        <v>10</v>
      </c>
      <c r="F40" s="144">
        <f t="shared" si="26"/>
        <v>17</v>
      </c>
      <c r="G40" s="163">
        <f t="shared" si="27"/>
        <v>2</v>
      </c>
      <c r="H40" s="144">
        <v>2</v>
      </c>
      <c r="I40" s="164">
        <v>0</v>
      </c>
      <c r="J40" s="163">
        <f t="shared" si="28"/>
        <v>10</v>
      </c>
      <c r="K40" s="144">
        <v>2</v>
      </c>
      <c r="L40" s="164">
        <v>8</v>
      </c>
      <c r="M40" s="163">
        <f t="shared" si="29"/>
        <v>15</v>
      </c>
      <c r="N40" s="144">
        <v>6</v>
      </c>
      <c r="O40" s="144">
        <v>9</v>
      </c>
      <c r="P40" s="43"/>
      <c r="Q40" s="62" t="s">
        <v>76</v>
      </c>
      <c r="R40" s="61"/>
      <c r="S40" s="163" t="str">
        <f t="shared" si="30"/>
        <v>－</v>
      </c>
      <c r="T40" s="144" t="str">
        <f t="shared" si="31"/>
        <v>－</v>
      </c>
      <c r="U40" s="164" t="str">
        <f t="shared" si="32"/>
        <v>－</v>
      </c>
      <c r="V40" s="163" t="str">
        <f t="shared" si="33"/>
        <v>－</v>
      </c>
      <c r="W40" s="144">
        <v>0</v>
      </c>
      <c r="X40" s="164">
        <v>0</v>
      </c>
      <c r="Y40" s="163" t="str">
        <f t="shared" si="34"/>
        <v>－</v>
      </c>
      <c r="Z40" s="144">
        <v>0</v>
      </c>
      <c r="AA40" s="164">
        <v>0</v>
      </c>
      <c r="AB40" s="163" t="str">
        <f t="shared" si="35"/>
        <v>－</v>
      </c>
      <c r="AC40" s="144">
        <v>0</v>
      </c>
      <c r="AD40" s="144">
        <v>0</v>
      </c>
      <c r="AE40" s="151"/>
      <c r="AF40" s="152"/>
    </row>
    <row r="41" spans="1:32">
      <c r="A41" s="66"/>
      <c r="B41" s="65" t="s">
        <v>91</v>
      </c>
      <c r="C41" s="64"/>
      <c r="D41" s="284" t="str">
        <f t="shared" si="24"/>
        <v>－</v>
      </c>
      <c r="E41" s="181" t="str">
        <f t="shared" si="25"/>
        <v>－</v>
      </c>
      <c r="F41" s="181" t="str">
        <f t="shared" si="26"/>
        <v>－</v>
      </c>
      <c r="G41" s="180" t="str">
        <f t="shared" si="27"/>
        <v>－</v>
      </c>
      <c r="H41" s="181">
        <v>0</v>
      </c>
      <c r="I41" s="182">
        <v>0</v>
      </c>
      <c r="J41" s="180" t="str">
        <f t="shared" si="28"/>
        <v>－</v>
      </c>
      <c r="K41" s="181">
        <v>0</v>
      </c>
      <c r="L41" s="182">
        <v>0</v>
      </c>
      <c r="M41" s="180" t="str">
        <f t="shared" si="29"/>
        <v>－</v>
      </c>
      <c r="N41" s="181">
        <v>0</v>
      </c>
      <c r="O41" s="181">
        <v>0</v>
      </c>
      <c r="P41" s="66"/>
      <c r="Q41" s="65" t="s">
        <v>91</v>
      </c>
      <c r="R41" s="64"/>
      <c r="S41" s="180" t="str">
        <f t="shared" si="30"/>
        <v>－</v>
      </c>
      <c r="T41" s="181" t="str">
        <f t="shared" si="31"/>
        <v>－</v>
      </c>
      <c r="U41" s="182" t="str">
        <f t="shared" si="32"/>
        <v>－</v>
      </c>
      <c r="V41" s="180" t="str">
        <f t="shared" si="33"/>
        <v>－</v>
      </c>
      <c r="W41" s="181">
        <v>0</v>
      </c>
      <c r="X41" s="182">
        <v>0</v>
      </c>
      <c r="Y41" s="180" t="str">
        <f t="shared" si="34"/>
        <v>－</v>
      </c>
      <c r="Z41" s="181">
        <v>0</v>
      </c>
      <c r="AA41" s="182">
        <v>0</v>
      </c>
      <c r="AB41" s="180" t="str">
        <f t="shared" si="35"/>
        <v>－</v>
      </c>
      <c r="AC41" s="181">
        <v>0</v>
      </c>
      <c r="AD41" s="181">
        <v>0</v>
      </c>
      <c r="AE41" s="151"/>
      <c r="AF41" s="152"/>
    </row>
    <row r="42" spans="1:32">
      <c r="A42" s="43"/>
      <c r="B42" s="62" t="s">
        <v>104</v>
      </c>
      <c r="C42" s="61"/>
      <c r="D42" s="281">
        <f t="shared" si="24"/>
        <v>118</v>
      </c>
      <c r="E42" s="144">
        <f t="shared" si="25"/>
        <v>60</v>
      </c>
      <c r="F42" s="144">
        <f t="shared" si="26"/>
        <v>58</v>
      </c>
      <c r="G42" s="163">
        <f t="shared" si="27"/>
        <v>6</v>
      </c>
      <c r="H42" s="144">
        <v>3</v>
      </c>
      <c r="I42" s="164">
        <v>3</v>
      </c>
      <c r="J42" s="163">
        <f t="shared" si="28"/>
        <v>52</v>
      </c>
      <c r="K42" s="144">
        <v>26</v>
      </c>
      <c r="L42" s="164">
        <v>26</v>
      </c>
      <c r="M42" s="163">
        <f t="shared" si="29"/>
        <v>60</v>
      </c>
      <c r="N42" s="144">
        <v>31</v>
      </c>
      <c r="O42" s="144">
        <v>29</v>
      </c>
      <c r="P42" s="43"/>
      <c r="Q42" s="62" t="s">
        <v>104</v>
      </c>
      <c r="R42" s="61"/>
      <c r="S42" s="163">
        <f t="shared" si="30"/>
        <v>26</v>
      </c>
      <c r="T42" s="144">
        <f t="shared" si="31"/>
        <v>13</v>
      </c>
      <c r="U42" s="164">
        <f t="shared" si="32"/>
        <v>13</v>
      </c>
      <c r="V42" s="163">
        <f t="shared" si="33"/>
        <v>1</v>
      </c>
      <c r="W42" s="144">
        <v>0</v>
      </c>
      <c r="X42" s="164">
        <v>1</v>
      </c>
      <c r="Y42" s="163">
        <f t="shared" si="34"/>
        <v>7</v>
      </c>
      <c r="Z42" s="144">
        <v>4</v>
      </c>
      <c r="AA42" s="164">
        <v>3</v>
      </c>
      <c r="AB42" s="163">
        <f t="shared" si="35"/>
        <v>18</v>
      </c>
      <c r="AC42" s="144">
        <v>9</v>
      </c>
      <c r="AD42" s="144">
        <v>9</v>
      </c>
      <c r="AE42" s="151"/>
      <c r="AF42" s="152"/>
    </row>
    <row r="43" spans="1:32">
      <c r="A43" s="43"/>
      <c r="B43" s="62" t="s">
        <v>77</v>
      </c>
      <c r="C43" s="61"/>
      <c r="D43" s="281" t="str">
        <f t="shared" si="24"/>
        <v>－</v>
      </c>
      <c r="E43" s="144" t="str">
        <f t="shared" si="25"/>
        <v>－</v>
      </c>
      <c r="F43" s="144" t="str">
        <f t="shared" si="26"/>
        <v>－</v>
      </c>
      <c r="G43" s="163" t="str">
        <f t="shared" si="27"/>
        <v>－</v>
      </c>
      <c r="H43" s="144">
        <v>0</v>
      </c>
      <c r="I43" s="164">
        <v>0</v>
      </c>
      <c r="J43" s="163" t="str">
        <f t="shared" si="28"/>
        <v>－</v>
      </c>
      <c r="K43" s="144">
        <v>0</v>
      </c>
      <c r="L43" s="164">
        <v>0</v>
      </c>
      <c r="M43" s="163" t="str">
        <f t="shared" si="29"/>
        <v>－</v>
      </c>
      <c r="N43" s="144">
        <v>0</v>
      </c>
      <c r="O43" s="144">
        <v>0</v>
      </c>
      <c r="P43" s="43"/>
      <c r="Q43" s="62" t="s">
        <v>77</v>
      </c>
      <c r="R43" s="61"/>
      <c r="S43" s="163" t="str">
        <f t="shared" si="30"/>
        <v>－</v>
      </c>
      <c r="T43" s="144" t="str">
        <f t="shared" si="31"/>
        <v>－</v>
      </c>
      <c r="U43" s="164" t="str">
        <f t="shared" si="32"/>
        <v>－</v>
      </c>
      <c r="V43" s="163" t="str">
        <f t="shared" si="33"/>
        <v>－</v>
      </c>
      <c r="W43" s="144">
        <v>0</v>
      </c>
      <c r="X43" s="164">
        <v>0</v>
      </c>
      <c r="Y43" s="163" t="str">
        <f t="shared" si="34"/>
        <v>－</v>
      </c>
      <c r="Z43" s="144">
        <v>0</v>
      </c>
      <c r="AA43" s="164">
        <v>0</v>
      </c>
      <c r="AB43" s="163" t="str">
        <f t="shared" si="35"/>
        <v>－</v>
      </c>
      <c r="AC43" s="144">
        <v>0</v>
      </c>
      <c r="AD43" s="144">
        <v>0</v>
      </c>
      <c r="AE43" s="151"/>
      <c r="AF43" s="152"/>
    </row>
    <row r="44" spans="1:32">
      <c r="A44" s="43"/>
      <c r="B44" s="62" t="s">
        <v>78</v>
      </c>
      <c r="C44" s="61"/>
      <c r="D44" s="281" t="str">
        <f t="shared" si="24"/>
        <v>－</v>
      </c>
      <c r="E44" s="144" t="str">
        <f t="shared" si="25"/>
        <v>－</v>
      </c>
      <c r="F44" s="144" t="str">
        <f t="shared" si="26"/>
        <v>－</v>
      </c>
      <c r="G44" s="163" t="str">
        <f t="shared" si="27"/>
        <v>－</v>
      </c>
      <c r="H44" s="144">
        <v>0</v>
      </c>
      <c r="I44" s="164">
        <v>0</v>
      </c>
      <c r="J44" s="163" t="str">
        <f t="shared" si="28"/>
        <v>－</v>
      </c>
      <c r="K44" s="144">
        <v>0</v>
      </c>
      <c r="L44" s="164">
        <v>0</v>
      </c>
      <c r="M44" s="163" t="str">
        <f t="shared" si="29"/>
        <v>－</v>
      </c>
      <c r="N44" s="144">
        <v>0</v>
      </c>
      <c r="O44" s="144">
        <v>0</v>
      </c>
      <c r="P44" s="43"/>
      <c r="Q44" s="62" t="s">
        <v>78</v>
      </c>
      <c r="R44" s="61"/>
      <c r="S44" s="163" t="str">
        <f t="shared" si="30"/>
        <v>－</v>
      </c>
      <c r="T44" s="144" t="str">
        <f t="shared" si="31"/>
        <v>－</v>
      </c>
      <c r="U44" s="164" t="str">
        <f t="shared" si="32"/>
        <v>－</v>
      </c>
      <c r="V44" s="163" t="str">
        <f t="shared" si="33"/>
        <v>－</v>
      </c>
      <c r="W44" s="144">
        <v>0</v>
      </c>
      <c r="X44" s="164">
        <v>0</v>
      </c>
      <c r="Y44" s="163" t="str">
        <f t="shared" si="34"/>
        <v>－</v>
      </c>
      <c r="Z44" s="144">
        <v>0</v>
      </c>
      <c r="AA44" s="164">
        <v>0</v>
      </c>
      <c r="AB44" s="163" t="str">
        <f t="shared" si="35"/>
        <v>－</v>
      </c>
      <c r="AC44" s="144">
        <v>0</v>
      </c>
      <c r="AD44" s="144">
        <v>0</v>
      </c>
      <c r="AE44" s="151"/>
      <c r="AF44" s="152"/>
    </row>
    <row r="45" spans="1:32">
      <c r="A45" s="73"/>
      <c r="B45" s="72" t="s">
        <v>209</v>
      </c>
      <c r="C45" s="71"/>
      <c r="D45" s="285">
        <f t="shared" si="24"/>
        <v>86</v>
      </c>
      <c r="E45" s="188">
        <f t="shared" si="25"/>
        <v>46</v>
      </c>
      <c r="F45" s="188">
        <f t="shared" si="26"/>
        <v>40</v>
      </c>
      <c r="G45" s="187">
        <f t="shared" si="27"/>
        <v>9</v>
      </c>
      <c r="H45" s="188">
        <v>4</v>
      </c>
      <c r="I45" s="189">
        <v>5</v>
      </c>
      <c r="J45" s="187">
        <f t="shared" si="28"/>
        <v>36</v>
      </c>
      <c r="K45" s="188">
        <v>20</v>
      </c>
      <c r="L45" s="189">
        <v>16</v>
      </c>
      <c r="M45" s="187">
        <f t="shared" si="29"/>
        <v>41</v>
      </c>
      <c r="N45" s="188">
        <v>22</v>
      </c>
      <c r="O45" s="188">
        <v>19</v>
      </c>
      <c r="P45" s="73"/>
      <c r="Q45" s="72" t="s">
        <v>209</v>
      </c>
      <c r="R45" s="71"/>
      <c r="S45" s="187">
        <f t="shared" si="30"/>
        <v>86</v>
      </c>
      <c r="T45" s="188">
        <f t="shared" si="31"/>
        <v>46</v>
      </c>
      <c r="U45" s="189">
        <f t="shared" si="32"/>
        <v>40</v>
      </c>
      <c r="V45" s="187">
        <f t="shared" si="33"/>
        <v>9</v>
      </c>
      <c r="W45" s="188">
        <v>4</v>
      </c>
      <c r="X45" s="189">
        <v>5</v>
      </c>
      <c r="Y45" s="187">
        <f t="shared" si="34"/>
        <v>36</v>
      </c>
      <c r="Z45" s="188">
        <v>20</v>
      </c>
      <c r="AA45" s="189">
        <v>16</v>
      </c>
      <c r="AB45" s="187">
        <f t="shared" si="35"/>
        <v>41</v>
      </c>
      <c r="AC45" s="188">
        <v>22</v>
      </c>
      <c r="AD45" s="188">
        <v>19</v>
      </c>
      <c r="AE45" s="151"/>
      <c r="AF45" s="152"/>
    </row>
    <row r="46" spans="1:32">
      <c r="A46" s="43"/>
      <c r="B46" s="62" t="s">
        <v>69</v>
      </c>
      <c r="C46" s="61"/>
      <c r="D46" s="281">
        <f t="shared" si="24"/>
        <v>82</v>
      </c>
      <c r="E46" s="144">
        <f t="shared" si="25"/>
        <v>38</v>
      </c>
      <c r="F46" s="144">
        <f t="shared" si="26"/>
        <v>44</v>
      </c>
      <c r="G46" s="163">
        <f t="shared" si="27"/>
        <v>4</v>
      </c>
      <c r="H46" s="144">
        <v>0</v>
      </c>
      <c r="I46" s="164">
        <v>4</v>
      </c>
      <c r="J46" s="163">
        <f t="shared" si="28"/>
        <v>34</v>
      </c>
      <c r="K46" s="144">
        <v>16</v>
      </c>
      <c r="L46" s="164">
        <v>18</v>
      </c>
      <c r="M46" s="163">
        <f t="shared" si="29"/>
        <v>44</v>
      </c>
      <c r="N46" s="144">
        <v>22</v>
      </c>
      <c r="O46" s="144">
        <v>22</v>
      </c>
      <c r="P46" s="43"/>
      <c r="Q46" s="62" t="s">
        <v>69</v>
      </c>
      <c r="R46" s="61"/>
      <c r="S46" s="163">
        <f t="shared" si="30"/>
        <v>82</v>
      </c>
      <c r="T46" s="144">
        <f t="shared" si="31"/>
        <v>38</v>
      </c>
      <c r="U46" s="164">
        <f t="shared" si="32"/>
        <v>44</v>
      </c>
      <c r="V46" s="163">
        <f t="shared" si="33"/>
        <v>4</v>
      </c>
      <c r="W46" s="144">
        <v>0</v>
      </c>
      <c r="X46" s="164">
        <v>4</v>
      </c>
      <c r="Y46" s="163">
        <f t="shared" si="34"/>
        <v>34</v>
      </c>
      <c r="Z46" s="144">
        <v>16</v>
      </c>
      <c r="AA46" s="164">
        <v>18</v>
      </c>
      <c r="AB46" s="163">
        <f t="shared" si="35"/>
        <v>44</v>
      </c>
      <c r="AC46" s="144">
        <v>22</v>
      </c>
      <c r="AD46" s="144">
        <v>22</v>
      </c>
      <c r="AE46" s="151"/>
      <c r="AF46" s="152"/>
    </row>
    <row r="47" spans="1:32">
      <c r="A47" s="43"/>
      <c r="B47" s="62" t="s">
        <v>79</v>
      </c>
      <c r="C47" s="61"/>
      <c r="D47" s="281">
        <f t="shared" si="24"/>
        <v>39</v>
      </c>
      <c r="E47" s="144">
        <f t="shared" si="25"/>
        <v>23</v>
      </c>
      <c r="F47" s="144">
        <f t="shared" si="26"/>
        <v>16</v>
      </c>
      <c r="G47" s="163">
        <f t="shared" si="27"/>
        <v>2</v>
      </c>
      <c r="H47" s="144">
        <v>2</v>
      </c>
      <c r="I47" s="164">
        <v>0</v>
      </c>
      <c r="J47" s="163">
        <f t="shared" si="28"/>
        <v>17</v>
      </c>
      <c r="K47" s="144">
        <v>10</v>
      </c>
      <c r="L47" s="164">
        <v>7</v>
      </c>
      <c r="M47" s="163">
        <f t="shared" si="29"/>
        <v>20</v>
      </c>
      <c r="N47" s="144">
        <v>11</v>
      </c>
      <c r="O47" s="144">
        <v>9</v>
      </c>
      <c r="P47" s="43"/>
      <c r="Q47" s="62" t="s">
        <v>79</v>
      </c>
      <c r="R47" s="61"/>
      <c r="S47" s="163" t="str">
        <f t="shared" si="30"/>
        <v>－</v>
      </c>
      <c r="T47" s="144" t="str">
        <f t="shared" si="31"/>
        <v>－</v>
      </c>
      <c r="U47" s="164" t="str">
        <f t="shared" si="32"/>
        <v>－</v>
      </c>
      <c r="V47" s="163" t="str">
        <f t="shared" si="33"/>
        <v>－</v>
      </c>
      <c r="W47" s="144">
        <v>0</v>
      </c>
      <c r="X47" s="164">
        <v>0</v>
      </c>
      <c r="Y47" s="163" t="str">
        <f t="shared" si="34"/>
        <v>－</v>
      </c>
      <c r="Z47" s="144">
        <v>0</v>
      </c>
      <c r="AA47" s="164">
        <v>0</v>
      </c>
      <c r="AB47" s="163" t="str">
        <f t="shared" si="35"/>
        <v>－</v>
      </c>
      <c r="AC47" s="144">
        <v>0</v>
      </c>
      <c r="AD47" s="144">
        <v>0</v>
      </c>
      <c r="AE47" s="151"/>
      <c r="AF47" s="152"/>
    </row>
    <row r="48" spans="1:32" ht="14.25" thickBot="1">
      <c r="A48" s="108"/>
      <c r="B48" s="109" t="s">
        <v>111</v>
      </c>
      <c r="C48" s="110"/>
      <c r="D48" s="287">
        <f t="shared" si="24"/>
        <v>62</v>
      </c>
      <c r="E48" s="206">
        <f t="shared" si="25"/>
        <v>29</v>
      </c>
      <c r="F48" s="206">
        <f t="shared" si="26"/>
        <v>33</v>
      </c>
      <c r="G48" s="205">
        <f t="shared" si="27"/>
        <v>4</v>
      </c>
      <c r="H48" s="206">
        <v>2</v>
      </c>
      <c r="I48" s="207">
        <v>2</v>
      </c>
      <c r="J48" s="205">
        <f t="shared" si="28"/>
        <v>20</v>
      </c>
      <c r="K48" s="206">
        <v>6</v>
      </c>
      <c r="L48" s="207">
        <v>14</v>
      </c>
      <c r="M48" s="205">
        <f t="shared" si="29"/>
        <v>38</v>
      </c>
      <c r="N48" s="206">
        <v>21</v>
      </c>
      <c r="O48" s="206">
        <v>17</v>
      </c>
      <c r="P48" s="108"/>
      <c r="Q48" s="109" t="s">
        <v>111</v>
      </c>
      <c r="R48" s="110"/>
      <c r="S48" s="205">
        <f t="shared" si="30"/>
        <v>62</v>
      </c>
      <c r="T48" s="206">
        <f t="shared" si="31"/>
        <v>29</v>
      </c>
      <c r="U48" s="207">
        <f t="shared" si="32"/>
        <v>33</v>
      </c>
      <c r="V48" s="205">
        <f t="shared" si="33"/>
        <v>4</v>
      </c>
      <c r="W48" s="206">
        <v>2</v>
      </c>
      <c r="X48" s="207">
        <v>2</v>
      </c>
      <c r="Y48" s="205">
        <f t="shared" si="34"/>
        <v>20</v>
      </c>
      <c r="Z48" s="206">
        <v>6</v>
      </c>
      <c r="AA48" s="207">
        <v>14</v>
      </c>
      <c r="AB48" s="205">
        <f t="shared" si="35"/>
        <v>38</v>
      </c>
      <c r="AC48" s="206">
        <v>21</v>
      </c>
      <c r="AD48" s="206">
        <v>17</v>
      </c>
      <c r="AE48" s="151"/>
      <c r="AF48" s="152"/>
    </row>
    <row r="49" spans="1:30">
      <c r="A49" s="118" t="s">
        <v>564</v>
      </c>
      <c r="P49" s="118" t="s">
        <v>564</v>
      </c>
      <c r="S49" s="265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</row>
  </sheetData>
  <mergeCells count="20">
    <mergeCell ref="A3:O3"/>
    <mergeCell ref="P3:AD3"/>
    <mergeCell ref="A5:B6"/>
    <mergeCell ref="D5:F5"/>
    <mergeCell ref="G5:I5"/>
    <mergeCell ref="J5:L5"/>
    <mergeCell ref="M5:O5"/>
    <mergeCell ref="P5:Q6"/>
    <mergeCell ref="S5:U5"/>
    <mergeCell ref="V5:X5"/>
    <mergeCell ref="AB5:AD5"/>
    <mergeCell ref="A25:B25"/>
    <mergeCell ref="P25:Q25"/>
    <mergeCell ref="Y5:AA5"/>
    <mergeCell ref="A7:B7"/>
    <mergeCell ref="P7:Q7"/>
    <mergeCell ref="A8:B8"/>
    <mergeCell ref="P8:Q8"/>
    <mergeCell ref="A12:B12"/>
    <mergeCell ref="P12:Q12"/>
  </mergeCells>
  <phoneticPr fontId="17"/>
  <pageMargins left="0.70866141732283472" right="0.70866141732283472" top="0.74803149606299213" bottom="0.74803149606299213" header="0.31496062992125984" footer="0.31496062992125984"/>
  <pageSetup paperSize="9" scale="65" fitToWidth="2" orientation="landscape" r:id="rId1"/>
  <colBreaks count="1" manualBreakCount="1">
    <brk id="15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Z50"/>
  <sheetViews>
    <sheetView view="pageBreakPreview" topLeftCell="Z1" zoomScaleNormal="100" zoomScaleSheetLayoutView="100" workbookViewId="0">
      <selection activeCell="S4" sqref="S4"/>
    </sheetView>
  </sheetViews>
  <sheetFormatPr defaultRowHeight="13.5"/>
  <cols>
    <col min="1" max="1" width="2.125" style="118" customWidth="1"/>
    <col min="2" max="2" width="12.625" style="118" customWidth="1"/>
    <col min="3" max="3" width="0.625" style="118" customWidth="1"/>
    <col min="4" max="29" width="7.875" style="118" customWidth="1"/>
    <col min="30" max="30" width="2.375" style="118" customWidth="1"/>
    <col min="31" max="31" width="2.125" style="118" customWidth="1"/>
    <col min="32" max="32" width="12.625" style="118" customWidth="1"/>
    <col min="33" max="33" width="0.625" style="118" customWidth="1"/>
    <col min="34" max="50" width="8" style="118" customWidth="1"/>
    <col min="51" max="51" width="8" style="142" customWidth="1"/>
    <col min="52" max="16384" width="9" style="118"/>
  </cols>
  <sheetData>
    <row r="1" spans="1:52" ht="14.25">
      <c r="A1" s="225" t="s">
        <v>121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T1" s="117"/>
      <c r="U1" s="117"/>
      <c r="V1" s="117"/>
      <c r="W1" s="117"/>
      <c r="X1" s="117"/>
      <c r="Y1" s="117"/>
      <c r="Z1" s="117"/>
      <c r="AA1" s="117"/>
      <c r="AB1" s="117"/>
      <c r="AC1" s="119"/>
      <c r="AD1" s="119"/>
      <c r="AE1" s="225" t="s">
        <v>121</v>
      </c>
      <c r="AF1" s="119"/>
      <c r="AG1" s="119"/>
      <c r="AH1" s="117"/>
      <c r="AI1" s="117"/>
      <c r="AJ1" s="117"/>
      <c r="AK1" s="117"/>
      <c r="AL1" s="117"/>
      <c r="AM1" s="117"/>
      <c r="AN1" s="117"/>
      <c r="AO1" s="117"/>
      <c r="AP1" s="117"/>
      <c r="AQ1" s="119"/>
      <c r="AR1" s="117"/>
      <c r="AS1" s="119"/>
      <c r="AU1" s="117"/>
      <c r="AV1" s="117"/>
      <c r="AW1" s="117"/>
      <c r="AX1" s="117"/>
      <c r="AY1" s="130"/>
    </row>
    <row r="2" spans="1:52">
      <c r="A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9"/>
      <c r="AD2" s="119"/>
      <c r="AE2" s="119"/>
      <c r="AF2" s="119"/>
      <c r="AG2" s="119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30"/>
    </row>
    <row r="3" spans="1:52">
      <c r="A3" s="713" t="s">
        <v>151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289"/>
      <c r="AE3" s="713" t="s">
        <v>152</v>
      </c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</row>
    <row r="4" spans="1:52" ht="15" thickBot="1">
      <c r="A4" s="124"/>
      <c r="B4" s="225"/>
      <c r="C4" s="1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25"/>
      <c r="T4" s="1"/>
      <c r="U4" s="1"/>
      <c r="V4" s="1"/>
      <c r="W4" s="1"/>
      <c r="X4" s="1"/>
      <c r="Y4" s="1"/>
      <c r="Z4" s="1"/>
      <c r="AA4" s="1"/>
      <c r="AB4" s="1"/>
      <c r="AC4" s="125" t="s">
        <v>25</v>
      </c>
      <c r="AD4" s="290"/>
      <c r="AE4" s="126"/>
      <c r="AF4" s="126"/>
      <c r="AG4" s="126"/>
      <c r="AH4" s="1"/>
      <c r="AI4" s="1"/>
      <c r="AJ4" s="1"/>
      <c r="AK4" s="1"/>
      <c r="AL4" s="1"/>
      <c r="AM4" s="1"/>
      <c r="AN4" s="1"/>
      <c r="AO4" s="1"/>
      <c r="AP4" s="1"/>
      <c r="AQ4" s="126"/>
      <c r="AR4" s="1"/>
      <c r="AS4" s="126"/>
      <c r="AT4" s="1"/>
      <c r="AU4" s="1"/>
      <c r="AV4" s="126"/>
      <c r="AW4" s="1"/>
      <c r="AX4" s="1"/>
      <c r="AY4" s="128" t="s">
        <v>8</v>
      </c>
    </row>
    <row r="5" spans="1:52" ht="21" customHeight="1">
      <c r="A5" s="757" t="s">
        <v>161</v>
      </c>
      <c r="B5" s="757"/>
      <c r="C5" s="776"/>
      <c r="D5" s="781" t="s">
        <v>129</v>
      </c>
      <c r="E5" s="782"/>
      <c r="F5" s="783"/>
      <c r="G5" s="787" t="s">
        <v>130</v>
      </c>
      <c r="H5" s="789" t="s">
        <v>131</v>
      </c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1"/>
      <c r="T5" s="790" t="s">
        <v>132</v>
      </c>
      <c r="U5" s="790"/>
      <c r="V5" s="790"/>
      <c r="W5" s="790"/>
      <c r="X5" s="790"/>
      <c r="Y5" s="790"/>
      <c r="Z5" s="790"/>
      <c r="AA5" s="790"/>
      <c r="AB5" s="790"/>
      <c r="AC5" s="790"/>
      <c r="AD5" s="291"/>
      <c r="AE5" s="757" t="s">
        <v>21</v>
      </c>
      <c r="AF5" s="757"/>
      <c r="AG5" s="776"/>
      <c r="AH5" s="792" t="s">
        <v>133</v>
      </c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4" t="s">
        <v>212</v>
      </c>
      <c r="AU5" s="757"/>
      <c r="AV5" s="776"/>
      <c r="AW5" s="794" t="s">
        <v>12</v>
      </c>
      <c r="AX5" s="757"/>
      <c r="AY5" s="757"/>
    </row>
    <row r="6" spans="1:52" ht="78" customHeight="1">
      <c r="A6" s="777"/>
      <c r="B6" s="777"/>
      <c r="C6" s="778"/>
      <c r="D6" s="784"/>
      <c r="E6" s="785"/>
      <c r="F6" s="786"/>
      <c r="G6" s="788"/>
      <c r="H6" s="796" t="s">
        <v>29</v>
      </c>
      <c r="I6" s="770"/>
      <c r="J6" s="770"/>
      <c r="K6" s="292" t="s">
        <v>134</v>
      </c>
      <c r="L6" s="774" t="s">
        <v>135</v>
      </c>
      <c r="M6" s="797"/>
      <c r="N6" s="798" t="s">
        <v>14</v>
      </c>
      <c r="O6" s="797"/>
      <c r="P6" s="798" t="s">
        <v>15</v>
      </c>
      <c r="Q6" s="775"/>
      <c r="R6" s="797" t="s">
        <v>16</v>
      </c>
      <c r="S6" s="775"/>
      <c r="T6" s="770" t="s">
        <v>29</v>
      </c>
      <c r="U6" s="770"/>
      <c r="V6" s="770"/>
      <c r="W6" s="292" t="s">
        <v>134</v>
      </c>
      <c r="X6" s="774" t="s">
        <v>136</v>
      </c>
      <c r="Y6" s="775"/>
      <c r="Z6" s="772" t="s">
        <v>137</v>
      </c>
      <c r="AA6" s="771"/>
      <c r="AB6" s="767" t="s">
        <v>331</v>
      </c>
      <c r="AC6" s="773"/>
      <c r="AD6" s="293"/>
      <c r="AE6" s="777"/>
      <c r="AF6" s="777"/>
      <c r="AG6" s="778"/>
      <c r="AH6" s="770" t="s">
        <v>29</v>
      </c>
      <c r="AI6" s="770"/>
      <c r="AJ6" s="771"/>
      <c r="AK6" s="292" t="s">
        <v>134</v>
      </c>
      <c r="AL6" s="770" t="s">
        <v>138</v>
      </c>
      <c r="AM6" s="771"/>
      <c r="AN6" s="770" t="s">
        <v>139</v>
      </c>
      <c r="AO6" s="771"/>
      <c r="AP6" s="770" t="s">
        <v>140</v>
      </c>
      <c r="AQ6" s="771"/>
      <c r="AR6" s="767" t="s">
        <v>141</v>
      </c>
      <c r="AS6" s="768"/>
      <c r="AT6" s="795"/>
      <c r="AU6" s="779"/>
      <c r="AV6" s="780"/>
      <c r="AW6" s="795"/>
      <c r="AX6" s="779"/>
      <c r="AY6" s="779"/>
    </row>
    <row r="7" spans="1:52">
      <c r="A7" s="779"/>
      <c r="B7" s="779"/>
      <c r="C7" s="780"/>
      <c r="D7" s="294" t="s">
        <v>142</v>
      </c>
      <c r="E7" s="294" t="s">
        <v>126</v>
      </c>
      <c r="F7" s="294" t="s">
        <v>127</v>
      </c>
      <c r="G7" s="295" t="s">
        <v>29</v>
      </c>
      <c r="H7" s="294" t="s">
        <v>29</v>
      </c>
      <c r="I7" s="294" t="s">
        <v>126</v>
      </c>
      <c r="J7" s="297" t="s">
        <v>127</v>
      </c>
      <c r="K7" s="294" t="s">
        <v>29</v>
      </c>
      <c r="L7" s="518" t="s">
        <v>126</v>
      </c>
      <c r="M7" s="297" t="s">
        <v>127</v>
      </c>
      <c r="N7" s="294" t="s">
        <v>126</v>
      </c>
      <c r="O7" s="297" t="s">
        <v>127</v>
      </c>
      <c r="P7" s="294" t="s">
        <v>126</v>
      </c>
      <c r="Q7" s="294" t="s">
        <v>127</v>
      </c>
      <c r="R7" s="294" t="s">
        <v>126</v>
      </c>
      <c r="S7" s="294" t="s">
        <v>127</v>
      </c>
      <c r="T7" s="295" t="s">
        <v>29</v>
      </c>
      <c r="U7" s="294" t="s">
        <v>126</v>
      </c>
      <c r="V7" s="297" t="s">
        <v>127</v>
      </c>
      <c r="W7" s="294" t="s">
        <v>29</v>
      </c>
      <c r="X7" s="298" t="s">
        <v>126</v>
      </c>
      <c r="Y7" s="294" t="s">
        <v>127</v>
      </c>
      <c r="Z7" s="298" t="s">
        <v>126</v>
      </c>
      <c r="AA7" s="294" t="s">
        <v>127</v>
      </c>
      <c r="AB7" s="294" t="s">
        <v>126</v>
      </c>
      <c r="AC7" s="297" t="s">
        <v>127</v>
      </c>
      <c r="AD7" s="300"/>
      <c r="AE7" s="779"/>
      <c r="AF7" s="779"/>
      <c r="AG7" s="780"/>
      <c r="AH7" s="297" t="s">
        <v>29</v>
      </c>
      <c r="AI7" s="294" t="s">
        <v>126</v>
      </c>
      <c r="AJ7" s="294" t="s">
        <v>127</v>
      </c>
      <c r="AK7" s="294" t="s">
        <v>29</v>
      </c>
      <c r="AL7" s="298" t="s">
        <v>126</v>
      </c>
      <c r="AM7" s="294" t="s">
        <v>127</v>
      </c>
      <c r="AN7" s="294" t="s">
        <v>126</v>
      </c>
      <c r="AO7" s="294" t="s">
        <v>127</v>
      </c>
      <c r="AP7" s="294" t="s">
        <v>126</v>
      </c>
      <c r="AQ7" s="294" t="s">
        <v>127</v>
      </c>
      <c r="AR7" s="294" t="s">
        <v>126</v>
      </c>
      <c r="AS7" s="294" t="s">
        <v>127</v>
      </c>
      <c r="AT7" s="294" t="s">
        <v>29</v>
      </c>
      <c r="AU7" s="294" t="s">
        <v>126</v>
      </c>
      <c r="AV7" s="294" t="s">
        <v>127</v>
      </c>
      <c r="AW7" s="297" t="s">
        <v>29</v>
      </c>
      <c r="AX7" s="294" t="s">
        <v>126</v>
      </c>
      <c r="AY7" s="297" t="s">
        <v>127</v>
      </c>
    </row>
    <row r="8" spans="1:52" ht="16.5" customHeight="1">
      <c r="A8" s="769">
        <v>30</v>
      </c>
      <c r="B8" s="769"/>
      <c r="C8" s="142"/>
      <c r="D8" s="301">
        <v>14450</v>
      </c>
      <c r="E8" s="302">
        <v>7375</v>
      </c>
      <c r="F8" s="303">
        <v>7075</v>
      </c>
      <c r="G8" s="302">
        <v>9180</v>
      </c>
      <c r="H8" s="272">
        <v>4917</v>
      </c>
      <c r="I8" s="271">
        <v>2561</v>
      </c>
      <c r="J8" s="271">
        <v>2356</v>
      </c>
      <c r="K8" s="304">
        <v>3110</v>
      </c>
      <c r="L8" s="271">
        <v>966</v>
      </c>
      <c r="M8" s="271">
        <v>869</v>
      </c>
      <c r="N8" s="271">
        <v>46</v>
      </c>
      <c r="O8" s="271">
        <v>38</v>
      </c>
      <c r="P8" s="271">
        <v>1102</v>
      </c>
      <c r="Q8" s="271">
        <v>1061</v>
      </c>
      <c r="R8" s="271">
        <v>447</v>
      </c>
      <c r="S8" s="618">
        <v>388</v>
      </c>
      <c r="T8" s="271">
        <v>4770</v>
      </c>
      <c r="U8" s="276">
        <v>2409</v>
      </c>
      <c r="V8" s="276">
        <v>2361</v>
      </c>
      <c r="W8" s="620">
        <v>3060</v>
      </c>
      <c r="X8" s="271">
        <v>701</v>
      </c>
      <c r="Y8" s="271">
        <v>656</v>
      </c>
      <c r="Z8" s="271">
        <v>1123</v>
      </c>
      <c r="AA8" s="271">
        <v>1174</v>
      </c>
      <c r="AB8" s="271">
        <v>585</v>
      </c>
      <c r="AC8" s="271">
        <v>531</v>
      </c>
      <c r="AD8" s="271"/>
      <c r="AE8" s="769">
        <v>30</v>
      </c>
      <c r="AF8" s="769"/>
      <c r="AG8" s="274"/>
      <c r="AH8" s="305">
        <v>4763</v>
      </c>
      <c r="AI8" s="4">
        <v>2405</v>
      </c>
      <c r="AJ8" s="4">
        <v>2358</v>
      </c>
      <c r="AK8" s="621">
        <v>3010</v>
      </c>
      <c r="AL8" s="4">
        <v>355</v>
      </c>
      <c r="AM8" s="4">
        <v>350</v>
      </c>
      <c r="AN8" s="306">
        <v>825</v>
      </c>
      <c r="AO8" s="306">
        <v>858</v>
      </c>
      <c r="AP8" s="146">
        <v>672</v>
      </c>
      <c r="AQ8" s="146">
        <v>599</v>
      </c>
      <c r="AR8" s="146">
        <v>553</v>
      </c>
      <c r="AS8" s="147">
        <v>551</v>
      </c>
      <c r="AT8" s="145">
        <v>4467</v>
      </c>
      <c r="AU8" s="146">
        <v>2286</v>
      </c>
      <c r="AV8" s="147">
        <v>2181</v>
      </c>
      <c r="AW8" s="272">
        <v>3742</v>
      </c>
      <c r="AX8" s="271">
        <v>1836</v>
      </c>
      <c r="AY8" s="271">
        <v>1906</v>
      </c>
      <c r="AZ8" s="118" t="s">
        <v>178</v>
      </c>
    </row>
    <row r="9" spans="1:52" ht="16.5" customHeight="1">
      <c r="A9" s="724" t="s">
        <v>169</v>
      </c>
      <c r="B9" s="724"/>
      <c r="C9" s="156"/>
      <c r="D9" s="157">
        <f>IF(SUM(D10:D12)=SUM(D13)+SUM(D26),IF(SUM(D10:D12)&gt;0,SUM(D10:D12),"－"),"ｴﾗｰ")</f>
        <v>16187</v>
      </c>
      <c r="E9" s="158">
        <f t="shared" ref="E9:S9" si="0">IF(SUM(E10:E12)=SUM(E13)+SUM(E26),IF(SUM(E10:E12)&gt;0,SUM(E10:E12),"－"),"ｴﾗｰ")</f>
        <v>8292</v>
      </c>
      <c r="F9" s="159">
        <f t="shared" si="0"/>
        <v>7895</v>
      </c>
      <c r="G9" s="158">
        <f>IF(SUM(G10:G12)=SUM(G13)+SUM(G26),IF(SUM(G10:G12)&gt;0,SUM(G10:G12),"－"),"ｴﾗｰ")</f>
        <v>10371</v>
      </c>
      <c r="H9" s="157">
        <f t="shared" si="0"/>
        <v>5451</v>
      </c>
      <c r="I9" s="158">
        <f>IF(SUM(I10:I12)=SUM(I13)+SUM(I26),IF(SUM(I10:I12)&gt;0,SUM(I10:I12),"－"),"ｴﾗｰ")</f>
        <v>2741</v>
      </c>
      <c r="J9" s="158">
        <f t="shared" si="0"/>
        <v>2710</v>
      </c>
      <c r="K9" s="307">
        <f>IF(SUM(K10:K12)=SUM(K13)+SUM(K26),IF(SUM(K10:K12)&gt;0,SUM(K10:K12),"－"),"ｴﾗｰ")</f>
        <v>3600</v>
      </c>
      <c r="L9" s="158">
        <f t="shared" si="0"/>
        <v>1336</v>
      </c>
      <c r="M9" s="158">
        <f t="shared" si="0"/>
        <v>1302</v>
      </c>
      <c r="N9" s="158">
        <f t="shared" si="0"/>
        <v>45</v>
      </c>
      <c r="O9" s="158">
        <f t="shared" si="0"/>
        <v>27</v>
      </c>
      <c r="P9" s="158">
        <f t="shared" si="0"/>
        <v>918</v>
      </c>
      <c r="Q9" s="158">
        <f t="shared" si="0"/>
        <v>942</v>
      </c>
      <c r="R9" s="158">
        <f t="shared" si="0"/>
        <v>442</v>
      </c>
      <c r="S9" s="159">
        <f t="shared" si="0"/>
        <v>439</v>
      </c>
      <c r="T9" s="158">
        <f t="shared" ref="T9:AC9" si="1">IF(SUM(T10:T12)=SUM(T13)+SUM(T26),IF(SUM(T10:T12)&gt;0,SUM(T10:T12),"－"),"ｴﾗｰ")</f>
        <v>5355</v>
      </c>
      <c r="U9" s="158">
        <f t="shared" si="1"/>
        <v>2790</v>
      </c>
      <c r="V9" s="158">
        <f t="shared" si="1"/>
        <v>2565</v>
      </c>
      <c r="W9" s="307">
        <f t="shared" si="1"/>
        <v>3356</v>
      </c>
      <c r="X9" s="158">
        <f>IF(SUM(X10:X12)=SUM(X13)+SUM(X26),IF(SUM(X10:X12)&gt;0,SUM(X10:X12),"－"),"ｴﾗｰ")</f>
        <v>1188</v>
      </c>
      <c r="Y9" s="158">
        <f t="shared" si="1"/>
        <v>1077</v>
      </c>
      <c r="Z9" s="158">
        <f>IF(SUM(Z10:Z12)=SUM(Z13)+SUM(Z26),IF(SUM(Z10:Z12)&gt;0,SUM(Z10:Z12),"－"),"ｴﾗｰ")</f>
        <v>1223</v>
      </c>
      <c r="AA9" s="158">
        <f t="shared" si="1"/>
        <v>1134</v>
      </c>
      <c r="AB9" s="158">
        <f t="shared" si="1"/>
        <v>379</v>
      </c>
      <c r="AC9" s="158">
        <f t="shared" si="1"/>
        <v>354</v>
      </c>
      <c r="AD9" s="158"/>
      <c r="AE9" s="724" t="s">
        <v>169</v>
      </c>
      <c r="AF9" s="724"/>
      <c r="AG9" s="280"/>
      <c r="AH9" s="157">
        <f>IF(SUM(AH10:AH12)=SUM(AH13)+SUM(AH26),IF(SUM(AH10:AH12)&gt;0,SUM(AH10:AH12),"－"),"ｴﾗｰ")</f>
        <v>5381</v>
      </c>
      <c r="AI9" s="158">
        <f>IF(SUM(AI10:AI12)=SUM(AI13)+SUM(AI26),IF(SUM(AI10:AI12)&gt;0,SUM(AI10:AI12),"－"),"ｴﾗｰ")</f>
        <v>2761</v>
      </c>
      <c r="AJ9" s="158">
        <f>IF(SUM(AJ10:AJ12)=SUM(AJ13)+SUM(AJ26),IF(SUM(AJ10:AJ12)&gt;0,SUM(AJ10:AJ12),"－"),"ｴﾗｰ")</f>
        <v>2620</v>
      </c>
      <c r="AK9" s="307">
        <f t="shared" ref="AK9:AY9" si="2">IF(SUM(AK10:AK12)=SUM(AK13)+SUM(AK26),IF(SUM(AK10:AK12)&gt;0,SUM(AK10:AK12),"－"),"ｴﾗｰ")</f>
        <v>3415</v>
      </c>
      <c r="AL9" s="308">
        <f>IF(SUM(AL10:AL12)=SUM(AL13)+SUM(AL26),IF(SUM(AL10:AL12)&gt;0,SUM(AL10:AL12),"－"),"ｴﾗｰ")</f>
        <v>867</v>
      </c>
      <c r="AM9" s="308">
        <f t="shared" si="2"/>
        <v>805</v>
      </c>
      <c r="AN9" s="308">
        <f>IF(SUM(AN10:AN12)=SUM(AN13)+SUM(AN26),IF(SUM(AN10:AN12)&gt;0,SUM(AN10:AN12),"－"),"ｴﾗｰ")</f>
        <v>1031</v>
      </c>
      <c r="AO9" s="308">
        <f t="shared" si="2"/>
        <v>1060</v>
      </c>
      <c r="AP9" s="158">
        <f>IF(SUM(AP10:AP12)=SUM(AP13)+SUM(AP26),IF(SUM(AP10:AP12)&gt;0,SUM(AP10:AP12),"－"),"ｴﾗｰ")</f>
        <v>495</v>
      </c>
      <c r="AQ9" s="158">
        <f t="shared" si="2"/>
        <v>445</v>
      </c>
      <c r="AR9" s="158">
        <f t="shared" si="2"/>
        <v>368</v>
      </c>
      <c r="AS9" s="159">
        <f t="shared" si="2"/>
        <v>310</v>
      </c>
      <c r="AT9" s="157">
        <f t="shared" si="2"/>
        <v>3343</v>
      </c>
      <c r="AU9" s="158">
        <f t="shared" si="2"/>
        <v>1710</v>
      </c>
      <c r="AV9" s="159">
        <f t="shared" si="2"/>
        <v>1633</v>
      </c>
      <c r="AW9" s="309">
        <f>IF(SUM(AW10:AW12)=SUM(AW13)+SUM(AW26),IF(SUM(AW10:AW12)&gt;0,SUM(AW10:AW12),"－"),"ｴﾗｰ")</f>
        <v>4845</v>
      </c>
      <c r="AX9" s="308">
        <f t="shared" si="2"/>
        <v>2435</v>
      </c>
      <c r="AY9" s="308">
        <f t="shared" si="2"/>
        <v>2410</v>
      </c>
      <c r="AZ9" s="118" t="s">
        <v>179</v>
      </c>
    </row>
    <row r="10" spans="1:52" ht="16.5" customHeight="1">
      <c r="A10" s="310"/>
      <c r="B10" s="162" t="s">
        <v>215</v>
      </c>
      <c r="C10" s="156"/>
      <c r="D10" s="157" t="str">
        <f>IF(SUM(E10:F10)&gt;0,SUM(E10:F10),"－")</f>
        <v>－</v>
      </c>
      <c r="E10" s="158" t="str">
        <f t="shared" ref="E10:G12" si="3">IF(SUM(I10)+SUM(U10)+SUM(AI10)&gt;0,SUM(I10)+SUM(U10)+SUM(AI10),"－")</f>
        <v>－</v>
      </c>
      <c r="F10" s="159" t="str">
        <f t="shared" si="3"/>
        <v>－</v>
      </c>
      <c r="G10" s="158" t="str">
        <f t="shared" si="3"/>
        <v>－</v>
      </c>
      <c r="H10" s="157" t="str">
        <f>IF(SUM(I10:J10)&gt;0,SUM(I10:J10),"－")</f>
        <v>－</v>
      </c>
      <c r="I10" s="158" t="str">
        <f>IF(SUM(L10)+SUM(N10)+SUM(P10)+SUM(R10)&gt;0,SUM(N10)+SUM(P10)+SUM(R10),"－")</f>
        <v>－</v>
      </c>
      <c r="J10" s="158" t="str">
        <f>IF(SUM(M10)+SUM(O10)+SUM(Q10)+SUM(S10)&gt;0,SUM(O10)+SUM(Q10)+SUM(S10),"－")</f>
        <v>－</v>
      </c>
      <c r="K10" s="307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60">
        <v>0</v>
      </c>
      <c r="S10" s="619">
        <v>0</v>
      </c>
      <c r="T10" s="158" t="str">
        <f>IF(SUM(U10:V10)&gt;0,SUM(U10:V10),"－")</f>
        <v>－</v>
      </c>
      <c r="U10" s="158" t="str">
        <f t="shared" ref="U10" si="4">IF(SUM(Z10)+SUM(AB10)&gt;0,SUM(Z10)+SUM(AB10),"－")</f>
        <v>－</v>
      </c>
      <c r="V10" s="158" t="str">
        <f t="shared" ref="V10" si="5">IF(SUM(AA10)+SUM(AC10)&gt;0,SUM(AA10)+SUM(AC10),"－")</f>
        <v>－</v>
      </c>
      <c r="W10" s="307">
        <v>0</v>
      </c>
      <c r="X10" s="160">
        <v>0</v>
      </c>
      <c r="Y10" s="160">
        <v>0</v>
      </c>
      <c r="Z10" s="160">
        <v>0</v>
      </c>
      <c r="AA10" s="160">
        <v>0</v>
      </c>
      <c r="AB10" s="158">
        <v>0</v>
      </c>
      <c r="AC10" s="158">
        <v>0</v>
      </c>
      <c r="AD10" s="158"/>
      <c r="AE10" s="310"/>
      <c r="AF10" s="162" t="s">
        <v>215</v>
      </c>
      <c r="AG10" s="280"/>
      <c r="AH10" s="157" t="str">
        <f>IF(SUM(AI10:AJ10)&gt;0,SUM(AI10:AJ10),"－")</f>
        <v>－</v>
      </c>
      <c r="AI10" s="158" t="str">
        <f t="shared" ref="AI10" si="6">IF(SUM(AN10)+SUM(AP10)+SUM(AR10)&gt;0,SUM(AN10)+SUM(AP10)+SUM(AR10),"－")</f>
        <v>－</v>
      </c>
      <c r="AJ10" s="158" t="str">
        <f t="shared" ref="AJ10" si="7">IF(SUM(AO10)+SUM(AQ10)+SUM(AS10)&gt;0,SUM(AO10)+SUM(AQ10)+SUM(AS10),"－")</f>
        <v>－</v>
      </c>
      <c r="AK10" s="307"/>
      <c r="AL10" s="158">
        <v>0</v>
      </c>
      <c r="AM10" s="158">
        <v>0</v>
      </c>
      <c r="AN10" s="158">
        <v>0</v>
      </c>
      <c r="AO10" s="158">
        <v>0</v>
      </c>
      <c r="AP10" s="158">
        <v>0</v>
      </c>
      <c r="AQ10" s="158">
        <v>0</v>
      </c>
      <c r="AR10" s="158">
        <v>0</v>
      </c>
      <c r="AS10" s="159">
        <v>0</v>
      </c>
      <c r="AT10" s="157" t="str">
        <f>IF(SUM(AU10:AV10)&gt;0,SUM(AU10:AV10),"－")</f>
        <v>－</v>
      </c>
      <c r="AU10" s="158">
        <v>0</v>
      </c>
      <c r="AV10" s="159">
        <v>0</v>
      </c>
      <c r="AW10" s="308" t="str">
        <f>IF(SUM(AX10:AY10)&gt;0,SUM(AX10:AY10),"－")</f>
        <v>－</v>
      </c>
      <c r="AX10" s="158">
        <v>0</v>
      </c>
      <c r="AY10" s="158">
        <v>0</v>
      </c>
    </row>
    <row r="11" spans="1:52" ht="16.5" customHeight="1">
      <c r="A11" s="310"/>
      <c r="B11" s="162" t="s">
        <v>217</v>
      </c>
      <c r="C11" s="156"/>
      <c r="D11" s="157">
        <f>IF(SUM(E11:F11)&gt;0,SUM(E11:F11),"－")</f>
        <v>651</v>
      </c>
      <c r="E11" s="158">
        <f>IF(SUM(I11)+SUM(U11)+SUM(AI11)&gt;0,SUM(I11)+SUM(U11)+SUM(AI11),"－")</f>
        <v>335</v>
      </c>
      <c r="F11" s="159">
        <f>IF(SUM(J11)+SUM(V11)+SUM(AJ11)&gt;0,SUM(J11)+SUM(V11)+SUM(AJ11),"－")</f>
        <v>316</v>
      </c>
      <c r="G11" s="158">
        <f t="shared" si="3"/>
        <v>411</v>
      </c>
      <c r="H11" s="157">
        <f>IF(SUM(I11:J11)&gt;0,SUM(I11:J11),"－")</f>
        <v>206</v>
      </c>
      <c r="I11" s="158">
        <f>IF(SUM(L11)+SUM(N11)+SUM(P11)+SUM(R11)&gt;0,SUM(L11)+SUM(N11)+SUM(P11)+SUM(R11),"－")</f>
        <v>100</v>
      </c>
      <c r="J11" s="158">
        <f>IF(SUM(M11)+SUM(O11)+SUM(Q11)+SUM(S11)&gt;0,SUM(M11)+SUM(O11)+SUM(Q11)+SUM(S11),"－")</f>
        <v>106</v>
      </c>
      <c r="K11" s="307">
        <f>第12表!K9</f>
        <v>134</v>
      </c>
      <c r="L11" s="158">
        <f>第12表!L9</f>
        <v>37</v>
      </c>
      <c r="M11" s="158">
        <f>第12表!M9</f>
        <v>43</v>
      </c>
      <c r="N11" s="158" t="str">
        <f>第12表!N9</f>
        <v>－</v>
      </c>
      <c r="O11" s="158" t="str">
        <f>第12表!O9</f>
        <v>－</v>
      </c>
      <c r="P11" s="158">
        <f>第12表!P9</f>
        <v>63</v>
      </c>
      <c r="Q11" s="158">
        <f>第12表!Q9</f>
        <v>63</v>
      </c>
      <c r="R11" s="160" t="str">
        <f>第12表!R9</f>
        <v>－</v>
      </c>
      <c r="S11" s="619" t="str">
        <f>第12表!S9</f>
        <v>－</v>
      </c>
      <c r="T11" s="158">
        <f>IF(SUM(U11:V11)&gt;0,SUM(U11:V11),"－")</f>
        <v>213</v>
      </c>
      <c r="U11" s="158">
        <f>IF(SUM(X11)+SUM(Z11)+SUM(AB11)&gt;0,SUM(X11)+SUM(Z11)+SUM(AB11),"－")</f>
        <v>115</v>
      </c>
      <c r="V11" s="158">
        <f>IF(SUM(Y11)+SUM(AA11)+SUM(AC11)&gt;0,SUM(Y11)+SUM(AA11)+SUM(AC11),"－")</f>
        <v>98</v>
      </c>
      <c r="W11" s="307">
        <f>第12表!W9</f>
        <v>124</v>
      </c>
      <c r="X11" s="158">
        <f>第12表!X9</f>
        <v>28</v>
      </c>
      <c r="Y11" s="158">
        <f>第12表!Y9</f>
        <v>21</v>
      </c>
      <c r="Z11" s="158">
        <f>第12表!Z9</f>
        <v>45</v>
      </c>
      <c r="AA11" s="158">
        <f>第12表!AA9</f>
        <v>47</v>
      </c>
      <c r="AB11" s="158">
        <f>第12表!AB9</f>
        <v>42</v>
      </c>
      <c r="AC11" s="158">
        <f>第12表!AC9</f>
        <v>30</v>
      </c>
      <c r="AD11" s="158"/>
      <c r="AE11" s="310"/>
      <c r="AF11" s="162" t="s">
        <v>217</v>
      </c>
      <c r="AG11" s="280"/>
      <c r="AH11" s="157">
        <f>IF(SUM(AI11:AJ11)&gt;0,SUM(AI11:AJ11),"－")</f>
        <v>232</v>
      </c>
      <c r="AI11" s="158">
        <f>IF(SUM(AN11)+SUM(AP11)+SUM(AR11)+SUM(AL11)&gt;0,SUM(AN11)+SUM(AP11)+SUM(AR11)+SUM(AL11),"－")</f>
        <v>120</v>
      </c>
      <c r="AJ11" s="158">
        <f>IF(SUM(AO11)+SUM(AQ11)+SUM(AS11)+SUM(AM11)&gt;0,SUM(AO11)+SUM(AQ11)+SUM(AS11)+SUM(AM11),"－")</f>
        <v>112</v>
      </c>
      <c r="AK11" s="307">
        <f>第12表!AJ9</f>
        <v>153</v>
      </c>
      <c r="AL11" s="158">
        <f>第12表!AK9</f>
        <v>28</v>
      </c>
      <c r="AM11" s="158">
        <f>第12表!AL9</f>
        <v>25</v>
      </c>
      <c r="AN11" s="158">
        <f>第12表!AM9</f>
        <v>28</v>
      </c>
      <c r="AO11" s="158">
        <f>第12表!AN9</f>
        <v>31</v>
      </c>
      <c r="AP11" s="158">
        <f>第12表!AO9</f>
        <v>23</v>
      </c>
      <c r="AQ11" s="158">
        <f>第12表!AP9</f>
        <v>16</v>
      </c>
      <c r="AR11" s="158">
        <f>第12表!AQ9</f>
        <v>41</v>
      </c>
      <c r="AS11" s="159">
        <f>第12表!AR9</f>
        <v>40</v>
      </c>
      <c r="AT11" s="157">
        <f>IF(SUM(AU11:AV11)&gt;0,SUM(AU11:AV11),"－")</f>
        <v>279</v>
      </c>
      <c r="AU11" s="158">
        <f>IF(SUM(N11)+SUM(P11)+SUM(AB11)+SUM(AR11)&gt;0,SUM(N11)+SUM(P11)+SUM(AB11)+SUM(AR11),"－")</f>
        <v>146</v>
      </c>
      <c r="AV11" s="159">
        <f>IF(SUM(O11)+SUM(Q11)+SUM(AC11)+SUM(AS11)&gt;0,SUM(O11)+SUM(Q11)+SUM(AC11)+SUM(AS11),"－")</f>
        <v>133</v>
      </c>
      <c r="AW11" s="308">
        <f>IF(SUM(AX11:AY11)&gt;0,SUM(AX11:AY11),"－")</f>
        <v>128</v>
      </c>
      <c r="AX11" s="158">
        <f>第12表!AW9</f>
        <v>67</v>
      </c>
      <c r="AY11" s="158">
        <f>第12表!AX9</f>
        <v>61</v>
      </c>
    </row>
    <row r="12" spans="1:52">
      <c r="A12" s="312"/>
      <c r="B12" s="313" t="s">
        <v>219</v>
      </c>
      <c r="C12" s="312"/>
      <c r="D12" s="314">
        <f>IF(SUM(E12:F12)&gt;0,SUM(E12:F12),"－")</f>
        <v>15536</v>
      </c>
      <c r="E12" s="315">
        <f t="shared" si="3"/>
        <v>7957</v>
      </c>
      <c r="F12" s="316">
        <f t="shared" si="3"/>
        <v>7579</v>
      </c>
      <c r="G12" s="158">
        <f t="shared" si="3"/>
        <v>9960</v>
      </c>
      <c r="H12" s="314">
        <f>IF(SUM(I12:J12)&gt;0,SUM(I12:J12),"－")</f>
        <v>5245</v>
      </c>
      <c r="I12" s="315">
        <f>IF(SUM(L12)+SUM(N12)+SUM(P12)+SUM(R12)&gt;0,SUM(L12)+SUM(N12)+SUM(P12)+SUM(R12),"－")</f>
        <v>2641</v>
      </c>
      <c r="J12" s="315">
        <f>IF(SUM(M12)+SUM(O12)+SUM(Q12)+SUM(S12)&gt;0,SUM(M12)+SUM(O12)+SUM(Q12)+SUM(S12),"－")</f>
        <v>2604</v>
      </c>
      <c r="K12" s="317">
        <v>3466</v>
      </c>
      <c r="L12" s="315">
        <v>1299</v>
      </c>
      <c r="M12" s="315">
        <v>1259</v>
      </c>
      <c r="N12" s="315">
        <v>45</v>
      </c>
      <c r="O12" s="315">
        <v>27</v>
      </c>
      <c r="P12" s="315">
        <v>855</v>
      </c>
      <c r="Q12" s="315">
        <v>879</v>
      </c>
      <c r="R12" s="315">
        <v>442</v>
      </c>
      <c r="S12" s="316">
        <v>439</v>
      </c>
      <c r="T12" s="315">
        <f>IF(SUM(U12:V12)&gt;0,SUM(U12:V12),"－")</f>
        <v>5142</v>
      </c>
      <c r="U12" s="315">
        <f>IF(SUM(X12)+SUM(Z12)+SUM(AB12)&gt;0,SUM(X12)+SUM(Z12)+SUM(AB12),"－")</f>
        <v>2675</v>
      </c>
      <c r="V12" s="315">
        <f>IF(SUM(Y12)+SUM(AA12)+SUM(AC12)&gt;0,SUM(Y12)+SUM(AA12)+SUM(AC12),"－")</f>
        <v>2467</v>
      </c>
      <c r="W12" s="317">
        <v>3232</v>
      </c>
      <c r="X12" s="315">
        <v>1160</v>
      </c>
      <c r="Y12" s="315">
        <v>1056</v>
      </c>
      <c r="Z12" s="315">
        <v>1178</v>
      </c>
      <c r="AA12" s="315">
        <v>1087</v>
      </c>
      <c r="AB12" s="315">
        <v>337</v>
      </c>
      <c r="AC12" s="315">
        <v>324</v>
      </c>
      <c r="AD12" s="158"/>
      <c r="AE12" s="312"/>
      <c r="AF12" s="313" t="s">
        <v>219</v>
      </c>
      <c r="AG12" s="318"/>
      <c r="AH12" s="314">
        <f>IF(SUM(AI12:AJ12)&gt;0,SUM(AI12:AJ12),"－")</f>
        <v>5149</v>
      </c>
      <c r="AI12" s="315">
        <f>IF(SUM(AN12)+SUM(AP12)+SUM(AR12)+SUM(AL12)&gt;0,SUM(AN12)+SUM(AP12)+SUM(AR12)+SUM(AL12),"－")</f>
        <v>2641</v>
      </c>
      <c r="AJ12" s="315">
        <f>IF(SUM(AO12)+SUM(AQ12)+SUM(AS12)+SUM(AM12)&gt;0,SUM(AO12)+SUM(AQ12)+SUM(AS12)+SUM(AM12),"－")</f>
        <v>2508</v>
      </c>
      <c r="AK12" s="317">
        <v>3262</v>
      </c>
      <c r="AL12" s="315">
        <v>839</v>
      </c>
      <c r="AM12" s="315">
        <v>780</v>
      </c>
      <c r="AN12" s="315">
        <v>1003</v>
      </c>
      <c r="AO12" s="315">
        <v>1029</v>
      </c>
      <c r="AP12" s="315">
        <v>472</v>
      </c>
      <c r="AQ12" s="315">
        <v>429</v>
      </c>
      <c r="AR12" s="315">
        <v>327</v>
      </c>
      <c r="AS12" s="316">
        <v>270</v>
      </c>
      <c r="AT12" s="314">
        <f>IF(SUM(AU12:AV12)&gt;0,SUM(AU12:AV12),"－")</f>
        <v>3064</v>
      </c>
      <c r="AU12" s="315">
        <f>IF(SUM(N12)+SUM(P12)+SUM(AB12)+SUM(AR12)&gt;0,SUM(N12)+SUM(P12)+SUM(AB12)+SUM(AR12),"－")</f>
        <v>1564</v>
      </c>
      <c r="AV12" s="316">
        <f>IF(SUM(O12)+SUM(Q12)+SUM(AC12)+SUM(AS12)&gt;0,SUM(O12)+SUM(Q12)+SUM(AC12)+SUM(AS12),"－")</f>
        <v>1500</v>
      </c>
      <c r="AW12" s="319">
        <f>IF(SUM(AX12:AY12)&gt;0,SUM(AX12:AY12),"－")</f>
        <v>4717</v>
      </c>
      <c r="AX12" s="315">
        <v>2368</v>
      </c>
      <c r="AY12" s="315">
        <v>2349</v>
      </c>
    </row>
    <row r="13" spans="1:52" ht="16.5" customHeight="1">
      <c r="A13" s="695" t="s">
        <v>23</v>
      </c>
      <c r="B13" s="695"/>
      <c r="C13" s="57"/>
      <c r="D13" s="169">
        <f t="shared" ref="D13:AC13" si="8">IF(SUM(D14:D25)&gt;0,SUM(D14:D25),"－")</f>
        <v>14677</v>
      </c>
      <c r="E13" s="170">
        <f t="shared" si="8"/>
        <v>7518</v>
      </c>
      <c r="F13" s="171">
        <f t="shared" si="8"/>
        <v>7159</v>
      </c>
      <c r="G13" s="170">
        <f t="shared" si="8"/>
        <v>9567</v>
      </c>
      <c r="H13" s="169">
        <f t="shared" si="8"/>
        <v>4953</v>
      </c>
      <c r="I13" s="170">
        <f t="shared" si="8"/>
        <v>2501</v>
      </c>
      <c r="J13" s="170">
        <f t="shared" si="8"/>
        <v>2452</v>
      </c>
      <c r="K13" s="320">
        <f t="shared" si="8"/>
        <v>3319</v>
      </c>
      <c r="L13" s="170">
        <f t="shared" si="8"/>
        <v>1241</v>
      </c>
      <c r="M13" s="170">
        <f t="shared" si="8"/>
        <v>1193</v>
      </c>
      <c r="N13" s="170">
        <f t="shared" si="8"/>
        <v>44</v>
      </c>
      <c r="O13" s="170">
        <f t="shared" si="8"/>
        <v>23</v>
      </c>
      <c r="P13" s="170">
        <f t="shared" si="8"/>
        <v>792</v>
      </c>
      <c r="Q13" s="170">
        <f t="shared" si="8"/>
        <v>815</v>
      </c>
      <c r="R13" s="170">
        <f t="shared" si="8"/>
        <v>424</v>
      </c>
      <c r="S13" s="171">
        <f t="shared" si="8"/>
        <v>421</v>
      </c>
      <c r="T13" s="170">
        <f t="shared" si="8"/>
        <v>4856</v>
      </c>
      <c r="U13" s="170">
        <f t="shared" si="8"/>
        <v>2533</v>
      </c>
      <c r="V13" s="170">
        <f t="shared" si="8"/>
        <v>2323</v>
      </c>
      <c r="W13" s="320">
        <f t="shared" si="8"/>
        <v>3105</v>
      </c>
      <c r="X13" s="170">
        <f t="shared" si="8"/>
        <v>1116</v>
      </c>
      <c r="Y13" s="170">
        <f t="shared" si="8"/>
        <v>1020</v>
      </c>
      <c r="Z13" s="170">
        <f t="shared" si="8"/>
        <v>1096</v>
      </c>
      <c r="AA13" s="170">
        <f t="shared" si="8"/>
        <v>998</v>
      </c>
      <c r="AB13" s="170">
        <f t="shared" si="8"/>
        <v>321</v>
      </c>
      <c r="AC13" s="170">
        <f t="shared" si="8"/>
        <v>305</v>
      </c>
      <c r="AD13" s="158"/>
      <c r="AE13" s="695" t="s">
        <v>23</v>
      </c>
      <c r="AF13" s="695"/>
      <c r="AG13" s="57"/>
      <c r="AH13" s="169">
        <f t="shared" ref="AH13:AY13" si="9">IF(SUM(AH14:AH25)&gt;0,SUM(AH14:AH25),"－")</f>
        <v>4868</v>
      </c>
      <c r="AI13" s="170">
        <f t="shared" si="9"/>
        <v>2484</v>
      </c>
      <c r="AJ13" s="170">
        <f t="shared" si="9"/>
        <v>2384</v>
      </c>
      <c r="AK13" s="320">
        <f t="shared" si="9"/>
        <v>3143</v>
      </c>
      <c r="AL13" s="170">
        <f t="shared" si="9"/>
        <v>801</v>
      </c>
      <c r="AM13" s="170">
        <f t="shared" si="9"/>
        <v>748</v>
      </c>
      <c r="AN13" s="170">
        <f t="shared" si="9"/>
        <v>923</v>
      </c>
      <c r="AO13" s="170">
        <f t="shared" si="9"/>
        <v>961</v>
      </c>
      <c r="AP13" s="170">
        <f t="shared" si="9"/>
        <v>451</v>
      </c>
      <c r="AQ13" s="170">
        <f t="shared" si="9"/>
        <v>414</v>
      </c>
      <c r="AR13" s="170">
        <f t="shared" si="9"/>
        <v>309</v>
      </c>
      <c r="AS13" s="171">
        <f t="shared" si="9"/>
        <v>261</v>
      </c>
      <c r="AT13" s="169">
        <f t="shared" si="9"/>
        <v>2870</v>
      </c>
      <c r="AU13" s="170">
        <f t="shared" si="9"/>
        <v>1466</v>
      </c>
      <c r="AV13" s="171">
        <f t="shared" si="9"/>
        <v>1404</v>
      </c>
      <c r="AW13" s="170">
        <f>IF(SUM(AW14:AW25)&gt;0,SUM(AW14:AW25),"－")</f>
        <v>4467</v>
      </c>
      <c r="AX13" s="170">
        <f t="shared" si="9"/>
        <v>2235</v>
      </c>
      <c r="AY13" s="170">
        <f t="shared" si="9"/>
        <v>2232</v>
      </c>
    </row>
    <row r="14" spans="1:52">
      <c r="A14" s="61"/>
      <c r="B14" s="62" t="s">
        <v>196</v>
      </c>
      <c r="C14" s="43"/>
      <c r="D14" s="163">
        <f>IF(SUM(H14)+SUM(T14)+SUM(AH14)&gt;0,SUM(H14)+SUM(T14)+SUM(AH14),"－")</f>
        <v>3995</v>
      </c>
      <c r="E14" s="144">
        <f t="shared" ref="E14:E25" si="10">IF(SUM(I14)+SUM(U14)+SUM(AI14)&gt;0,SUM(I14)+SUM(U14)+SUM(AI14),"－")</f>
        <v>2031</v>
      </c>
      <c r="F14" s="164">
        <f t="shared" ref="F14:F25" si="11">IF(SUM(J14)+SUM(V14)+SUM(AJ14)&gt;0,SUM(J14)+SUM(V14)+SUM(AJ14),"－")</f>
        <v>1964</v>
      </c>
      <c r="G14" s="144">
        <f>IF(SUM(K14)+SUM(W14)+SUM(AK14)&gt;0,SUM(K14)+SUM(W14)+SUM(AK14),"－")</f>
        <v>2374</v>
      </c>
      <c r="H14" s="163">
        <f t="shared" ref="H14:H25" si="12">IF(SUM(I14:J14)&gt;0,SUM(I14:J14),"－")</f>
        <v>1369</v>
      </c>
      <c r="I14" s="144">
        <f>IF(SUM(L14)+SUM(N14)+SUM(P14)+SUM(R14)&gt;0,SUM(L14)+SUM(N14)+SUM(P14)+SUM(R14),"－")</f>
        <v>675</v>
      </c>
      <c r="J14" s="144">
        <f t="shared" ref="J14:J25" si="13">IF(SUM(M14)+SUM(O14)+SUM(Q14)+SUM(S14)&gt;0,SUM(M14)+SUM(O14)+SUM(Q14)+SUM(S14),"－")</f>
        <v>694</v>
      </c>
      <c r="K14" s="321">
        <v>843</v>
      </c>
      <c r="L14" s="144">
        <v>313</v>
      </c>
      <c r="M14" s="144">
        <v>303</v>
      </c>
      <c r="N14" s="144">
        <v>18</v>
      </c>
      <c r="O14" s="144">
        <v>12</v>
      </c>
      <c r="P14" s="144">
        <v>231</v>
      </c>
      <c r="Q14" s="144">
        <v>238</v>
      </c>
      <c r="R14" s="144">
        <v>113</v>
      </c>
      <c r="S14" s="164">
        <v>141</v>
      </c>
      <c r="T14" s="144">
        <f t="shared" ref="T14:T25" si="14">IF(SUM(U14:V14)&gt;0,SUM(U14:V14),"－")</f>
        <v>1320</v>
      </c>
      <c r="U14" s="144">
        <f>IF(SUM(X14)+SUM(Z14)+SUM(AB14)&gt;0,SUM(X14)+SUM(Z14)+SUM(AB14),"－")</f>
        <v>693</v>
      </c>
      <c r="V14" s="144">
        <f>IF(SUM(Y14)+SUM(AA14)+SUM(AC14)&gt;0,SUM(Y14)+SUM(AA14)+SUM(AC14),"－")</f>
        <v>627</v>
      </c>
      <c r="W14" s="321">
        <v>754</v>
      </c>
      <c r="X14" s="144">
        <v>308</v>
      </c>
      <c r="Y14" s="144">
        <v>301</v>
      </c>
      <c r="Z14" s="144">
        <v>322</v>
      </c>
      <c r="AA14" s="144">
        <v>284</v>
      </c>
      <c r="AB14" s="144">
        <v>63</v>
      </c>
      <c r="AC14" s="144">
        <v>42</v>
      </c>
      <c r="AD14" s="144"/>
      <c r="AE14" s="61"/>
      <c r="AF14" s="62" t="s">
        <v>196</v>
      </c>
      <c r="AG14" s="43"/>
      <c r="AH14" s="163">
        <f t="shared" ref="AH14:AH25" si="15">IF(SUM(AI14:AJ14)&gt;0,SUM(AI14:AJ14),"－")</f>
        <v>1306</v>
      </c>
      <c r="AI14" s="144">
        <f>IF(SUM(AL14)+SUM(AN14)+SUM(AP14)+SUM(AR14)&gt;0,SUM(AL14)+SUM(AN14)+SUM(AP14)+SUM(AR14),"－")</f>
        <v>663</v>
      </c>
      <c r="AJ14" s="144">
        <f>IF(SUM(AM14)+SUM(AO14)+SUM(AQ14)+SUM(AS14)&gt;0,SUM(AM14)+SUM(AO14)+SUM(AQ14)+SUM(AS14),"－")</f>
        <v>643</v>
      </c>
      <c r="AK14" s="321">
        <v>777</v>
      </c>
      <c r="AL14" s="144">
        <v>244</v>
      </c>
      <c r="AM14" s="144">
        <v>225</v>
      </c>
      <c r="AN14" s="144">
        <v>320</v>
      </c>
      <c r="AO14" s="144">
        <v>317</v>
      </c>
      <c r="AP14" s="144">
        <v>60</v>
      </c>
      <c r="AQ14" s="144">
        <v>54</v>
      </c>
      <c r="AR14" s="144">
        <v>39</v>
      </c>
      <c r="AS14" s="164">
        <v>47</v>
      </c>
      <c r="AT14" s="163">
        <f t="shared" ref="AT14:AT25" si="16">IF(SUM(AU14:AV14)&gt;0,SUM(AU14:AV14),"－")</f>
        <v>690</v>
      </c>
      <c r="AU14" s="144">
        <f t="shared" ref="AU14:AU25" si="17">IF(SUM(N14)+SUM(P14)+SUM(AB14)+SUM(AR14)&gt;0,SUM(N14)+SUM(P14)+SUM(AB14)+SUM(AR14),"－")</f>
        <v>351</v>
      </c>
      <c r="AV14" s="164">
        <f t="shared" ref="AV14:AV25" si="18">IF(SUM(O14)+SUM(Q14)+SUM(AC14)+SUM(AS14)&gt;0,SUM(O14)+SUM(Q14)+SUM(AC14)+SUM(AS14),"－")</f>
        <v>339</v>
      </c>
      <c r="AW14" s="302">
        <f>IF(SUM(AX14:AY14)&gt;0,SUM(AX14:AY14),"－")</f>
        <v>1288</v>
      </c>
      <c r="AX14" s="144">
        <v>649</v>
      </c>
      <c r="AY14" s="144">
        <v>639</v>
      </c>
    </row>
    <row r="15" spans="1:52">
      <c r="A15" s="61"/>
      <c r="B15" s="62" t="s">
        <v>332</v>
      </c>
      <c r="C15" s="43"/>
      <c r="D15" s="163">
        <f t="shared" ref="D15:D25" si="19">IF(SUM(H15)+SUM(T15)+SUM(AH15)&gt;0,SUM(H15)+SUM(T15)+SUM(AH15),"－")</f>
        <v>2960</v>
      </c>
      <c r="E15" s="144">
        <f t="shared" si="10"/>
        <v>1500</v>
      </c>
      <c r="F15" s="164">
        <f t="shared" si="11"/>
        <v>1460</v>
      </c>
      <c r="G15" s="144">
        <f t="shared" ref="G15:G25" si="20">IF(SUM(K15)+SUM(W15)+SUM(AK15)&gt;0,SUM(K15)+SUM(W15)+SUM(AK15),"－")</f>
        <v>1878</v>
      </c>
      <c r="H15" s="163">
        <f t="shared" si="12"/>
        <v>1014</v>
      </c>
      <c r="I15" s="144">
        <f t="shared" ref="I15:I25" si="21">IF(SUM(L15)+SUM(N15)+SUM(P15)+SUM(R15)&gt;0,SUM(L15)+SUM(N15)+SUM(P15)+SUM(R15),"－")</f>
        <v>525</v>
      </c>
      <c r="J15" s="144">
        <f t="shared" si="13"/>
        <v>489</v>
      </c>
      <c r="K15" s="321">
        <v>664</v>
      </c>
      <c r="L15" s="144">
        <v>307</v>
      </c>
      <c r="M15" s="144">
        <v>291</v>
      </c>
      <c r="N15" s="144">
        <v>8</v>
      </c>
      <c r="O15" s="144">
        <v>4</v>
      </c>
      <c r="P15" s="144">
        <v>170</v>
      </c>
      <c r="Q15" s="144">
        <v>166</v>
      </c>
      <c r="R15" s="144">
        <v>40</v>
      </c>
      <c r="S15" s="164">
        <v>28</v>
      </c>
      <c r="T15" s="144">
        <f t="shared" si="14"/>
        <v>992</v>
      </c>
      <c r="U15" s="144">
        <f t="shared" ref="U15:U25" si="22">IF(SUM(X15)+SUM(Z15)+SUM(AB15)&gt;0,SUM(X15)+SUM(Z15)+SUM(AB15),"－")</f>
        <v>502</v>
      </c>
      <c r="V15" s="144">
        <f t="shared" ref="V15:V25" si="23">IF(SUM(Y15)+SUM(AA15)+SUM(AC15)&gt;0,SUM(Y15)+SUM(AA15)+SUM(AC15),"－")</f>
        <v>490</v>
      </c>
      <c r="W15" s="321">
        <v>637</v>
      </c>
      <c r="X15" s="144">
        <v>230</v>
      </c>
      <c r="Y15" s="144">
        <v>199</v>
      </c>
      <c r="Z15" s="144">
        <v>213</v>
      </c>
      <c r="AA15" s="144">
        <v>202</v>
      </c>
      <c r="AB15" s="144">
        <v>59</v>
      </c>
      <c r="AC15" s="144">
        <v>89</v>
      </c>
      <c r="AD15" s="144"/>
      <c r="AE15" s="61"/>
      <c r="AF15" s="62" t="s">
        <v>197</v>
      </c>
      <c r="AG15" s="43"/>
      <c r="AH15" s="163">
        <f t="shared" si="15"/>
        <v>954</v>
      </c>
      <c r="AI15" s="144">
        <f t="shared" ref="AI15:AI25" si="24">IF(SUM(AL15)+SUM(AN15)+SUM(AP15)+SUM(AR15)&gt;0,SUM(AL15)+SUM(AN15)+SUM(AP15)+SUM(AR15),"－")</f>
        <v>473</v>
      </c>
      <c r="AJ15" s="144">
        <f t="shared" ref="AJ15:AJ25" si="25">IF(SUM(AM15)+SUM(AO15)+SUM(AQ15)+SUM(AS15)&gt;0,SUM(AM15)+SUM(AO15)+SUM(AQ15)+SUM(AS15),"－")</f>
        <v>481</v>
      </c>
      <c r="AK15" s="321">
        <v>577</v>
      </c>
      <c r="AL15" s="144">
        <v>129</v>
      </c>
      <c r="AM15" s="144">
        <v>144</v>
      </c>
      <c r="AN15" s="144">
        <v>179</v>
      </c>
      <c r="AO15" s="144">
        <v>196</v>
      </c>
      <c r="AP15" s="144">
        <v>100</v>
      </c>
      <c r="AQ15" s="144">
        <v>82</v>
      </c>
      <c r="AR15" s="144">
        <v>65</v>
      </c>
      <c r="AS15" s="164">
        <v>59</v>
      </c>
      <c r="AT15" s="163">
        <f>IF(SUM(AU15:AV15)&gt;0,SUM(AU15:AV15),"－")</f>
        <v>620</v>
      </c>
      <c r="AU15" s="144">
        <f t="shared" si="17"/>
        <v>302</v>
      </c>
      <c r="AV15" s="164">
        <f t="shared" si="18"/>
        <v>318</v>
      </c>
      <c r="AW15" s="302">
        <f t="shared" ref="AW15:AW25" si="26">IF(SUM(AX15:AY15)&gt;0,SUM(AX15:AY15),"－")</f>
        <v>882</v>
      </c>
      <c r="AX15" s="144">
        <v>448</v>
      </c>
      <c r="AY15" s="144">
        <v>434</v>
      </c>
    </row>
    <row r="16" spans="1:52">
      <c r="A16" s="61"/>
      <c r="B16" s="62" t="s">
        <v>333</v>
      </c>
      <c r="C16" s="43"/>
      <c r="D16" s="163">
        <f t="shared" si="19"/>
        <v>1031</v>
      </c>
      <c r="E16" s="144">
        <f t="shared" si="10"/>
        <v>553</v>
      </c>
      <c r="F16" s="164">
        <f t="shared" si="11"/>
        <v>478</v>
      </c>
      <c r="G16" s="144">
        <f t="shared" si="20"/>
        <v>790</v>
      </c>
      <c r="H16" s="163">
        <f t="shared" si="12"/>
        <v>347</v>
      </c>
      <c r="I16" s="144">
        <f t="shared" si="21"/>
        <v>172</v>
      </c>
      <c r="J16" s="144">
        <f t="shared" si="13"/>
        <v>175</v>
      </c>
      <c r="K16" s="321">
        <v>278</v>
      </c>
      <c r="L16" s="144">
        <v>74</v>
      </c>
      <c r="M16" s="144">
        <v>75</v>
      </c>
      <c r="N16" s="144">
        <v>2</v>
      </c>
      <c r="O16" s="144">
        <v>1</v>
      </c>
      <c r="P16" s="144">
        <v>50</v>
      </c>
      <c r="Q16" s="144">
        <v>55</v>
      </c>
      <c r="R16" s="144">
        <v>46</v>
      </c>
      <c r="S16" s="164">
        <v>44</v>
      </c>
      <c r="T16" s="144">
        <f t="shared" si="14"/>
        <v>335</v>
      </c>
      <c r="U16" s="144">
        <f t="shared" si="22"/>
        <v>187</v>
      </c>
      <c r="V16" s="144">
        <f t="shared" si="23"/>
        <v>148</v>
      </c>
      <c r="W16" s="321">
        <v>250</v>
      </c>
      <c r="X16" s="144">
        <v>88</v>
      </c>
      <c r="Y16" s="144">
        <v>71</v>
      </c>
      <c r="Z16" s="144">
        <v>63</v>
      </c>
      <c r="AA16" s="144">
        <v>46</v>
      </c>
      <c r="AB16" s="144">
        <v>36</v>
      </c>
      <c r="AC16" s="144">
        <v>31</v>
      </c>
      <c r="AD16" s="144"/>
      <c r="AE16" s="61"/>
      <c r="AF16" s="62" t="s">
        <v>334</v>
      </c>
      <c r="AG16" s="43"/>
      <c r="AH16" s="163">
        <f t="shared" si="15"/>
        <v>349</v>
      </c>
      <c r="AI16" s="144">
        <f t="shared" si="24"/>
        <v>194</v>
      </c>
      <c r="AJ16" s="144">
        <f t="shared" si="25"/>
        <v>155</v>
      </c>
      <c r="AK16" s="321">
        <v>262</v>
      </c>
      <c r="AL16" s="144">
        <v>52</v>
      </c>
      <c r="AM16" s="144">
        <v>29</v>
      </c>
      <c r="AN16" s="144">
        <v>54</v>
      </c>
      <c r="AO16" s="144">
        <v>56</v>
      </c>
      <c r="AP16" s="144">
        <v>38</v>
      </c>
      <c r="AQ16" s="144">
        <v>36</v>
      </c>
      <c r="AR16" s="144">
        <v>50</v>
      </c>
      <c r="AS16" s="164">
        <v>34</v>
      </c>
      <c r="AT16" s="163">
        <f t="shared" si="16"/>
        <v>259</v>
      </c>
      <c r="AU16" s="144">
        <f t="shared" si="17"/>
        <v>138</v>
      </c>
      <c r="AV16" s="164">
        <f t="shared" si="18"/>
        <v>121</v>
      </c>
      <c r="AW16" s="302">
        <f t="shared" si="26"/>
        <v>290</v>
      </c>
      <c r="AX16" s="144">
        <v>157</v>
      </c>
      <c r="AY16" s="144">
        <v>133</v>
      </c>
    </row>
    <row r="17" spans="1:51">
      <c r="A17" s="61"/>
      <c r="B17" s="62" t="s">
        <v>100</v>
      </c>
      <c r="C17" s="43"/>
      <c r="D17" s="163">
        <f>IF(SUM(H17)+SUM(T17)+SUM(AH17)&gt;0,SUM(H17)+SUM(T17)+SUM(AH17),"－")</f>
        <v>1072</v>
      </c>
      <c r="E17" s="144">
        <f t="shared" si="10"/>
        <v>545</v>
      </c>
      <c r="F17" s="164">
        <f t="shared" si="11"/>
        <v>527</v>
      </c>
      <c r="G17" s="144">
        <f t="shared" si="20"/>
        <v>887</v>
      </c>
      <c r="H17" s="163">
        <f t="shared" si="12"/>
        <v>399</v>
      </c>
      <c r="I17" s="144">
        <f t="shared" si="21"/>
        <v>210</v>
      </c>
      <c r="J17" s="144">
        <f t="shared" si="13"/>
        <v>189</v>
      </c>
      <c r="K17" s="321">
        <v>325</v>
      </c>
      <c r="L17" s="144">
        <v>103</v>
      </c>
      <c r="M17" s="144">
        <v>93</v>
      </c>
      <c r="N17" s="144">
        <v>1</v>
      </c>
      <c r="O17" s="144">
        <v>0</v>
      </c>
      <c r="P17" s="144">
        <v>46</v>
      </c>
      <c r="Q17" s="144">
        <v>42</v>
      </c>
      <c r="R17" s="144">
        <v>60</v>
      </c>
      <c r="S17" s="164">
        <v>54</v>
      </c>
      <c r="T17" s="144">
        <f t="shared" si="14"/>
        <v>319</v>
      </c>
      <c r="U17" s="144">
        <f t="shared" si="22"/>
        <v>153</v>
      </c>
      <c r="V17" s="144">
        <f t="shared" si="23"/>
        <v>166</v>
      </c>
      <c r="W17" s="321">
        <v>259</v>
      </c>
      <c r="X17" s="144">
        <v>87</v>
      </c>
      <c r="Y17" s="144">
        <v>84</v>
      </c>
      <c r="Z17" s="144">
        <v>60</v>
      </c>
      <c r="AA17" s="144">
        <v>76</v>
      </c>
      <c r="AB17" s="144">
        <v>6</v>
      </c>
      <c r="AC17" s="144">
        <v>6</v>
      </c>
      <c r="AD17" s="144"/>
      <c r="AE17" s="61"/>
      <c r="AF17" s="62" t="s">
        <v>335</v>
      </c>
      <c r="AG17" s="43"/>
      <c r="AH17" s="163">
        <f t="shared" si="15"/>
        <v>354</v>
      </c>
      <c r="AI17" s="144">
        <f t="shared" si="24"/>
        <v>182</v>
      </c>
      <c r="AJ17" s="144">
        <f t="shared" si="25"/>
        <v>172</v>
      </c>
      <c r="AK17" s="321">
        <v>303</v>
      </c>
      <c r="AL17" s="144">
        <v>81</v>
      </c>
      <c r="AM17" s="144">
        <v>74</v>
      </c>
      <c r="AN17" s="144">
        <v>50</v>
      </c>
      <c r="AO17" s="144">
        <v>47</v>
      </c>
      <c r="AP17" s="144">
        <v>48</v>
      </c>
      <c r="AQ17" s="144">
        <v>48</v>
      </c>
      <c r="AR17" s="144">
        <v>3</v>
      </c>
      <c r="AS17" s="164">
        <v>3</v>
      </c>
      <c r="AT17" s="163">
        <f t="shared" si="16"/>
        <v>107</v>
      </c>
      <c r="AU17" s="144">
        <f t="shared" si="17"/>
        <v>56</v>
      </c>
      <c r="AV17" s="164">
        <f t="shared" si="18"/>
        <v>51</v>
      </c>
      <c r="AW17" s="302">
        <f t="shared" si="26"/>
        <v>360</v>
      </c>
      <c r="AX17" s="144">
        <v>178</v>
      </c>
      <c r="AY17" s="144">
        <v>182</v>
      </c>
    </row>
    <row r="18" spans="1:51">
      <c r="A18" s="61"/>
      <c r="B18" s="62" t="s">
        <v>199</v>
      </c>
      <c r="C18" s="43"/>
      <c r="D18" s="163">
        <f t="shared" si="19"/>
        <v>3062</v>
      </c>
      <c r="E18" s="144">
        <f t="shared" si="10"/>
        <v>1579</v>
      </c>
      <c r="F18" s="164">
        <f t="shared" si="11"/>
        <v>1483</v>
      </c>
      <c r="G18" s="144">
        <f t="shared" si="20"/>
        <v>1777</v>
      </c>
      <c r="H18" s="163">
        <f t="shared" si="12"/>
        <v>1019</v>
      </c>
      <c r="I18" s="144">
        <f t="shared" si="21"/>
        <v>520</v>
      </c>
      <c r="J18" s="144">
        <f t="shared" si="13"/>
        <v>499</v>
      </c>
      <c r="K18" s="321">
        <v>620</v>
      </c>
      <c r="L18" s="144">
        <v>214</v>
      </c>
      <c r="M18" s="144">
        <v>207</v>
      </c>
      <c r="N18" s="144">
        <v>10</v>
      </c>
      <c r="O18" s="144">
        <v>3</v>
      </c>
      <c r="P18" s="144">
        <v>203</v>
      </c>
      <c r="Q18" s="144">
        <v>217</v>
      </c>
      <c r="R18" s="144">
        <v>93</v>
      </c>
      <c r="S18" s="164">
        <v>72</v>
      </c>
      <c r="T18" s="144">
        <f t="shared" si="14"/>
        <v>1034</v>
      </c>
      <c r="U18" s="144">
        <f t="shared" si="22"/>
        <v>543</v>
      </c>
      <c r="V18" s="144">
        <f t="shared" si="23"/>
        <v>491</v>
      </c>
      <c r="W18" s="321">
        <v>595</v>
      </c>
      <c r="X18" s="144">
        <v>185</v>
      </c>
      <c r="Y18" s="144">
        <v>167</v>
      </c>
      <c r="Z18" s="144">
        <v>231</v>
      </c>
      <c r="AA18" s="144">
        <v>222</v>
      </c>
      <c r="AB18" s="144">
        <v>127</v>
      </c>
      <c r="AC18" s="144">
        <v>102</v>
      </c>
      <c r="AD18" s="144"/>
      <c r="AE18" s="61"/>
      <c r="AF18" s="62" t="s">
        <v>336</v>
      </c>
      <c r="AG18" s="43"/>
      <c r="AH18" s="163">
        <f t="shared" si="15"/>
        <v>1009</v>
      </c>
      <c r="AI18" s="144">
        <f t="shared" si="24"/>
        <v>516</v>
      </c>
      <c r="AJ18" s="144">
        <f t="shared" si="25"/>
        <v>493</v>
      </c>
      <c r="AK18" s="321">
        <v>562</v>
      </c>
      <c r="AL18" s="144">
        <v>119</v>
      </c>
      <c r="AM18" s="144">
        <v>110</v>
      </c>
      <c r="AN18" s="144">
        <v>207</v>
      </c>
      <c r="AO18" s="144">
        <v>209</v>
      </c>
      <c r="AP18" s="144">
        <v>75</v>
      </c>
      <c r="AQ18" s="144">
        <v>79</v>
      </c>
      <c r="AR18" s="144">
        <v>115</v>
      </c>
      <c r="AS18" s="164">
        <v>95</v>
      </c>
      <c r="AT18" s="163">
        <f t="shared" si="16"/>
        <v>872</v>
      </c>
      <c r="AU18" s="144">
        <f t="shared" si="17"/>
        <v>455</v>
      </c>
      <c r="AV18" s="164">
        <f t="shared" si="18"/>
        <v>417</v>
      </c>
      <c r="AW18" s="302">
        <f t="shared" si="26"/>
        <v>866</v>
      </c>
      <c r="AX18" s="144">
        <v>427</v>
      </c>
      <c r="AY18" s="144">
        <v>439</v>
      </c>
    </row>
    <row r="19" spans="1:51">
      <c r="A19" s="64"/>
      <c r="B19" s="65" t="s">
        <v>228</v>
      </c>
      <c r="C19" s="66"/>
      <c r="D19" s="180">
        <f t="shared" si="19"/>
        <v>345</v>
      </c>
      <c r="E19" s="181">
        <f t="shared" si="10"/>
        <v>199</v>
      </c>
      <c r="F19" s="182">
        <f t="shared" si="11"/>
        <v>146</v>
      </c>
      <c r="G19" s="181">
        <f t="shared" si="20"/>
        <v>218</v>
      </c>
      <c r="H19" s="180">
        <f t="shared" si="12"/>
        <v>109</v>
      </c>
      <c r="I19" s="181">
        <f t="shared" si="21"/>
        <v>64</v>
      </c>
      <c r="J19" s="181">
        <f t="shared" si="13"/>
        <v>45</v>
      </c>
      <c r="K19" s="322">
        <v>68</v>
      </c>
      <c r="L19" s="181">
        <v>37</v>
      </c>
      <c r="M19" s="181">
        <v>26</v>
      </c>
      <c r="N19" s="181">
        <v>0</v>
      </c>
      <c r="O19" s="181">
        <v>0</v>
      </c>
      <c r="P19" s="181">
        <v>22</v>
      </c>
      <c r="Q19" s="181">
        <v>18</v>
      </c>
      <c r="R19" s="181">
        <v>5</v>
      </c>
      <c r="S19" s="182">
        <v>1</v>
      </c>
      <c r="T19" s="181">
        <f t="shared" si="14"/>
        <v>124</v>
      </c>
      <c r="U19" s="181">
        <f t="shared" si="22"/>
        <v>75</v>
      </c>
      <c r="V19" s="181">
        <f t="shared" si="23"/>
        <v>49</v>
      </c>
      <c r="W19" s="322">
        <v>79</v>
      </c>
      <c r="X19" s="181">
        <v>41</v>
      </c>
      <c r="Y19" s="181">
        <v>28</v>
      </c>
      <c r="Z19" s="181">
        <v>33</v>
      </c>
      <c r="AA19" s="181">
        <v>21</v>
      </c>
      <c r="AB19" s="181">
        <v>1</v>
      </c>
      <c r="AC19" s="181">
        <v>0</v>
      </c>
      <c r="AD19" s="144"/>
      <c r="AE19" s="64"/>
      <c r="AF19" s="65" t="s">
        <v>228</v>
      </c>
      <c r="AG19" s="66"/>
      <c r="AH19" s="180">
        <f t="shared" si="15"/>
        <v>112</v>
      </c>
      <c r="AI19" s="181">
        <f t="shared" si="24"/>
        <v>60</v>
      </c>
      <c r="AJ19" s="181">
        <f t="shared" si="25"/>
        <v>52</v>
      </c>
      <c r="AK19" s="322">
        <v>71</v>
      </c>
      <c r="AL19" s="181">
        <v>33</v>
      </c>
      <c r="AM19" s="181">
        <v>26</v>
      </c>
      <c r="AN19" s="181">
        <v>25</v>
      </c>
      <c r="AO19" s="181">
        <v>26</v>
      </c>
      <c r="AP19" s="181">
        <v>2</v>
      </c>
      <c r="AQ19" s="181">
        <v>0</v>
      </c>
      <c r="AR19" s="181">
        <v>0</v>
      </c>
      <c r="AS19" s="182">
        <v>0</v>
      </c>
      <c r="AT19" s="180">
        <f t="shared" si="16"/>
        <v>41</v>
      </c>
      <c r="AU19" s="181">
        <f t="shared" si="17"/>
        <v>23</v>
      </c>
      <c r="AV19" s="182">
        <f t="shared" si="18"/>
        <v>18</v>
      </c>
      <c r="AW19" s="323">
        <f t="shared" si="26"/>
        <v>127</v>
      </c>
      <c r="AX19" s="181">
        <v>59</v>
      </c>
      <c r="AY19" s="181">
        <v>68</v>
      </c>
    </row>
    <row r="20" spans="1:51">
      <c r="A20" s="61"/>
      <c r="B20" s="62" t="s">
        <v>230</v>
      </c>
      <c r="C20" s="43"/>
      <c r="D20" s="163" t="str">
        <f t="shared" si="19"/>
        <v>－</v>
      </c>
      <c r="E20" s="144" t="str">
        <f t="shared" si="10"/>
        <v>－</v>
      </c>
      <c r="F20" s="164" t="str">
        <f t="shared" si="11"/>
        <v>－</v>
      </c>
      <c r="G20" s="144" t="str">
        <f t="shared" si="20"/>
        <v>－</v>
      </c>
      <c r="H20" s="163" t="str">
        <f t="shared" si="12"/>
        <v>－</v>
      </c>
      <c r="I20" s="144" t="str">
        <f t="shared" si="21"/>
        <v>－</v>
      </c>
      <c r="J20" s="144" t="str">
        <f t="shared" si="13"/>
        <v>－</v>
      </c>
      <c r="K20" s="321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64">
        <v>0</v>
      </c>
      <c r="T20" s="144" t="str">
        <f t="shared" si="14"/>
        <v>－</v>
      </c>
      <c r="U20" s="144" t="str">
        <f t="shared" si="22"/>
        <v>－</v>
      </c>
      <c r="V20" s="144" t="str">
        <f t="shared" si="23"/>
        <v>－</v>
      </c>
      <c r="W20" s="321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/>
      <c r="AE20" s="61"/>
      <c r="AF20" s="62" t="s">
        <v>230</v>
      </c>
      <c r="AG20" s="43"/>
      <c r="AH20" s="163" t="str">
        <f t="shared" si="15"/>
        <v>－</v>
      </c>
      <c r="AI20" s="144" t="str">
        <f t="shared" si="24"/>
        <v>－</v>
      </c>
      <c r="AJ20" s="144" t="str">
        <f t="shared" si="25"/>
        <v>－</v>
      </c>
      <c r="AK20" s="321">
        <v>0</v>
      </c>
      <c r="AL20" s="144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44">
        <v>0</v>
      </c>
      <c r="AS20" s="164">
        <v>0</v>
      </c>
      <c r="AT20" s="163" t="str">
        <f t="shared" si="16"/>
        <v>－</v>
      </c>
      <c r="AU20" s="144" t="str">
        <f t="shared" si="17"/>
        <v>－</v>
      </c>
      <c r="AV20" s="164" t="str">
        <f t="shared" si="18"/>
        <v>－</v>
      </c>
      <c r="AW20" s="302" t="str">
        <f t="shared" si="26"/>
        <v>－</v>
      </c>
      <c r="AX20" s="144">
        <v>0</v>
      </c>
      <c r="AY20" s="144">
        <v>0</v>
      </c>
    </row>
    <row r="21" spans="1:51">
      <c r="A21" s="61"/>
      <c r="B21" s="62" t="s">
        <v>232</v>
      </c>
      <c r="C21" s="43"/>
      <c r="D21" s="163">
        <f t="shared" si="19"/>
        <v>146</v>
      </c>
      <c r="E21" s="144">
        <f t="shared" si="10"/>
        <v>79</v>
      </c>
      <c r="F21" s="164">
        <f t="shared" si="11"/>
        <v>67</v>
      </c>
      <c r="G21" s="144">
        <f t="shared" si="20"/>
        <v>131</v>
      </c>
      <c r="H21" s="163">
        <f t="shared" si="12"/>
        <v>55</v>
      </c>
      <c r="I21" s="144">
        <f t="shared" si="21"/>
        <v>31</v>
      </c>
      <c r="J21" s="144">
        <f t="shared" si="13"/>
        <v>24</v>
      </c>
      <c r="K21" s="321">
        <v>47</v>
      </c>
      <c r="L21" s="144">
        <v>3</v>
      </c>
      <c r="M21" s="144">
        <v>1</v>
      </c>
      <c r="N21" s="144">
        <v>0</v>
      </c>
      <c r="O21" s="144">
        <v>2</v>
      </c>
      <c r="P21" s="144">
        <v>7</v>
      </c>
      <c r="Q21" s="144">
        <v>7</v>
      </c>
      <c r="R21" s="144">
        <v>21</v>
      </c>
      <c r="S21" s="164">
        <v>14</v>
      </c>
      <c r="T21" s="144">
        <f t="shared" si="14"/>
        <v>48</v>
      </c>
      <c r="U21" s="144">
        <f t="shared" si="22"/>
        <v>27</v>
      </c>
      <c r="V21" s="144">
        <f t="shared" si="23"/>
        <v>21</v>
      </c>
      <c r="W21" s="321">
        <v>42</v>
      </c>
      <c r="X21" s="144">
        <v>0</v>
      </c>
      <c r="Y21" s="144">
        <v>0</v>
      </c>
      <c r="Z21" s="144">
        <v>24</v>
      </c>
      <c r="AA21" s="144">
        <v>20</v>
      </c>
      <c r="AB21" s="144">
        <v>3</v>
      </c>
      <c r="AC21" s="144">
        <v>1</v>
      </c>
      <c r="AD21" s="144"/>
      <c r="AE21" s="61"/>
      <c r="AF21" s="62" t="s">
        <v>232</v>
      </c>
      <c r="AG21" s="43"/>
      <c r="AH21" s="163">
        <f t="shared" si="15"/>
        <v>43</v>
      </c>
      <c r="AI21" s="144">
        <f t="shared" si="24"/>
        <v>21</v>
      </c>
      <c r="AJ21" s="144">
        <f t="shared" si="25"/>
        <v>22</v>
      </c>
      <c r="AK21" s="321">
        <v>42</v>
      </c>
      <c r="AL21" s="144">
        <v>0</v>
      </c>
      <c r="AM21" s="144">
        <v>0</v>
      </c>
      <c r="AN21" s="144">
        <v>0</v>
      </c>
      <c r="AO21" s="144">
        <v>0</v>
      </c>
      <c r="AP21" s="144">
        <v>20</v>
      </c>
      <c r="AQ21" s="144">
        <v>22</v>
      </c>
      <c r="AR21" s="144">
        <v>1</v>
      </c>
      <c r="AS21" s="164">
        <v>0</v>
      </c>
      <c r="AT21" s="163">
        <f t="shared" si="16"/>
        <v>21</v>
      </c>
      <c r="AU21" s="144">
        <f t="shared" si="17"/>
        <v>11</v>
      </c>
      <c r="AV21" s="164">
        <f t="shared" si="18"/>
        <v>10</v>
      </c>
      <c r="AW21" s="302">
        <f t="shared" si="26"/>
        <v>46</v>
      </c>
      <c r="AX21" s="144">
        <v>22</v>
      </c>
      <c r="AY21" s="144">
        <v>24</v>
      </c>
    </row>
    <row r="22" spans="1:51">
      <c r="A22" s="61"/>
      <c r="B22" s="62" t="s">
        <v>235</v>
      </c>
      <c r="C22" s="43"/>
      <c r="D22" s="163">
        <f t="shared" si="19"/>
        <v>776</v>
      </c>
      <c r="E22" s="144">
        <f t="shared" si="10"/>
        <v>374</v>
      </c>
      <c r="F22" s="164">
        <f t="shared" si="11"/>
        <v>402</v>
      </c>
      <c r="G22" s="144">
        <f t="shared" si="20"/>
        <v>516</v>
      </c>
      <c r="H22" s="163">
        <f t="shared" si="12"/>
        <v>235</v>
      </c>
      <c r="I22" s="144">
        <f t="shared" si="21"/>
        <v>106</v>
      </c>
      <c r="J22" s="144">
        <f t="shared" si="13"/>
        <v>129</v>
      </c>
      <c r="K22" s="321">
        <v>162</v>
      </c>
      <c r="L22" s="144">
        <v>56</v>
      </c>
      <c r="M22" s="144">
        <v>69</v>
      </c>
      <c r="N22" s="144">
        <v>3</v>
      </c>
      <c r="O22" s="144">
        <v>1</v>
      </c>
      <c r="P22" s="144">
        <v>26</v>
      </c>
      <c r="Q22" s="144">
        <v>31</v>
      </c>
      <c r="R22" s="144">
        <v>21</v>
      </c>
      <c r="S22" s="164">
        <v>28</v>
      </c>
      <c r="T22" s="144">
        <f t="shared" si="14"/>
        <v>248</v>
      </c>
      <c r="U22" s="144">
        <f t="shared" si="22"/>
        <v>119</v>
      </c>
      <c r="V22" s="144">
        <f t="shared" si="23"/>
        <v>129</v>
      </c>
      <c r="W22" s="321">
        <v>160</v>
      </c>
      <c r="X22" s="144">
        <v>60</v>
      </c>
      <c r="Y22" s="144">
        <v>63</v>
      </c>
      <c r="Z22" s="144">
        <v>48</v>
      </c>
      <c r="AA22" s="144">
        <v>50</v>
      </c>
      <c r="AB22" s="144">
        <v>11</v>
      </c>
      <c r="AC22" s="144">
        <v>16</v>
      </c>
      <c r="AD22" s="144"/>
      <c r="AE22" s="61"/>
      <c r="AF22" s="62" t="s">
        <v>337</v>
      </c>
      <c r="AG22" s="43"/>
      <c r="AH22" s="163">
        <f t="shared" si="15"/>
        <v>293</v>
      </c>
      <c r="AI22" s="144">
        <f t="shared" si="24"/>
        <v>149</v>
      </c>
      <c r="AJ22" s="144">
        <f t="shared" si="25"/>
        <v>144</v>
      </c>
      <c r="AK22" s="321">
        <v>194</v>
      </c>
      <c r="AL22" s="144">
        <v>62</v>
      </c>
      <c r="AM22" s="144">
        <v>51</v>
      </c>
      <c r="AN22" s="144">
        <v>35</v>
      </c>
      <c r="AO22" s="144">
        <v>53</v>
      </c>
      <c r="AP22" s="144">
        <v>33</v>
      </c>
      <c r="AQ22" s="144">
        <v>27</v>
      </c>
      <c r="AR22" s="144">
        <v>19</v>
      </c>
      <c r="AS22" s="164">
        <v>13</v>
      </c>
      <c r="AT22" s="163">
        <f t="shared" si="16"/>
        <v>120</v>
      </c>
      <c r="AU22" s="144">
        <f t="shared" si="17"/>
        <v>59</v>
      </c>
      <c r="AV22" s="164">
        <f t="shared" si="18"/>
        <v>61</v>
      </c>
      <c r="AW22" s="302">
        <f t="shared" si="26"/>
        <v>212</v>
      </c>
      <c r="AX22" s="144">
        <v>103</v>
      </c>
      <c r="AY22" s="144">
        <v>109</v>
      </c>
    </row>
    <row r="23" spans="1:51">
      <c r="A23" s="71"/>
      <c r="B23" s="72" t="s">
        <v>204</v>
      </c>
      <c r="C23" s="73"/>
      <c r="D23" s="187">
        <f t="shared" si="19"/>
        <v>842</v>
      </c>
      <c r="E23" s="188">
        <f t="shared" si="10"/>
        <v>437</v>
      </c>
      <c r="F23" s="189">
        <f t="shared" si="11"/>
        <v>405</v>
      </c>
      <c r="G23" s="188">
        <f t="shared" si="20"/>
        <v>648</v>
      </c>
      <c r="H23" s="187">
        <f t="shared" si="12"/>
        <v>255</v>
      </c>
      <c r="I23" s="188">
        <f t="shared" si="21"/>
        <v>120</v>
      </c>
      <c r="J23" s="188">
        <f t="shared" si="13"/>
        <v>135</v>
      </c>
      <c r="K23" s="324">
        <v>196</v>
      </c>
      <c r="L23" s="188">
        <v>71</v>
      </c>
      <c r="M23" s="188">
        <v>73</v>
      </c>
      <c r="N23" s="188">
        <v>1</v>
      </c>
      <c r="O23" s="188">
        <v>0</v>
      </c>
      <c r="P23" s="188">
        <v>27</v>
      </c>
      <c r="Q23" s="188">
        <v>30</v>
      </c>
      <c r="R23" s="188">
        <v>21</v>
      </c>
      <c r="S23" s="189">
        <v>32</v>
      </c>
      <c r="T23" s="188">
        <f t="shared" si="14"/>
        <v>283</v>
      </c>
      <c r="U23" s="188">
        <f t="shared" si="22"/>
        <v>156</v>
      </c>
      <c r="V23" s="188">
        <f t="shared" si="23"/>
        <v>127</v>
      </c>
      <c r="W23" s="324">
        <v>210</v>
      </c>
      <c r="X23" s="188">
        <v>83</v>
      </c>
      <c r="Y23" s="188">
        <v>68</v>
      </c>
      <c r="Z23" s="188">
        <v>59</v>
      </c>
      <c r="AA23" s="188">
        <v>42</v>
      </c>
      <c r="AB23" s="188">
        <v>14</v>
      </c>
      <c r="AC23" s="188">
        <v>17</v>
      </c>
      <c r="AD23" s="144"/>
      <c r="AE23" s="71"/>
      <c r="AF23" s="72" t="s">
        <v>338</v>
      </c>
      <c r="AG23" s="73"/>
      <c r="AH23" s="187">
        <f t="shared" si="15"/>
        <v>304</v>
      </c>
      <c r="AI23" s="188">
        <f t="shared" si="24"/>
        <v>161</v>
      </c>
      <c r="AJ23" s="188">
        <f t="shared" si="25"/>
        <v>143</v>
      </c>
      <c r="AK23" s="324">
        <v>242</v>
      </c>
      <c r="AL23" s="188">
        <v>73</v>
      </c>
      <c r="AM23" s="188">
        <v>81</v>
      </c>
      <c r="AN23" s="188">
        <v>31</v>
      </c>
      <c r="AO23" s="188">
        <v>19</v>
      </c>
      <c r="AP23" s="188">
        <v>43</v>
      </c>
      <c r="AQ23" s="188">
        <v>33</v>
      </c>
      <c r="AR23" s="188">
        <v>14</v>
      </c>
      <c r="AS23" s="189">
        <v>10</v>
      </c>
      <c r="AT23" s="187">
        <f t="shared" si="16"/>
        <v>113</v>
      </c>
      <c r="AU23" s="188">
        <f t="shared" si="17"/>
        <v>56</v>
      </c>
      <c r="AV23" s="189">
        <f t="shared" si="18"/>
        <v>57</v>
      </c>
      <c r="AW23" s="325">
        <f t="shared" si="26"/>
        <v>238</v>
      </c>
      <c r="AX23" s="188">
        <v>117</v>
      </c>
      <c r="AY23" s="188">
        <v>121</v>
      </c>
    </row>
    <row r="24" spans="1:51">
      <c r="A24" s="61"/>
      <c r="B24" s="65" t="s">
        <v>205</v>
      </c>
      <c r="C24" s="66"/>
      <c r="D24" s="163">
        <f t="shared" si="19"/>
        <v>250</v>
      </c>
      <c r="E24" s="144">
        <f t="shared" si="10"/>
        <v>122</v>
      </c>
      <c r="F24" s="164">
        <f t="shared" si="11"/>
        <v>128</v>
      </c>
      <c r="G24" s="144">
        <f t="shared" si="20"/>
        <v>175</v>
      </c>
      <c r="H24" s="163">
        <f t="shared" si="12"/>
        <v>78</v>
      </c>
      <c r="I24" s="144">
        <f t="shared" si="21"/>
        <v>39</v>
      </c>
      <c r="J24" s="144">
        <f t="shared" si="13"/>
        <v>39</v>
      </c>
      <c r="K24" s="321">
        <v>55</v>
      </c>
      <c r="L24" s="144">
        <v>28</v>
      </c>
      <c r="M24" s="144">
        <v>25</v>
      </c>
      <c r="N24" s="144">
        <v>0</v>
      </c>
      <c r="O24" s="144">
        <v>0</v>
      </c>
      <c r="P24" s="144">
        <v>8</v>
      </c>
      <c r="Q24" s="144">
        <v>7</v>
      </c>
      <c r="R24" s="144">
        <v>3</v>
      </c>
      <c r="S24" s="164">
        <v>7</v>
      </c>
      <c r="T24" s="144">
        <f t="shared" si="14"/>
        <v>97</v>
      </c>
      <c r="U24" s="144">
        <f t="shared" si="22"/>
        <v>50</v>
      </c>
      <c r="V24" s="144">
        <f t="shared" si="23"/>
        <v>47</v>
      </c>
      <c r="W24" s="321">
        <v>69</v>
      </c>
      <c r="X24" s="144">
        <v>7</v>
      </c>
      <c r="Y24" s="144">
        <v>14</v>
      </c>
      <c r="Z24" s="144">
        <v>42</v>
      </c>
      <c r="AA24" s="144">
        <v>32</v>
      </c>
      <c r="AB24" s="144">
        <v>1</v>
      </c>
      <c r="AC24" s="144">
        <v>1</v>
      </c>
      <c r="AD24" s="144"/>
      <c r="AE24" s="61"/>
      <c r="AF24" s="65" t="s">
        <v>205</v>
      </c>
      <c r="AG24" s="66"/>
      <c r="AH24" s="163">
        <f t="shared" si="15"/>
        <v>75</v>
      </c>
      <c r="AI24" s="144">
        <f t="shared" si="24"/>
        <v>33</v>
      </c>
      <c r="AJ24" s="144">
        <f t="shared" si="25"/>
        <v>42</v>
      </c>
      <c r="AK24" s="321">
        <v>51</v>
      </c>
      <c r="AL24" s="144">
        <v>8</v>
      </c>
      <c r="AM24" s="144">
        <v>8</v>
      </c>
      <c r="AN24" s="144">
        <v>6</v>
      </c>
      <c r="AO24" s="144">
        <v>17</v>
      </c>
      <c r="AP24" s="144">
        <v>17</v>
      </c>
      <c r="AQ24" s="144">
        <v>17</v>
      </c>
      <c r="AR24" s="144">
        <v>2</v>
      </c>
      <c r="AS24" s="164">
        <v>0</v>
      </c>
      <c r="AT24" s="163">
        <f t="shared" si="16"/>
        <v>19</v>
      </c>
      <c r="AU24" s="144">
        <f t="shared" si="17"/>
        <v>11</v>
      </c>
      <c r="AV24" s="164">
        <f t="shared" si="18"/>
        <v>8</v>
      </c>
      <c r="AW24" s="302">
        <f t="shared" si="26"/>
        <v>88</v>
      </c>
      <c r="AX24" s="144">
        <v>35</v>
      </c>
      <c r="AY24" s="144">
        <v>53</v>
      </c>
    </row>
    <row r="25" spans="1:51">
      <c r="A25" s="61"/>
      <c r="B25" s="62" t="s">
        <v>103</v>
      </c>
      <c r="C25" s="194"/>
      <c r="D25" s="195">
        <f t="shared" si="19"/>
        <v>198</v>
      </c>
      <c r="E25" s="196">
        <f t="shared" si="10"/>
        <v>99</v>
      </c>
      <c r="F25" s="197">
        <f t="shared" si="11"/>
        <v>99</v>
      </c>
      <c r="G25" s="196">
        <f t="shared" si="20"/>
        <v>173</v>
      </c>
      <c r="H25" s="195">
        <f t="shared" si="12"/>
        <v>73</v>
      </c>
      <c r="I25" s="196">
        <f t="shared" si="21"/>
        <v>39</v>
      </c>
      <c r="J25" s="196">
        <f t="shared" si="13"/>
        <v>34</v>
      </c>
      <c r="K25" s="326">
        <v>61</v>
      </c>
      <c r="L25" s="196">
        <v>35</v>
      </c>
      <c r="M25" s="196">
        <v>30</v>
      </c>
      <c r="N25" s="196">
        <v>1</v>
      </c>
      <c r="O25" s="196">
        <v>0</v>
      </c>
      <c r="P25" s="196">
        <v>2</v>
      </c>
      <c r="Q25" s="196">
        <v>4</v>
      </c>
      <c r="R25" s="196">
        <v>1</v>
      </c>
      <c r="S25" s="197">
        <v>0</v>
      </c>
      <c r="T25" s="196">
        <f t="shared" si="14"/>
        <v>56</v>
      </c>
      <c r="U25" s="196">
        <f t="shared" si="22"/>
        <v>28</v>
      </c>
      <c r="V25" s="196">
        <f t="shared" si="23"/>
        <v>28</v>
      </c>
      <c r="W25" s="326">
        <v>50</v>
      </c>
      <c r="X25" s="196">
        <v>27</v>
      </c>
      <c r="Y25" s="196">
        <v>25</v>
      </c>
      <c r="Z25" s="196">
        <v>1</v>
      </c>
      <c r="AA25" s="196">
        <v>3</v>
      </c>
      <c r="AB25" s="196">
        <v>0</v>
      </c>
      <c r="AC25" s="196">
        <v>0</v>
      </c>
      <c r="AD25" s="144"/>
      <c r="AE25" s="61"/>
      <c r="AF25" s="62" t="s">
        <v>103</v>
      </c>
      <c r="AG25" s="194"/>
      <c r="AH25" s="195">
        <f t="shared" si="15"/>
        <v>69</v>
      </c>
      <c r="AI25" s="196">
        <f t="shared" si="24"/>
        <v>32</v>
      </c>
      <c r="AJ25" s="196">
        <f t="shared" si="25"/>
        <v>37</v>
      </c>
      <c r="AK25" s="326">
        <v>62</v>
      </c>
      <c r="AL25" s="196">
        <v>0</v>
      </c>
      <c r="AM25" s="196">
        <v>0</v>
      </c>
      <c r="AN25" s="196">
        <v>16</v>
      </c>
      <c r="AO25" s="196">
        <v>21</v>
      </c>
      <c r="AP25" s="196">
        <v>15</v>
      </c>
      <c r="AQ25" s="196">
        <v>16</v>
      </c>
      <c r="AR25" s="196">
        <v>1</v>
      </c>
      <c r="AS25" s="197">
        <v>0</v>
      </c>
      <c r="AT25" s="195">
        <f t="shared" si="16"/>
        <v>8</v>
      </c>
      <c r="AU25" s="196">
        <f t="shared" si="17"/>
        <v>4</v>
      </c>
      <c r="AV25" s="197">
        <f t="shared" si="18"/>
        <v>4</v>
      </c>
      <c r="AW25" s="327">
        <f t="shared" si="26"/>
        <v>70</v>
      </c>
      <c r="AX25" s="196">
        <v>40</v>
      </c>
      <c r="AY25" s="196">
        <v>30</v>
      </c>
    </row>
    <row r="26" spans="1:51" ht="16.5" customHeight="1">
      <c r="A26" s="695" t="s">
        <v>24</v>
      </c>
      <c r="B26" s="695"/>
      <c r="C26" s="203"/>
      <c r="D26" s="157">
        <f>IF(SUM(D27:D49)&gt;0,SUM(D27:D49),"－")</f>
        <v>1510</v>
      </c>
      <c r="E26" s="158">
        <f t="shared" ref="E26:AC26" si="27">IF(SUM(E27:E49)&gt;0,SUM(E27:E49),"－")</f>
        <v>774</v>
      </c>
      <c r="F26" s="159">
        <f t="shared" si="27"/>
        <v>736</v>
      </c>
      <c r="G26" s="158">
        <f t="shared" si="27"/>
        <v>804</v>
      </c>
      <c r="H26" s="157">
        <f t="shared" si="27"/>
        <v>498</v>
      </c>
      <c r="I26" s="158">
        <f t="shared" si="27"/>
        <v>240</v>
      </c>
      <c r="J26" s="158">
        <f t="shared" si="27"/>
        <v>258</v>
      </c>
      <c r="K26" s="307">
        <f t="shared" si="27"/>
        <v>281</v>
      </c>
      <c r="L26" s="158">
        <f t="shared" si="27"/>
        <v>95</v>
      </c>
      <c r="M26" s="158">
        <f t="shared" si="27"/>
        <v>109</v>
      </c>
      <c r="N26" s="158">
        <f t="shared" si="27"/>
        <v>1</v>
      </c>
      <c r="O26" s="158">
        <f t="shared" si="27"/>
        <v>4</v>
      </c>
      <c r="P26" s="158">
        <f t="shared" si="27"/>
        <v>126</v>
      </c>
      <c r="Q26" s="158">
        <f t="shared" si="27"/>
        <v>127</v>
      </c>
      <c r="R26" s="158">
        <f>IF(SUM(R27:R49)&gt;0,SUM(R27:R49),"－")</f>
        <v>18</v>
      </c>
      <c r="S26" s="159">
        <f>IF(SUM(S27:S49)&gt;0,SUM(S27:S49),"－")</f>
        <v>18</v>
      </c>
      <c r="T26" s="158">
        <f>IF(SUM(T27:T49)&gt;0,SUM(T27:T49),"－")</f>
        <v>499</v>
      </c>
      <c r="U26" s="158">
        <f t="shared" si="27"/>
        <v>257</v>
      </c>
      <c r="V26" s="158">
        <f t="shared" si="27"/>
        <v>242</v>
      </c>
      <c r="W26" s="307">
        <f t="shared" si="27"/>
        <v>251</v>
      </c>
      <c r="X26" s="158">
        <f t="shared" si="27"/>
        <v>72</v>
      </c>
      <c r="Y26" s="158">
        <f t="shared" si="27"/>
        <v>57</v>
      </c>
      <c r="Z26" s="158">
        <f t="shared" si="27"/>
        <v>127</v>
      </c>
      <c r="AA26" s="158">
        <f t="shared" si="27"/>
        <v>136</v>
      </c>
      <c r="AB26" s="158">
        <f t="shared" si="27"/>
        <v>58</v>
      </c>
      <c r="AC26" s="158">
        <f t="shared" si="27"/>
        <v>49</v>
      </c>
      <c r="AD26" s="158"/>
      <c r="AE26" s="695" t="s">
        <v>24</v>
      </c>
      <c r="AF26" s="695"/>
      <c r="AG26" s="203"/>
      <c r="AH26" s="157">
        <f t="shared" ref="AH26:AY26" si="28">IF(SUM(AH27:AH49)&gt;0,SUM(AH27:AH49),"－")</f>
        <v>513</v>
      </c>
      <c r="AI26" s="158">
        <f t="shared" si="28"/>
        <v>277</v>
      </c>
      <c r="AJ26" s="158">
        <f t="shared" si="28"/>
        <v>236</v>
      </c>
      <c r="AK26" s="307">
        <f t="shared" si="28"/>
        <v>272</v>
      </c>
      <c r="AL26" s="308">
        <f t="shared" si="28"/>
        <v>66</v>
      </c>
      <c r="AM26" s="328">
        <f t="shared" si="28"/>
        <v>57</v>
      </c>
      <c r="AN26" s="308">
        <f t="shared" si="28"/>
        <v>108</v>
      </c>
      <c r="AO26" s="328">
        <f t="shared" si="28"/>
        <v>99</v>
      </c>
      <c r="AP26" s="158">
        <f t="shared" si="28"/>
        <v>44</v>
      </c>
      <c r="AQ26" s="158">
        <f t="shared" si="28"/>
        <v>31</v>
      </c>
      <c r="AR26" s="158">
        <f t="shared" si="28"/>
        <v>59</v>
      </c>
      <c r="AS26" s="159">
        <f t="shared" si="28"/>
        <v>49</v>
      </c>
      <c r="AT26" s="157">
        <f t="shared" si="28"/>
        <v>473</v>
      </c>
      <c r="AU26" s="158">
        <f t="shared" si="28"/>
        <v>244</v>
      </c>
      <c r="AV26" s="159">
        <f t="shared" si="28"/>
        <v>229</v>
      </c>
      <c r="AW26" s="308">
        <f>IF(SUM(AW27:AW49)&gt;0,SUM(AW27:AW49),"－")</f>
        <v>378</v>
      </c>
      <c r="AX26" s="158">
        <f t="shared" si="28"/>
        <v>200</v>
      </c>
      <c r="AY26" s="158">
        <f t="shared" si="28"/>
        <v>178</v>
      </c>
    </row>
    <row r="27" spans="1:51">
      <c r="A27" s="61"/>
      <c r="B27" s="62" t="s">
        <v>70</v>
      </c>
      <c r="C27" s="43"/>
      <c r="D27" s="163">
        <f t="shared" ref="D27:D49" si="29">IF(SUM(H27)+SUM(T27)+SUM(AH27)&gt;0,SUM(H27)+SUM(T27)+SUM(AH27),"－")</f>
        <v>78</v>
      </c>
      <c r="E27" s="144">
        <f t="shared" ref="E27:E49" si="30">IF(SUM(I27)+SUM(U27)+SUM(AI27)&gt;0,SUM(I27)+SUM(U27)+SUM(AI27),"－")</f>
        <v>43</v>
      </c>
      <c r="F27" s="164">
        <f t="shared" ref="F27:F49" si="31">IF(SUM(J27)+SUM(V27)+SUM(AJ27)&gt;0,SUM(J27)+SUM(V27)+SUM(AJ27),"－")</f>
        <v>35</v>
      </c>
      <c r="G27" s="144">
        <f t="shared" ref="G27:G49" si="32">IF(SUM(K27)+SUM(W27)+SUM(AK27)&gt;0,SUM(K27)+SUM(W27)+SUM(AK27),"－")</f>
        <v>63</v>
      </c>
      <c r="H27" s="163">
        <f t="shared" ref="H27:H49" si="33">IF(SUM(I27:J27)&gt;0,SUM(I27:J27),"－")</f>
        <v>31</v>
      </c>
      <c r="I27" s="144">
        <f t="shared" ref="I27:I49" si="34">IF(SUM(L27)+SUM(N27)+SUM(P27)+SUM(R27)&gt;0,SUM(L27)+SUM(N27)+SUM(P27)+SUM(R27),"－")</f>
        <v>15</v>
      </c>
      <c r="J27" s="144">
        <f t="shared" ref="J27:J49" si="35">IF(SUM(M27)+SUM(O27)+SUM(Q27)+SUM(S27)&gt;0,SUM(M27)+SUM(O27)+SUM(Q27)+SUM(S27),"－")</f>
        <v>16</v>
      </c>
      <c r="K27" s="321">
        <v>26</v>
      </c>
      <c r="L27" s="144">
        <v>14</v>
      </c>
      <c r="M27" s="144">
        <v>13</v>
      </c>
      <c r="N27" s="144">
        <v>0</v>
      </c>
      <c r="O27" s="144">
        <v>0</v>
      </c>
      <c r="P27" s="144">
        <v>1</v>
      </c>
      <c r="Q27" s="144">
        <v>3</v>
      </c>
      <c r="R27" s="144">
        <v>0</v>
      </c>
      <c r="S27" s="164">
        <v>0</v>
      </c>
      <c r="T27" s="144">
        <f t="shared" ref="T27:T49" si="36">IF(SUM(U27:V27)&gt;0,SUM(U27:V27),"－")</f>
        <v>25</v>
      </c>
      <c r="U27" s="144">
        <f t="shared" ref="U27:U49" si="37">IF(SUM(X27)+SUM(Z27)+SUM(AB27)&gt;0,SUM(X27)+SUM(Z27)+SUM(AB27),"－")</f>
        <v>14</v>
      </c>
      <c r="V27" s="144">
        <f t="shared" ref="V27:V49" si="38">IF(SUM(Y27)+SUM(AA27)+SUM(AC27)&gt;0,SUM(Y27)+SUM(AA27)+SUM(AC27),"－")</f>
        <v>11</v>
      </c>
      <c r="W27" s="321">
        <v>20</v>
      </c>
      <c r="X27" s="144">
        <v>0</v>
      </c>
      <c r="Y27" s="144">
        <v>0</v>
      </c>
      <c r="Z27" s="144">
        <v>13</v>
      </c>
      <c r="AA27" s="144">
        <v>10</v>
      </c>
      <c r="AB27" s="144">
        <v>1</v>
      </c>
      <c r="AC27" s="144">
        <v>1</v>
      </c>
      <c r="AD27" s="144"/>
      <c r="AE27" s="61"/>
      <c r="AF27" s="62" t="s">
        <v>70</v>
      </c>
      <c r="AG27" s="43"/>
      <c r="AH27" s="163">
        <f t="shared" ref="AH27:AH49" si="39">IF(SUM(AI27:AJ27)&gt;0,SUM(AI27:AJ27),"－")</f>
        <v>22</v>
      </c>
      <c r="AI27" s="144">
        <f t="shared" ref="AI27:AI49" si="40">IF(SUM(AL27)+SUM(AN27)+SUM(AP27)+SUM(AR27)&gt;0,SUM(AL27)+SUM(AN27)+SUM(AP27)+SUM(AR27),"－")</f>
        <v>14</v>
      </c>
      <c r="AJ27" s="144">
        <f t="shared" ref="AJ27:AJ49" si="41">IF(SUM(AM27)+SUM(AO27)+SUM(AQ27)+SUM(AS27)&gt;0,SUM(AM27)+SUM(AO27)+SUM(AQ27)+SUM(AS27),"－")</f>
        <v>8</v>
      </c>
      <c r="AK27" s="321">
        <v>17</v>
      </c>
      <c r="AL27" s="144">
        <v>0</v>
      </c>
      <c r="AM27" s="144">
        <v>0</v>
      </c>
      <c r="AN27" s="144">
        <v>0</v>
      </c>
      <c r="AO27" s="144">
        <v>0</v>
      </c>
      <c r="AP27" s="144">
        <v>14</v>
      </c>
      <c r="AQ27" s="144">
        <v>8</v>
      </c>
      <c r="AR27" s="144">
        <v>0</v>
      </c>
      <c r="AS27" s="164">
        <v>0</v>
      </c>
      <c r="AT27" s="163">
        <f t="shared" ref="AT27:AT49" si="42">IF(SUM(AU27:AV27)&gt;0,SUM(AU27:AV27),"－")</f>
        <v>6</v>
      </c>
      <c r="AU27" s="144">
        <f t="shared" ref="AU27:AU49" si="43">IF(SUM(N27)+SUM(P27)+SUM(AB27)+SUM(AR27)&gt;0,SUM(N27)+SUM(P27)+SUM(AB27)+SUM(AR27),"－")</f>
        <v>2</v>
      </c>
      <c r="AV27" s="164">
        <f t="shared" ref="AV27:AV49" si="44">IF(SUM(O27)+SUM(Q27)+SUM(AC27)+SUM(AS27)&gt;0,SUM(O27)+SUM(Q27)+SUM(AC27)+SUM(AS27),"－")</f>
        <v>4</v>
      </c>
      <c r="AW27" s="302">
        <f>IF(SUM(AX27:AY27)&gt;0,SUM(AX27:AY27),"－")</f>
        <v>22</v>
      </c>
      <c r="AX27" s="144">
        <v>11</v>
      </c>
      <c r="AY27" s="144">
        <v>11</v>
      </c>
    </row>
    <row r="28" spans="1:51">
      <c r="A28" s="61"/>
      <c r="B28" s="62" t="s">
        <v>71</v>
      </c>
      <c r="C28" s="43"/>
      <c r="D28" s="163">
        <f>IF(SUM(H28)+SUM(T28)+SUM(AH28)&gt;0,SUM(H28)+SUM(T28)+SUM(AH28),"－")</f>
        <v>188</v>
      </c>
      <c r="E28" s="144">
        <f t="shared" si="30"/>
        <v>86</v>
      </c>
      <c r="F28" s="164">
        <f t="shared" si="31"/>
        <v>102</v>
      </c>
      <c r="G28" s="144">
        <f t="shared" si="32"/>
        <v>59</v>
      </c>
      <c r="H28" s="163">
        <f t="shared" si="33"/>
        <v>65</v>
      </c>
      <c r="I28" s="144">
        <f t="shared" si="34"/>
        <v>28</v>
      </c>
      <c r="J28" s="144">
        <f t="shared" si="35"/>
        <v>37</v>
      </c>
      <c r="K28" s="321">
        <v>22</v>
      </c>
      <c r="L28" s="144">
        <v>4</v>
      </c>
      <c r="M28" s="144">
        <v>4</v>
      </c>
      <c r="N28" s="144">
        <v>0</v>
      </c>
      <c r="O28" s="144">
        <v>0</v>
      </c>
      <c r="P28" s="144">
        <v>21</v>
      </c>
      <c r="Q28" s="144">
        <v>26</v>
      </c>
      <c r="R28" s="144">
        <v>3</v>
      </c>
      <c r="S28" s="164">
        <v>7</v>
      </c>
      <c r="T28" s="144">
        <f t="shared" si="36"/>
        <v>66</v>
      </c>
      <c r="U28" s="144">
        <f t="shared" si="37"/>
        <v>32</v>
      </c>
      <c r="V28" s="144">
        <f t="shared" si="38"/>
        <v>34</v>
      </c>
      <c r="W28" s="321">
        <v>25</v>
      </c>
      <c r="X28" s="144">
        <v>10</v>
      </c>
      <c r="Y28" s="144">
        <v>6</v>
      </c>
      <c r="Z28" s="144">
        <v>22</v>
      </c>
      <c r="AA28" s="144">
        <v>27</v>
      </c>
      <c r="AB28" s="144">
        <v>0</v>
      </c>
      <c r="AC28" s="144">
        <v>1</v>
      </c>
      <c r="AD28" s="144"/>
      <c r="AE28" s="61"/>
      <c r="AF28" s="62" t="s">
        <v>71</v>
      </c>
      <c r="AG28" s="43"/>
      <c r="AH28" s="163">
        <f t="shared" si="39"/>
        <v>57</v>
      </c>
      <c r="AI28" s="144">
        <f t="shared" si="40"/>
        <v>26</v>
      </c>
      <c r="AJ28" s="144">
        <f t="shared" si="41"/>
        <v>31</v>
      </c>
      <c r="AK28" s="321">
        <v>12</v>
      </c>
      <c r="AL28" s="144">
        <v>0</v>
      </c>
      <c r="AM28" s="144">
        <v>0</v>
      </c>
      <c r="AN28" s="144">
        <v>25</v>
      </c>
      <c r="AO28" s="144">
        <v>31</v>
      </c>
      <c r="AP28" s="144">
        <v>1</v>
      </c>
      <c r="AQ28" s="144">
        <v>0</v>
      </c>
      <c r="AR28" s="144">
        <v>0</v>
      </c>
      <c r="AS28" s="164">
        <v>0</v>
      </c>
      <c r="AT28" s="163">
        <f t="shared" si="42"/>
        <v>48</v>
      </c>
      <c r="AU28" s="144">
        <f t="shared" si="43"/>
        <v>21</v>
      </c>
      <c r="AV28" s="164">
        <f t="shared" si="44"/>
        <v>27</v>
      </c>
      <c r="AW28" s="302">
        <f t="shared" ref="AW28:AW49" si="45">IF(SUM(AX28:AY28)&gt;0,SUM(AX28:AY28),"－")</f>
        <v>35</v>
      </c>
      <c r="AX28" s="144">
        <v>16</v>
      </c>
      <c r="AY28" s="144">
        <v>19</v>
      </c>
    </row>
    <row r="29" spans="1:51">
      <c r="A29" s="61"/>
      <c r="B29" s="62" t="s">
        <v>72</v>
      </c>
      <c r="C29" s="43"/>
      <c r="D29" s="163" t="str">
        <f t="shared" si="29"/>
        <v>－</v>
      </c>
      <c r="E29" s="144" t="str">
        <f t="shared" si="30"/>
        <v>－</v>
      </c>
      <c r="F29" s="164" t="str">
        <f t="shared" si="31"/>
        <v>－</v>
      </c>
      <c r="G29" s="144" t="str">
        <f t="shared" si="32"/>
        <v>－</v>
      </c>
      <c r="H29" s="163" t="str">
        <f t="shared" si="33"/>
        <v>－</v>
      </c>
      <c r="I29" s="144" t="str">
        <f t="shared" si="34"/>
        <v>－</v>
      </c>
      <c r="J29" s="144" t="str">
        <f t="shared" si="35"/>
        <v>－</v>
      </c>
      <c r="K29" s="321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64">
        <v>0</v>
      </c>
      <c r="T29" s="144" t="str">
        <f t="shared" si="36"/>
        <v>－</v>
      </c>
      <c r="U29" s="144" t="str">
        <f t="shared" si="37"/>
        <v>－</v>
      </c>
      <c r="V29" s="144" t="str">
        <f t="shared" si="38"/>
        <v>－</v>
      </c>
      <c r="W29" s="321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/>
      <c r="AE29" s="61"/>
      <c r="AF29" s="62" t="s">
        <v>72</v>
      </c>
      <c r="AG29" s="43"/>
      <c r="AH29" s="163" t="str">
        <f t="shared" si="39"/>
        <v>－</v>
      </c>
      <c r="AI29" s="144" t="str">
        <f t="shared" si="40"/>
        <v>－</v>
      </c>
      <c r="AJ29" s="144" t="str">
        <f t="shared" si="41"/>
        <v>－</v>
      </c>
      <c r="AK29" s="321">
        <v>0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44">
        <v>0</v>
      </c>
      <c r="AS29" s="164">
        <v>0</v>
      </c>
      <c r="AT29" s="163" t="str">
        <f t="shared" si="42"/>
        <v>－</v>
      </c>
      <c r="AU29" s="144" t="str">
        <f t="shared" si="43"/>
        <v>－</v>
      </c>
      <c r="AV29" s="164" t="str">
        <f t="shared" si="44"/>
        <v>－</v>
      </c>
      <c r="AW29" s="302" t="str">
        <f t="shared" si="45"/>
        <v>－</v>
      </c>
      <c r="AX29" s="144">
        <v>0</v>
      </c>
      <c r="AY29" s="144">
        <v>0</v>
      </c>
    </row>
    <row r="30" spans="1:51">
      <c r="A30" s="43"/>
      <c r="B30" s="62" t="s">
        <v>208</v>
      </c>
      <c r="C30" s="43"/>
      <c r="D30" s="163" t="str">
        <f t="shared" si="29"/>
        <v>－</v>
      </c>
      <c r="E30" s="144" t="str">
        <f t="shared" si="30"/>
        <v>－</v>
      </c>
      <c r="F30" s="164" t="str">
        <f t="shared" si="31"/>
        <v>－</v>
      </c>
      <c r="G30" s="144" t="str">
        <f t="shared" si="32"/>
        <v>－</v>
      </c>
      <c r="H30" s="163" t="str">
        <f t="shared" si="33"/>
        <v>－</v>
      </c>
      <c r="I30" s="144" t="str">
        <f t="shared" si="34"/>
        <v>－</v>
      </c>
      <c r="J30" s="144" t="str">
        <f t="shared" si="35"/>
        <v>－</v>
      </c>
      <c r="K30" s="321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64">
        <v>0</v>
      </c>
      <c r="T30" s="144" t="str">
        <f t="shared" si="36"/>
        <v>－</v>
      </c>
      <c r="U30" s="144" t="str">
        <f t="shared" si="37"/>
        <v>－</v>
      </c>
      <c r="V30" s="144" t="str">
        <f t="shared" si="38"/>
        <v>－</v>
      </c>
      <c r="W30" s="321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/>
      <c r="AE30" s="43"/>
      <c r="AF30" s="62" t="s">
        <v>208</v>
      </c>
      <c r="AG30" s="43"/>
      <c r="AH30" s="163" t="str">
        <f t="shared" si="39"/>
        <v>－</v>
      </c>
      <c r="AI30" s="144" t="str">
        <f t="shared" si="40"/>
        <v>－</v>
      </c>
      <c r="AJ30" s="144" t="str">
        <f t="shared" si="41"/>
        <v>－</v>
      </c>
      <c r="AK30" s="321">
        <v>0</v>
      </c>
      <c r="AL30" s="144">
        <v>0</v>
      </c>
      <c r="AM30" s="144">
        <v>0</v>
      </c>
      <c r="AN30" s="144">
        <v>0</v>
      </c>
      <c r="AO30" s="144">
        <v>0</v>
      </c>
      <c r="AP30" s="144">
        <v>0</v>
      </c>
      <c r="AQ30" s="144">
        <v>0</v>
      </c>
      <c r="AR30" s="144">
        <v>0</v>
      </c>
      <c r="AS30" s="164">
        <v>0</v>
      </c>
      <c r="AT30" s="163" t="str">
        <f t="shared" si="42"/>
        <v>－</v>
      </c>
      <c r="AU30" s="144" t="str">
        <f t="shared" si="43"/>
        <v>－</v>
      </c>
      <c r="AV30" s="164" t="str">
        <f t="shared" si="44"/>
        <v>－</v>
      </c>
      <c r="AW30" s="302" t="str">
        <f t="shared" si="45"/>
        <v>－</v>
      </c>
      <c r="AX30" s="144">
        <v>0</v>
      </c>
      <c r="AY30" s="144">
        <v>0</v>
      </c>
    </row>
    <row r="31" spans="1:51">
      <c r="A31" s="43"/>
      <c r="B31" s="62" t="s">
        <v>66</v>
      </c>
      <c r="C31" s="43"/>
      <c r="D31" s="163">
        <f t="shared" si="29"/>
        <v>31</v>
      </c>
      <c r="E31" s="144">
        <f t="shared" si="30"/>
        <v>18</v>
      </c>
      <c r="F31" s="164">
        <f>IF(SUM(J31)+SUM(V31)+SUM(AJ31)&gt;0,SUM(J31)+SUM(V31)+SUM(AJ31),"－")</f>
        <v>13</v>
      </c>
      <c r="G31" s="144">
        <f t="shared" si="32"/>
        <v>19</v>
      </c>
      <c r="H31" s="163">
        <f t="shared" si="33"/>
        <v>12</v>
      </c>
      <c r="I31" s="144">
        <f t="shared" si="34"/>
        <v>6</v>
      </c>
      <c r="J31" s="144">
        <f t="shared" si="35"/>
        <v>6</v>
      </c>
      <c r="K31" s="321">
        <v>9</v>
      </c>
      <c r="L31" s="144">
        <v>4</v>
      </c>
      <c r="M31" s="144">
        <v>4</v>
      </c>
      <c r="N31" s="144">
        <v>0</v>
      </c>
      <c r="O31" s="144">
        <v>0</v>
      </c>
      <c r="P31" s="144">
        <v>0</v>
      </c>
      <c r="Q31" s="144">
        <v>1</v>
      </c>
      <c r="R31" s="144">
        <v>2</v>
      </c>
      <c r="S31" s="164">
        <v>1</v>
      </c>
      <c r="T31" s="144">
        <f t="shared" si="36"/>
        <v>7</v>
      </c>
      <c r="U31" s="144">
        <f t="shared" si="37"/>
        <v>3</v>
      </c>
      <c r="V31" s="144">
        <f t="shared" si="38"/>
        <v>4</v>
      </c>
      <c r="W31" s="321">
        <v>3</v>
      </c>
      <c r="X31" s="144">
        <v>0</v>
      </c>
      <c r="Y31" s="144">
        <v>3</v>
      </c>
      <c r="Z31" s="144">
        <v>1</v>
      </c>
      <c r="AA31" s="144">
        <v>1</v>
      </c>
      <c r="AB31" s="144">
        <v>2</v>
      </c>
      <c r="AC31" s="144">
        <v>0</v>
      </c>
      <c r="AD31" s="144"/>
      <c r="AE31" s="43"/>
      <c r="AF31" s="62" t="s">
        <v>66</v>
      </c>
      <c r="AG31" s="43"/>
      <c r="AH31" s="163">
        <f t="shared" si="39"/>
        <v>12</v>
      </c>
      <c r="AI31" s="144">
        <f t="shared" si="40"/>
        <v>9</v>
      </c>
      <c r="AJ31" s="144">
        <f t="shared" si="41"/>
        <v>3</v>
      </c>
      <c r="AK31" s="321">
        <v>7</v>
      </c>
      <c r="AL31" s="144">
        <v>9</v>
      </c>
      <c r="AM31" s="144">
        <v>3</v>
      </c>
      <c r="AN31" s="144">
        <v>0</v>
      </c>
      <c r="AO31" s="144">
        <v>0</v>
      </c>
      <c r="AP31" s="144">
        <v>0</v>
      </c>
      <c r="AQ31" s="144">
        <v>0</v>
      </c>
      <c r="AR31" s="144">
        <v>0</v>
      </c>
      <c r="AS31" s="164">
        <v>0</v>
      </c>
      <c r="AT31" s="163">
        <f t="shared" si="42"/>
        <v>3</v>
      </c>
      <c r="AU31" s="144">
        <f t="shared" si="43"/>
        <v>2</v>
      </c>
      <c r="AV31" s="164">
        <f t="shared" si="44"/>
        <v>1</v>
      </c>
      <c r="AW31" s="329">
        <f t="shared" si="45"/>
        <v>12</v>
      </c>
      <c r="AX31" s="144">
        <v>5</v>
      </c>
      <c r="AY31" s="144">
        <v>7</v>
      </c>
    </row>
    <row r="32" spans="1:51">
      <c r="A32" s="66"/>
      <c r="B32" s="65" t="s">
        <v>73</v>
      </c>
      <c r="C32" s="66"/>
      <c r="D32" s="180" t="str">
        <f t="shared" si="29"/>
        <v>－</v>
      </c>
      <c r="E32" s="181" t="str">
        <f t="shared" si="30"/>
        <v>－</v>
      </c>
      <c r="F32" s="182" t="str">
        <f t="shared" si="31"/>
        <v>－</v>
      </c>
      <c r="G32" s="181" t="str">
        <f t="shared" si="32"/>
        <v>－</v>
      </c>
      <c r="H32" s="180" t="str">
        <f t="shared" si="33"/>
        <v>－</v>
      </c>
      <c r="I32" s="181" t="str">
        <f t="shared" si="34"/>
        <v>－</v>
      </c>
      <c r="J32" s="181" t="str">
        <f t="shared" si="35"/>
        <v>－</v>
      </c>
      <c r="K32" s="322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2">
        <v>0</v>
      </c>
      <c r="T32" s="181" t="str">
        <f t="shared" si="36"/>
        <v>－</v>
      </c>
      <c r="U32" s="181" t="str">
        <f t="shared" si="37"/>
        <v>－</v>
      </c>
      <c r="V32" s="181" t="str">
        <f t="shared" si="38"/>
        <v>－</v>
      </c>
      <c r="W32" s="322">
        <v>0</v>
      </c>
      <c r="X32" s="181">
        <v>0</v>
      </c>
      <c r="Y32" s="181">
        <v>0</v>
      </c>
      <c r="Z32" s="181">
        <v>0</v>
      </c>
      <c r="AA32" s="181">
        <v>0</v>
      </c>
      <c r="AB32" s="181">
        <v>0</v>
      </c>
      <c r="AC32" s="181">
        <v>0</v>
      </c>
      <c r="AD32" s="144"/>
      <c r="AE32" s="66"/>
      <c r="AF32" s="65" t="s">
        <v>73</v>
      </c>
      <c r="AG32" s="66"/>
      <c r="AH32" s="180" t="str">
        <f t="shared" si="39"/>
        <v>－</v>
      </c>
      <c r="AI32" s="181" t="str">
        <f t="shared" si="40"/>
        <v>－</v>
      </c>
      <c r="AJ32" s="181" t="str">
        <f t="shared" si="41"/>
        <v>－</v>
      </c>
      <c r="AK32" s="322">
        <v>0</v>
      </c>
      <c r="AL32" s="181">
        <v>0</v>
      </c>
      <c r="AM32" s="181">
        <v>0</v>
      </c>
      <c r="AN32" s="181">
        <v>0</v>
      </c>
      <c r="AO32" s="181">
        <v>0</v>
      </c>
      <c r="AP32" s="181">
        <v>0</v>
      </c>
      <c r="AQ32" s="181">
        <v>0</v>
      </c>
      <c r="AR32" s="181">
        <v>0</v>
      </c>
      <c r="AS32" s="182">
        <v>0</v>
      </c>
      <c r="AT32" s="180" t="str">
        <f t="shared" si="42"/>
        <v>－</v>
      </c>
      <c r="AU32" s="181" t="str">
        <f t="shared" si="43"/>
        <v>－</v>
      </c>
      <c r="AV32" s="182" t="str">
        <f t="shared" si="44"/>
        <v>－</v>
      </c>
      <c r="AW32" s="302" t="str">
        <f t="shared" si="45"/>
        <v>－</v>
      </c>
      <c r="AX32" s="181">
        <v>0</v>
      </c>
      <c r="AY32" s="181">
        <v>0</v>
      </c>
    </row>
    <row r="33" spans="1:51">
      <c r="A33" s="43"/>
      <c r="B33" s="62" t="s">
        <v>74</v>
      </c>
      <c r="C33" s="43"/>
      <c r="D33" s="163" t="str">
        <f t="shared" si="29"/>
        <v>－</v>
      </c>
      <c r="E33" s="144" t="str">
        <f t="shared" si="30"/>
        <v>－</v>
      </c>
      <c r="F33" s="164" t="str">
        <f t="shared" si="31"/>
        <v>－</v>
      </c>
      <c r="G33" s="144" t="str">
        <f t="shared" si="32"/>
        <v>－</v>
      </c>
      <c r="H33" s="163" t="str">
        <f t="shared" si="33"/>
        <v>－</v>
      </c>
      <c r="I33" s="144" t="str">
        <f t="shared" si="34"/>
        <v>－</v>
      </c>
      <c r="J33" s="144" t="str">
        <f t="shared" si="35"/>
        <v>－</v>
      </c>
      <c r="K33" s="321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64">
        <v>0</v>
      </c>
      <c r="T33" s="144" t="str">
        <f t="shared" si="36"/>
        <v>－</v>
      </c>
      <c r="U33" s="144" t="str">
        <f t="shared" si="37"/>
        <v>－</v>
      </c>
      <c r="V33" s="144" t="str">
        <f t="shared" si="38"/>
        <v>－</v>
      </c>
      <c r="W33" s="321">
        <v>0</v>
      </c>
      <c r="X33" s="144">
        <v>0</v>
      </c>
      <c r="Y33" s="144">
        <v>0</v>
      </c>
      <c r="Z33" s="144">
        <v>0</v>
      </c>
      <c r="AA33" s="144">
        <v>0</v>
      </c>
      <c r="AB33" s="144">
        <v>0</v>
      </c>
      <c r="AC33" s="144">
        <v>0</v>
      </c>
      <c r="AD33" s="144"/>
      <c r="AE33" s="43"/>
      <c r="AF33" s="62" t="s">
        <v>74</v>
      </c>
      <c r="AG33" s="43"/>
      <c r="AH33" s="163" t="str">
        <f t="shared" si="39"/>
        <v>－</v>
      </c>
      <c r="AI33" s="144" t="str">
        <f t="shared" si="40"/>
        <v>－</v>
      </c>
      <c r="AJ33" s="144" t="str">
        <f t="shared" si="41"/>
        <v>－</v>
      </c>
      <c r="AK33" s="321">
        <v>0</v>
      </c>
      <c r="AL33" s="144">
        <v>0</v>
      </c>
      <c r="AM33" s="144">
        <v>0</v>
      </c>
      <c r="AN33" s="144">
        <v>0</v>
      </c>
      <c r="AO33" s="144">
        <v>0</v>
      </c>
      <c r="AP33" s="144">
        <v>0</v>
      </c>
      <c r="AQ33" s="144">
        <v>0</v>
      </c>
      <c r="AR33" s="144">
        <v>0</v>
      </c>
      <c r="AS33" s="164">
        <v>0</v>
      </c>
      <c r="AT33" s="163" t="str">
        <f t="shared" si="42"/>
        <v>－</v>
      </c>
      <c r="AU33" s="144" t="str">
        <f t="shared" si="43"/>
        <v>－</v>
      </c>
      <c r="AV33" s="164" t="str">
        <f t="shared" si="44"/>
        <v>－</v>
      </c>
      <c r="AW33" s="302" t="str">
        <f t="shared" si="45"/>
        <v>－</v>
      </c>
      <c r="AX33" s="144">
        <v>0</v>
      </c>
      <c r="AY33" s="144">
        <v>0</v>
      </c>
    </row>
    <row r="34" spans="1:51">
      <c r="A34" s="43"/>
      <c r="B34" s="62" t="s">
        <v>67</v>
      </c>
      <c r="C34" s="43"/>
      <c r="D34" s="163" t="str">
        <f t="shared" si="29"/>
        <v>－</v>
      </c>
      <c r="E34" s="144" t="str">
        <f t="shared" si="30"/>
        <v>－</v>
      </c>
      <c r="F34" s="164" t="str">
        <f t="shared" si="31"/>
        <v>－</v>
      </c>
      <c r="G34" s="144" t="str">
        <f t="shared" si="32"/>
        <v>－</v>
      </c>
      <c r="H34" s="163" t="str">
        <f t="shared" si="33"/>
        <v>－</v>
      </c>
      <c r="I34" s="144" t="str">
        <f t="shared" si="34"/>
        <v>－</v>
      </c>
      <c r="J34" s="144" t="str">
        <f t="shared" si="35"/>
        <v>－</v>
      </c>
      <c r="K34" s="321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64">
        <v>0</v>
      </c>
      <c r="T34" s="144" t="str">
        <f t="shared" si="36"/>
        <v>－</v>
      </c>
      <c r="U34" s="144" t="str">
        <f t="shared" si="37"/>
        <v>－</v>
      </c>
      <c r="V34" s="144" t="str">
        <f t="shared" si="38"/>
        <v>－</v>
      </c>
      <c r="W34" s="321">
        <v>0</v>
      </c>
      <c r="X34" s="144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144"/>
      <c r="AE34" s="43"/>
      <c r="AF34" s="62" t="s">
        <v>67</v>
      </c>
      <c r="AG34" s="43"/>
      <c r="AH34" s="163" t="str">
        <f t="shared" si="39"/>
        <v>－</v>
      </c>
      <c r="AI34" s="144" t="str">
        <f t="shared" si="40"/>
        <v>－</v>
      </c>
      <c r="AJ34" s="144" t="str">
        <f t="shared" si="41"/>
        <v>－</v>
      </c>
      <c r="AK34" s="321">
        <v>0</v>
      </c>
      <c r="AL34" s="144">
        <v>0</v>
      </c>
      <c r="AM34" s="144">
        <v>0</v>
      </c>
      <c r="AN34" s="144">
        <v>0</v>
      </c>
      <c r="AO34" s="144">
        <v>0</v>
      </c>
      <c r="AP34" s="144">
        <v>0</v>
      </c>
      <c r="AQ34" s="144">
        <v>0</v>
      </c>
      <c r="AR34" s="144">
        <v>0</v>
      </c>
      <c r="AS34" s="164">
        <v>0</v>
      </c>
      <c r="AT34" s="163" t="str">
        <f t="shared" si="42"/>
        <v>－</v>
      </c>
      <c r="AU34" s="144" t="str">
        <f t="shared" si="43"/>
        <v>－</v>
      </c>
      <c r="AV34" s="164" t="str">
        <f t="shared" si="44"/>
        <v>－</v>
      </c>
      <c r="AW34" s="302" t="str">
        <f t="shared" si="45"/>
        <v>－</v>
      </c>
      <c r="AX34" s="144">
        <v>0</v>
      </c>
      <c r="AY34" s="144">
        <v>0</v>
      </c>
    </row>
    <row r="35" spans="1:51">
      <c r="A35" s="43"/>
      <c r="B35" s="62" t="s">
        <v>68</v>
      </c>
      <c r="C35" s="43"/>
      <c r="D35" s="163" t="str">
        <f t="shared" si="29"/>
        <v>－</v>
      </c>
      <c r="E35" s="144" t="str">
        <f t="shared" si="30"/>
        <v>－</v>
      </c>
      <c r="F35" s="164" t="str">
        <f t="shared" si="31"/>
        <v>－</v>
      </c>
      <c r="G35" s="144" t="str">
        <f t="shared" si="32"/>
        <v>－</v>
      </c>
      <c r="H35" s="163" t="str">
        <f t="shared" si="33"/>
        <v>－</v>
      </c>
      <c r="I35" s="144" t="str">
        <f t="shared" si="34"/>
        <v>－</v>
      </c>
      <c r="J35" s="144" t="str">
        <f t="shared" si="35"/>
        <v>－</v>
      </c>
      <c r="K35" s="321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64">
        <v>0</v>
      </c>
      <c r="T35" s="144" t="str">
        <f t="shared" si="36"/>
        <v>－</v>
      </c>
      <c r="U35" s="144" t="str">
        <f t="shared" si="37"/>
        <v>－</v>
      </c>
      <c r="V35" s="144" t="str">
        <f t="shared" si="38"/>
        <v>－</v>
      </c>
      <c r="W35" s="321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/>
      <c r="AE35" s="43"/>
      <c r="AF35" s="62" t="s">
        <v>68</v>
      </c>
      <c r="AG35" s="43"/>
      <c r="AH35" s="163" t="str">
        <f t="shared" si="39"/>
        <v>－</v>
      </c>
      <c r="AI35" s="144" t="str">
        <f t="shared" si="40"/>
        <v>－</v>
      </c>
      <c r="AJ35" s="144" t="str">
        <f t="shared" si="41"/>
        <v>－</v>
      </c>
      <c r="AK35" s="321">
        <v>0</v>
      </c>
      <c r="AL35" s="144">
        <v>0</v>
      </c>
      <c r="AM35" s="144">
        <v>0</v>
      </c>
      <c r="AN35" s="144">
        <v>0</v>
      </c>
      <c r="AO35" s="144">
        <v>0</v>
      </c>
      <c r="AP35" s="144">
        <v>0</v>
      </c>
      <c r="AQ35" s="144">
        <v>0</v>
      </c>
      <c r="AR35" s="144">
        <v>0</v>
      </c>
      <c r="AS35" s="164">
        <v>0</v>
      </c>
      <c r="AT35" s="163" t="str">
        <f t="shared" si="42"/>
        <v>－</v>
      </c>
      <c r="AU35" s="144" t="str">
        <f t="shared" si="43"/>
        <v>－</v>
      </c>
      <c r="AV35" s="164" t="str">
        <f t="shared" si="44"/>
        <v>－</v>
      </c>
      <c r="AW35" s="302" t="str">
        <f t="shared" si="45"/>
        <v>－</v>
      </c>
      <c r="AX35" s="144">
        <v>0</v>
      </c>
      <c r="AY35" s="144">
        <v>0</v>
      </c>
    </row>
    <row r="36" spans="1:51">
      <c r="A36" s="73"/>
      <c r="B36" s="72" t="s">
        <v>87</v>
      </c>
      <c r="C36" s="73"/>
      <c r="D36" s="187" t="str">
        <f t="shared" si="29"/>
        <v>－</v>
      </c>
      <c r="E36" s="188" t="str">
        <f t="shared" si="30"/>
        <v>－</v>
      </c>
      <c r="F36" s="189" t="str">
        <f t="shared" si="31"/>
        <v>－</v>
      </c>
      <c r="G36" s="188" t="str">
        <f t="shared" si="32"/>
        <v>－</v>
      </c>
      <c r="H36" s="187" t="str">
        <f t="shared" si="33"/>
        <v>－</v>
      </c>
      <c r="I36" s="188" t="str">
        <f t="shared" si="34"/>
        <v>－</v>
      </c>
      <c r="J36" s="188" t="str">
        <f t="shared" si="35"/>
        <v>－</v>
      </c>
      <c r="K36" s="324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9">
        <v>0</v>
      </c>
      <c r="T36" s="188" t="str">
        <f t="shared" si="36"/>
        <v>－</v>
      </c>
      <c r="U36" s="188" t="str">
        <f t="shared" si="37"/>
        <v>－</v>
      </c>
      <c r="V36" s="188" t="str">
        <f t="shared" si="38"/>
        <v>－</v>
      </c>
      <c r="W36" s="324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44"/>
      <c r="AE36" s="73"/>
      <c r="AF36" s="72" t="s">
        <v>87</v>
      </c>
      <c r="AG36" s="73"/>
      <c r="AH36" s="187" t="str">
        <f t="shared" si="39"/>
        <v>－</v>
      </c>
      <c r="AI36" s="188" t="str">
        <f t="shared" si="40"/>
        <v>－</v>
      </c>
      <c r="AJ36" s="188" t="str">
        <f t="shared" si="41"/>
        <v>－</v>
      </c>
      <c r="AK36" s="324">
        <v>0</v>
      </c>
      <c r="AL36" s="188">
        <v>0</v>
      </c>
      <c r="AM36" s="188">
        <v>0</v>
      </c>
      <c r="AN36" s="188">
        <v>0</v>
      </c>
      <c r="AO36" s="188">
        <v>0</v>
      </c>
      <c r="AP36" s="188">
        <v>0</v>
      </c>
      <c r="AQ36" s="188">
        <v>0</v>
      </c>
      <c r="AR36" s="188">
        <v>0</v>
      </c>
      <c r="AS36" s="189">
        <v>0</v>
      </c>
      <c r="AT36" s="187" t="str">
        <f t="shared" si="42"/>
        <v>－</v>
      </c>
      <c r="AU36" s="188" t="str">
        <f t="shared" si="43"/>
        <v>－</v>
      </c>
      <c r="AV36" s="189" t="str">
        <f t="shared" si="44"/>
        <v>－</v>
      </c>
      <c r="AW36" s="329" t="str">
        <f t="shared" si="45"/>
        <v>－</v>
      </c>
      <c r="AX36" s="188">
        <v>0</v>
      </c>
      <c r="AY36" s="188">
        <v>0</v>
      </c>
    </row>
    <row r="37" spans="1:51">
      <c r="A37" s="43"/>
      <c r="B37" s="62" t="s">
        <v>88</v>
      </c>
      <c r="C37" s="43"/>
      <c r="D37" s="163" t="str">
        <f t="shared" si="29"/>
        <v>－</v>
      </c>
      <c r="E37" s="144" t="str">
        <f t="shared" si="30"/>
        <v>－</v>
      </c>
      <c r="F37" s="164" t="str">
        <f t="shared" si="31"/>
        <v>－</v>
      </c>
      <c r="G37" s="144" t="str">
        <f t="shared" si="32"/>
        <v>－</v>
      </c>
      <c r="H37" s="163" t="str">
        <f t="shared" si="33"/>
        <v>－</v>
      </c>
      <c r="I37" s="144" t="str">
        <f t="shared" si="34"/>
        <v>－</v>
      </c>
      <c r="J37" s="144" t="str">
        <f t="shared" si="35"/>
        <v>－</v>
      </c>
      <c r="K37" s="321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64">
        <v>0</v>
      </c>
      <c r="T37" s="144" t="str">
        <f t="shared" si="36"/>
        <v>－</v>
      </c>
      <c r="U37" s="144" t="str">
        <f t="shared" si="37"/>
        <v>－</v>
      </c>
      <c r="V37" s="144" t="str">
        <f t="shared" si="38"/>
        <v>－</v>
      </c>
      <c r="W37" s="321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144"/>
      <c r="AE37" s="43"/>
      <c r="AF37" s="62" t="s">
        <v>88</v>
      </c>
      <c r="AG37" s="43"/>
      <c r="AH37" s="163" t="str">
        <f t="shared" si="39"/>
        <v>－</v>
      </c>
      <c r="AI37" s="144" t="str">
        <f t="shared" si="40"/>
        <v>－</v>
      </c>
      <c r="AJ37" s="144" t="str">
        <f t="shared" si="41"/>
        <v>－</v>
      </c>
      <c r="AK37" s="321">
        <v>0</v>
      </c>
      <c r="AL37" s="144">
        <v>0</v>
      </c>
      <c r="AM37" s="144">
        <v>0</v>
      </c>
      <c r="AN37" s="144">
        <v>0</v>
      </c>
      <c r="AO37" s="144">
        <v>0</v>
      </c>
      <c r="AP37" s="144">
        <v>0</v>
      </c>
      <c r="AQ37" s="144">
        <v>0</v>
      </c>
      <c r="AR37" s="144">
        <v>0</v>
      </c>
      <c r="AS37" s="164">
        <v>0</v>
      </c>
      <c r="AT37" s="163" t="str">
        <f t="shared" si="42"/>
        <v>－</v>
      </c>
      <c r="AU37" s="144" t="str">
        <f t="shared" si="43"/>
        <v>－</v>
      </c>
      <c r="AV37" s="164" t="str">
        <f t="shared" si="44"/>
        <v>－</v>
      </c>
      <c r="AW37" s="302" t="str">
        <f t="shared" si="45"/>
        <v>－</v>
      </c>
      <c r="AX37" s="144">
        <v>0</v>
      </c>
      <c r="AY37" s="144">
        <v>0</v>
      </c>
    </row>
    <row r="38" spans="1:51">
      <c r="A38" s="43"/>
      <c r="B38" s="62" t="s">
        <v>89</v>
      </c>
      <c r="C38" s="61"/>
      <c r="D38" s="163" t="str">
        <f t="shared" si="29"/>
        <v>－</v>
      </c>
      <c r="E38" s="144" t="str">
        <f t="shared" si="30"/>
        <v>－</v>
      </c>
      <c r="F38" s="164" t="str">
        <f t="shared" si="31"/>
        <v>－</v>
      </c>
      <c r="G38" s="144" t="str">
        <f t="shared" si="32"/>
        <v>－</v>
      </c>
      <c r="H38" s="163" t="str">
        <f t="shared" si="33"/>
        <v>－</v>
      </c>
      <c r="I38" s="144" t="str">
        <f t="shared" si="34"/>
        <v>－</v>
      </c>
      <c r="J38" s="144" t="str">
        <f t="shared" si="35"/>
        <v>－</v>
      </c>
      <c r="K38" s="321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64">
        <v>0</v>
      </c>
      <c r="T38" s="144" t="str">
        <f t="shared" si="36"/>
        <v>－</v>
      </c>
      <c r="U38" s="144" t="str">
        <f t="shared" si="37"/>
        <v>－</v>
      </c>
      <c r="V38" s="144" t="str">
        <f t="shared" si="38"/>
        <v>－</v>
      </c>
      <c r="W38" s="321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/>
      <c r="AE38" s="43"/>
      <c r="AF38" s="62" t="s">
        <v>89</v>
      </c>
      <c r="AG38" s="61"/>
      <c r="AH38" s="163" t="str">
        <f t="shared" si="39"/>
        <v>－</v>
      </c>
      <c r="AI38" s="144" t="str">
        <f t="shared" si="40"/>
        <v>－</v>
      </c>
      <c r="AJ38" s="144" t="str">
        <f t="shared" si="41"/>
        <v>－</v>
      </c>
      <c r="AK38" s="321">
        <v>0</v>
      </c>
      <c r="AL38" s="144">
        <v>0</v>
      </c>
      <c r="AM38" s="144">
        <v>0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64">
        <v>0</v>
      </c>
      <c r="AT38" s="163" t="str">
        <f t="shared" si="42"/>
        <v>－</v>
      </c>
      <c r="AU38" s="144" t="str">
        <f t="shared" si="43"/>
        <v>－</v>
      </c>
      <c r="AV38" s="164" t="str">
        <f t="shared" si="44"/>
        <v>－</v>
      </c>
      <c r="AW38" s="302" t="str">
        <f t="shared" si="45"/>
        <v>－</v>
      </c>
      <c r="AX38" s="144">
        <v>0</v>
      </c>
      <c r="AY38" s="144">
        <v>0</v>
      </c>
    </row>
    <row r="39" spans="1:51">
      <c r="A39" s="43"/>
      <c r="B39" s="62" t="s">
        <v>90</v>
      </c>
      <c r="C39" s="61"/>
      <c r="D39" s="163" t="str">
        <f t="shared" si="29"/>
        <v>－</v>
      </c>
      <c r="E39" s="144" t="str">
        <f t="shared" si="30"/>
        <v>－</v>
      </c>
      <c r="F39" s="164" t="str">
        <f t="shared" si="31"/>
        <v>－</v>
      </c>
      <c r="G39" s="144" t="str">
        <f t="shared" si="32"/>
        <v>－</v>
      </c>
      <c r="H39" s="163" t="str">
        <f t="shared" si="33"/>
        <v>－</v>
      </c>
      <c r="I39" s="144" t="str">
        <f t="shared" si="34"/>
        <v>－</v>
      </c>
      <c r="J39" s="144" t="str">
        <f t="shared" si="35"/>
        <v>－</v>
      </c>
      <c r="K39" s="321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64">
        <v>0</v>
      </c>
      <c r="T39" s="144" t="str">
        <f t="shared" si="36"/>
        <v>－</v>
      </c>
      <c r="U39" s="144" t="str">
        <f t="shared" si="37"/>
        <v>－</v>
      </c>
      <c r="V39" s="144" t="str">
        <f t="shared" si="38"/>
        <v>－</v>
      </c>
      <c r="W39" s="321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/>
      <c r="AE39" s="43"/>
      <c r="AF39" s="62" t="s">
        <v>90</v>
      </c>
      <c r="AG39" s="61"/>
      <c r="AH39" s="163" t="str">
        <f t="shared" si="39"/>
        <v>－</v>
      </c>
      <c r="AI39" s="144" t="str">
        <f t="shared" si="40"/>
        <v>－</v>
      </c>
      <c r="AJ39" s="144" t="str">
        <f t="shared" si="41"/>
        <v>－</v>
      </c>
      <c r="AK39" s="321">
        <v>0</v>
      </c>
      <c r="AL39" s="144">
        <v>0</v>
      </c>
      <c r="AM39" s="144">
        <v>0</v>
      </c>
      <c r="AN39" s="144">
        <v>0</v>
      </c>
      <c r="AO39" s="144">
        <v>0</v>
      </c>
      <c r="AP39" s="144">
        <v>0</v>
      </c>
      <c r="AQ39" s="144">
        <v>0</v>
      </c>
      <c r="AR39" s="144">
        <v>0</v>
      </c>
      <c r="AS39" s="164">
        <v>0</v>
      </c>
      <c r="AT39" s="163" t="str">
        <f t="shared" si="42"/>
        <v>－</v>
      </c>
      <c r="AU39" s="144" t="str">
        <f t="shared" si="43"/>
        <v>－</v>
      </c>
      <c r="AV39" s="164" t="str">
        <f t="shared" si="44"/>
        <v>－</v>
      </c>
      <c r="AW39" s="302" t="str">
        <f t="shared" si="45"/>
        <v>－</v>
      </c>
      <c r="AX39" s="144">
        <v>0</v>
      </c>
      <c r="AY39" s="144">
        <v>0</v>
      </c>
    </row>
    <row r="40" spans="1:51">
      <c r="A40" s="43"/>
      <c r="B40" s="62" t="s">
        <v>75</v>
      </c>
      <c r="C40" s="61"/>
      <c r="D40" s="163" t="str">
        <f t="shared" si="29"/>
        <v>－</v>
      </c>
      <c r="E40" s="144" t="str">
        <f t="shared" si="30"/>
        <v>－</v>
      </c>
      <c r="F40" s="164" t="str">
        <f t="shared" si="31"/>
        <v>－</v>
      </c>
      <c r="G40" s="144" t="str">
        <f t="shared" si="32"/>
        <v>－</v>
      </c>
      <c r="H40" s="163" t="str">
        <f t="shared" si="33"/>
        <v>－</v>
      </c>
      <c r="I40" s="144" t="str">
        <f t="shared" si="34"/>
        <v>－</v>
      </c>
      <c r="J40" s="144" t="str">
        <f t="shared" si="35"/>
        <v>－</v>
      </c>
      <c r="K40" s="321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64">
        <v>0</v>
      </c>
      <c r="T40" s="144" t="str">
        <f t="shared" si="36"/>
        <v>－</v>
      </c>
      <c r="U40" s="144" t="str">
        <f t="shared" si="37"/>
        <v>－</v>
      </c>
      <c r="V40" s="144" t="str">
        <f t="shared" si="38"/>
        <v>－</v>
      </c>
      <c r="W40" s="321">
        <v>0</v>
      </c>
      <c r="X40" s="144">
        <v>0</v>
      </c>
      <c r="Y40" s="144">
        <v>0</v>
      </c>
      <c r="Z40" s="144">
        <v>0</v>
      </c>
      <c r="AA40" s="144">
        <v>0</v>
      </c>
      <c r="AB40" s="144">
        <v>0</v>
      </c>
      <c r="AC40" s="144">
        <v>0</v>
      </c>
      <c r="AD40" s="144"/>
      <c r="AE40" s="43"/>
      <c r="AF40" s="62" t="s">
        <v>75</v>
      </c>
      <c r="AG40" s="61"/>
      <c r="AH40" s="163" t="str">
        <f t="shared" si="39"/>
        <v>－</v>
      </c>
      <c r="AI40" s="144" t="str">
        <f t="shared" si="40"/>
        <v>－</v>
      </c>
      <c r="AJ40" s="144" t="str">
        <f t="shared" si="41"/>
        <v>－</v>
      </c>
      <c r="AK40" s="321">
        <v>0</v>
      </c>
      <c r="AL40" s="144">
        <v>0</v>
      </c>
      <c r="AM40" s="144">
        <v>0</v>
      </c>
      <c r="AN40" s="144">
        <v>0</v>
      </c>
      <c r="AO40" s="144">
        <v>0</v>
      </c>
      <c r="AP40" s="144">
        <v>0</v>
      </c>
      <c r="AQ40" s="144">
        <v>0</v>
      </c>
      <c r="AR40" s="144">
        <v>0</v>
      </c>
      <c r="AS40" s="164">
        <v>0</v>
      </c>
      <c r="AT40" s="163" t="str">
        <f t="shared" si="42"/>
        <v>－</v>
      </c>
      <c r="AU40" s="144" t="str">
        <f t="shared" si="43"/>
        <v>－</v>
      </c>
      <c r="AV40" s="164" t="str">
        <f t="shared" si="44"/>
        <v>－</v>
      </c>
      <c r="AW40" s="302" t="str">
        <f t="shared" si="45"/>
        <v>－</v>
      </c>
      <c r="AX40" s="144">
        <v>0</v>
      </c>
      <c r="AY40" s="144">
        <v>0</v>
      </c>
    </row>
    <row r="41" spans="1:51">
      <c r="A41" s="43"/>
      <c r="B41" s="62" t="s">
        <v>76</v>
      </c>
      <c r="C41" s="61"/>
      <c r="D41" s="163">
        <f t="shared" si="29"/>
        <v>70</v>
      </c>
      <c r="E41" s="144">
        <f t="shared" si="30"/>
        <v>33</v>
      </c>
      <c r="F41" s="164">
        <f t="shared" si="31"/>
        <v>37</v>
      </c>
      <c r="G41" s="144">
        <f t="shared" si="32"/>
        <v>55</v>
      </c>
      <c r="H41" s="163">
        <f t="shared" si="33"/>
        <v>22</v>
      </c>
      <c r="I41" s="144">
        <f t="shared" si="34"/>
        <v>10</v>
      </c>
      <c r="J41" s="144">
        <f t="shared" si="35"/>
        <v>12</v>
      </c>
      <c r="K41" s="321">
        <v>16</v>
      </c>
      <c r="L41" s="144">
        <v>9</v>
      </c>
      <c r="M41" s="144">
        <v>9</v>
      </c>
      <c r="N41" s="144">
        <v>0</v>
      </c>
      <c r="O41" s="144">
        <v>0</v>
      </c>
      <c r="P41" s="144">
        <v>1</v>
      </c>
      <c r="Q41" s="144">
        <v>3</v>
      </c>
      <c r="R41" s="144">
        <v>0</v>
      </c>
      <c r="S41" s="164">
        <v>0</v>
      </c>
      <c r="T41" s="144">
        <f t="shared" si="36"/>
        <v>26</v>
      </c>
      <c r="U41" s="144">
        <f t="shared" si="37"/>
        <v>12</v>
      </c>
      <c r="V41" s="144">
        <f t="shared" si="38"/>
        <v>14</v>
      </c>
      <c r="W41" s="321">
        <v>21</v>
      </c>
      <c r="X41" s="144">
        <v>9</v>
      </c>
      <c r="Y41" s="144">
        <v>7</v>
      </c>
      <c r="Z41" s="144">
        <v>3</v>
      </c>
      <c r="AA41" s="144">
        <v>6</v>
      </c>
      <c r="AB41" s="144">
        <v>0</v>
      </c>
      <c r="AC41" s="144">
        <v>1</v>
      </c>
      <c r="AD41" s="144"/>
      <c r="AE41" s="43"/>
      <c r="AF41" s="62" t="s">
        <v>76</v>
      </c>
      <c r="AG41" s="61"/>
      <c r="AH41" s="163">
        <f t="shared" si="39"/>
        <v>22</v>
      </c>
      <c r="AI41" s="144">
        <f t="shared" si="40"/>
        <v>11</v>
      </c>
      <c r="AJ41" s="144">
        <f t="shared" si="41"/>
        <v>11</v>
      </c>
      <c r="AK41" s="321">
        <v>18</v>
      </c>
      <c r="AL41" s="144">
        <v>7</v>
      </c>
      <c r="AM41" s="144">
        <v>9</v>
      </c>
      <c r="AN41" s="144">
        <v>4</v>
      </c>
      <c r="AO41" s="144">
        <v>2</v>
      </c>
      <c r="AP41" s="144">
        <v>0</v>
      </c>
      <c r="AQ41" s="144">
        <v>0</v>
      </c>
      <c r="AR41" s="144">
        <v>0</v>
      </c>
      <c r="AS41" s="164">
        <v>0</v>
      </c>
      <c r="AT41" s="163">
        <f t="shared" si="42"/>
        <v>5</v>
      </c>
      <c r="AU41" s="144">
        <f t="shared" si="43"/>
        <v>1</v>
      </c>
      <c r="AV41" s="164">
        <f t="shared" si="44"/>
        <v>4</v>
      </c>
      <c r="AW41" s="329">
        <f t="shared" si="45"/>
        <v>27</v>
      </c>
      <c r="AX41" s="144">
        <v>16</v>
      </c>
      <c r="AY41" s="144">
        <v>11</v>
      </c>
    </row>
    <row r="42" spans="1:51">
      <c r="A42" s="66"/>
      <c r="B42" s="65" t="s">
        <v>91</v>
      </c>
      <c r="C42" s="64"/>
      <c r="D42" s="180" t="str">
        <f t="shared" si="29"/>
        <v>－</v>
      </c>
      <c r="E42" s="181" t="str">
        <f t="shared" si="30"/>
        <v>－</v>
      </c>
      <c r="F42" s="182" t="str">
        <f t="shared" si="31"/>
        <v>－</v>
      </c>
      <c r="G42" s="181" t="str">
        <f t="shared" si="32"/>
        <v>－</v>
      </c>
      <c r="H42" s="180" t="str">
        <f t="shared" si="33"/>
        <v>－</v>
      </c>
      <c r="I42" s="181" t="str">
        <f t="shared" si="34"/>
        <v>－</v>
      </c>
      <c r="J42" s="181" t="str">
        <f t="shared" si="35"/>
        <v>－</v>
      </c>
      <c r="K42" s="322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2">
        <v>0</v>
      </c>
      <c r="T42" s="181" t="str">
        <f t="shared" si="36"/>
        <v>－</v>
      </c>
      <c r="U42" s="181" t="str">
        <f t="shared" si="37"/>
        <v>－</v>
      </c>
      <c r="V42" s="181" t="str">
        <f t="shared" si="38"/>
        <v>－</v>
      </c>
      <c r="W42" s="322">
        <v>0</v>
      </c>
      <c r="X42" s="181">
        <v>0</v>
      </c>
      <c r="Y42" s="181">
        <v>0</v>
      </c>
      <c r="Z42" s="181">
        <v>0</v>
      </c>
      <c r="AA42" s="181">
        <v>0</v>
      </c>
      <c r="AB42" s="181">
        <v>0</v>
      </c>
      <c r="AC42" s="181">
        <v>0</v>
      </c>
      <c r="AD42" s="144"/>
      <c r="AE42" s="66"/>
      <c r="AF42" s="65" t="s">
        <v>91</v>
      </c>
      <c r="AG42" s="64"/>
      <c r="AH42" s="180" t="str">
        <f t="shared" si="39"/>
        <v>－</v>
      </c>
      <c r="AI42" s="181" t="str">
        <f t="shared" si="40"/>
        <v>－</v>
      </c>
      <c r="AJ42" s="181" t="str">
        <f t="shared" si="41"/>
        <v>－</v>
      </c>
      <c r="AK42" s="322">
        <v>0</v>
      </c>
      <c r="AL42" s="181">
        <v>0</v>
      </c>
      <c r="AM42" s="181">
        <v>0</v>
      </c>
      <c r="AN42" s="181">
        <v>0</v>
      </c>
      <c r="AO42" s="181">
        <v>0</v>
      </c>
      <c r="AP42" s="181">
        <v>0</v>
      </c>
      <c r="AQ42" s="181">
        <v>0</v>
      </c>
      <c r="AR42" s="181">
        <v>0</v>
      </c>
      <c r="AS42" s="182">
        <v>0</v>
      </c>
      <c r="AT42" s="180" t="str">
        <f t="shared" si="42"/>
        <v>－</v>
      </c>
      <c r="AU42" s="181" t="str">
        <f t="shared" si="43"/>
        <v>－</v>
      </c>
      <c r="AV42" s="182" t="str">
        <f t="shared" si="44"/>
        <v>－</v>
      </c>
      <c r="AW42" s="302" t="str">
        <f t="shared" si="45"/>
        <v>－</v>
      </c>
      <c r="AX42" s="181">
        <v>0</v>
      </c>
      <c r="AY42" s="181">
        <v>0</v>
      </c>
    </row>
    <row r="43" spans="1:51">
      <c r="A43" s="43"/>
      <c r="B43" s="62" t="s">
        <v>104</v>
      </c>
      <c r="C43" s="61"/>
      <c r="D43" s="163">
        <f t="shared" si="29"/>
        <v>284</v>
      </c>
      <c r="E43" s="144">
        <f t="shared" si="30"/>
        <v>137</v>
      </c>
      <c r="F43" s="164">
        <f t="shared" si="31"/>
        <v>147</v>
      </c>
      <c r="G43" s="144">
        <f t="shared" si="32"/>
        <v>174</v>
      </c>
      <c r="H43" s="163">
        <f t="shared" si="33"/>
        <v>87</v>
      </c>
      <c r="I43" s="144">
        <f t="shared" si="34"/>
        <v>38</v>
      </c>
      <c r="J43" s="144">
        <f t="shared" si="35"/>
        <v>49</v>
      </c>
      <c r="K43" s="321">
        <v>55</v>
      </c>
      <c r="L43" s="144">
        <v>22</v>
      </c>
      <c r="M43" s="144">
        <v>37</v>
      </c>
      <c r="N43" s="144">
        <v>0</v>
      </c>
      <c r="O43" s="144">
        <v>0</v>
      </c>
      <c r="P43" s="144">
        <v>13</v>
      </c>
      <c r="Q43" s="144">
        <v>10</v>
      </c>
      <c r="R43" s="144">
        <v>3</v>
      </c>
      <c r="S43" s="164">
        <v>2</v>
      </c>
      <c r="T43" s="144">
        <f t="shared" si="36"/>
        <v>82</v>
      </c>
      <c r="U43" s="144">
        <f t="shared" si="37"/>
        <v>41</v>
      </c>
      <c r="V43" s="144">
        <f t="shared" si="38"/>
        <v>41</v>
      </c>
      <c r="W43" s="321">
        <v>47</v>
      </c>
      <c r="X43" s="144">
        <v>25</v>
      </c>
      <c r="Y43" s="144">
        <v>20</v>
      </c>
      <c r="Z43" s="144">
        <v>14</v>
      </c>
      <c r="AA43" s="144">
        <v>20</v>
      </c>
      <c r="AB43" s="144">
        <v>2</v>
      </c>
      <c r="AC43" s="144">
        <v>1</v>
      </c>
      <c r="AD43" s="144"/>
      <c r="AE43" s="43"/>
      <c r="AF43" s="62" t="s">
        <v>104</v>
      </c>
      <c r="AG43" s="61"/>
      <c r="AH43" s="163">
        <f t="shared" si="39"/>
        <v>115</v>
      </c>
      <c r="AI43" s="144">
        <f t="shared" si="40"/>
        <v>58</v>
      </c>
      <c r="AJ43" s="144">
        <f t="shared" si="41"/>
        <v>57</v>
      </c>
      <c r="AK43" s="321">
        <v>72</v>
      </c>
      <c r="AL43" s="144">
        <v>35</v>
      </c>
      <c r="AM43" s="144">
        <v>27</v>
      </c>
      <c r="AN43" s="144">
        <v>20</v>
      </c>
      <c r="AO43" s="144">
        <v>29</v>
      </c>
      <c r="AP43" s="144">
        <v>2</v>
      </c>
      <c r="AQ43" s="144">
        <v>1</v>
      </c>
      <c r="AR43" s="144">
        <v>1</v>
      </c>
      <c r="AS43" s="164">
        <v>0</v>
      </c>
      <c r="AT43" s="163">
        <f t="shared" si="42"/>
        <v>27</v>
      </c>
      <c r="AU43" s="144">
        <f t="shared" si="43"/>
        <v>16</v>
      </c>
      <c r="AV43" s="164">
        <f t="shared" si="44"/>
        <v>11</v>
      </c>
      <c r="AW43" s="302">
        <f t="shared" si="45"/>
        <v>105</v>
      </c>
      <c r="AX43" s="144">
        <v>53</v>
      </c>
      <c r="AY43" s="144">
        <v>52</v>
      </c>
    </row>
    <row r="44" spans="1:51">
      <c r="A44" s="43"/>
      <c r="B44" s="62" t="s">
        <v>77</v>
      </c>
      <c r="C44" s="61"/>
      <c r="D44" s="163" t="str">
        <f t="shared" si="29"/>
        <v>－</v>
      </c>
      <c r="E44" s="144" t="str">
        <f t="shared" si="30"/>
        <v>－</v>
      </c>
      <c r="F44" s="164" t="str">
        <f t="shared" si="31"/>
        <v>－</v>
      </c>
      <c r="G44" s="144" t="str">
        <f t="shared" si="32"/>
        <v>－</v>
      </c>
      <c r="H44" s="163" t="str">
        <f t="shared" si="33"/>
        <v>－</v>
      </c>
      <c r="I44" s="144" t="str">
        <f t="shared" si="34"/>
        <v>－</v>
      </c>
      <c r="J44" s="144" t="str">
        <f t="shared" si="35"/>
        <v>－</v>
      </c>
      <c r="K44" s="321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64">
        <v>0</v>
      </c>
      <c r="T44" s="144" t="str">
        <f t="shared" si="36"/>
        <v>－</v>
      </c>
      <c r="U44" s="144" t="str">
        <f t="shared" si="37"/>
        <v>－</v>
      </c>
      <c r="V44" s="144" t="str">
        <f t="shared" si="38"/>
        <v>－</v>
      </c>
      <c r="W44" s="321">
        <v>0</v>
      </c>
      <c r="X44" s="144">
        <v>0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  <c r="AD44" s="144"/>
      <c r="AE44" s="43"/>
      <c r="AF44" s="62" t="s">
        <v>77</v>
      </c>
      <c r="AG44" s="61"/>
      <c r="AH44" s="163" t="str">
        <f t="shared" si="39"/>
        <v>－</v>
      </c>
      <c r="AI44" s="144" t="str">
        <f t="shared" si="40"/>
        <v>－</v>
      </c>
      <c r="AJ44" s="144" t="str">
        <f t="shared" si="41"/>
        <v>－</v>
      </c>
      <c r="AK44" s="321">
        <v>0</v>
      </c>
      <c r="AL44" s="144">
        <v>0</v>
      </c>
      <c r="AM44" s="144">
        <v>0</v>
      </c>
      <c r="AN44" s="144">
        <v>0</v>
      </c>
      <c r="AO44" s="144">
        <v>0</v>
      </c>
      <c r="AP44" s="144">
        <v>0</v>
      </c>
      <c r="AQ44" s="144">
        <v>0</v>
      </c>
      <c r="AR44" s="144">
        <v>0</v>
      </c>
      <c r="AS44" s="164">
        <v>0</v>
      </c>
      <c r="AT44" s="163" t="str">
        <f t="shared" si="42"/>
        <v>－</v>
      </c>
      <c r="AU44" s="144" t="str">
        <f t="shared" si="43"/>
        <v>－</v>
      </c>
      <c r="AV44" s="164" t="str">
        <f t="shared" si="44"/>
        <v>－</v>
      </c>
      <c r="AW44" s="302" t="str">
        <f t="shared" si="45"/>
        <v>－</v>
      </c>
      <c r="AX44" s="144">
        <v>0</v>
      </c>
      <c r="AY44" s="144">
        <v>0</v>
      </c>
    </row>
    <row r="45" spans="1:51">
      <c r="A45" s="43"/>
      <c r="B45" s="62" t="s">
        <v>78</v>
      </c>
      <c r="C45" s="61"/>
      <c r="D45" s="163" t="str">
        <f t="shared" si="29"/>
        <v>－</v>
      </c>
      <c r="E45" s="144" t="str">
        <f t="shared" si="30"/>
        <v>－</v>
      </c>
      <c r="F45" s="164" t="str">
        <f t="shared" si="31"/>
        <v>－</v>
      </c>
      <c r="G45" s="144" t="str">
        <f t="shared" si="32"/>
        <v>－</v>
      </c>
      <c r="H45" s="163" t="str">
        <f t="shared" si="33"/>
        <v>－</v>
      </c>
      <c r="I45" s="144" t="str">
        <f t="shared" si="34"/>
        <v>－</v>
      </c>
      <c r="J45" s="144" t="str">
        <f t="shared" si="35"/>
        <v>－</v>
      </c>
      <c r="K45" s="321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64">
        <v>0</v>
      </c>
      <c r="T45" s="144" t="str">
        <f t="shared" si="36"/>
        <v>－</v>
      </c>
      <c r="U45" s="144" t="str">
        <f t="shared" si="37"/>
        <v>－</v>
      </c>
      <c r="V45" s="144" t="str">
        <f t="shared" si="38"/>
        <v>－</v>
      </c>
      <c r="W45" s="321">
        <v>0</v>
      </c>
      <c r="X45" s="144">
        <v>0</v>
      </c>
      <c r="Y45" s="144">
        <v>0</v>
      </c>
      <c r="Z45" s="144">
        <v>0</v>
      </c>
      <c r="AA45" s="144">
        <v>0</v>
      </c>
      <c r="AB45" s="144">
        <v>0</v>
      </c>
      <c r="AC45" s="144">
        <v>0</v>
      </c>
      <c r="AD45" s="144"/>
      <c r="AE45" s="43"/>
      <c r="AF45" s="62" t="s">
        <v>78</v>
      </c>
      <c r="AG45" s="61"/>
      <c r="AH45" s="163" t="str">
        <f t="shared" si="39"/>
        <v>－</v>
      </c>
      <c r="AI45" s="144" t="str">
        <f t="shared" si="40"/>
        <v>－</v>
      </c>
      <c r="AJ45" s="144" t="str">
        <f t="shared" si="41"/>
        <v>－</v>
      </c>
      <c r="AK45" s="321">
        <v>0</v>
      </c>
      <c r="AL45" s="144">
        <v>0</v>
      </c>
      <c r="AM45" s="144">
        <v>0</v>
      </c>
      <c r="AN45" s="144">
        <v>0</v>
      </c>
      <c r="AO45" s="144">
        <v>0</v>
      </c>
      <c r="AP45" s="144">
        <v>0</v>
      </c>
      <c r="AQ45" s="144">
        <v>0</v>
      </c>
      <c r="AR45" s="144">
        <v>0</v>
      </c>
      <c r="AS45" s="164">
        <v>0</v>
      </c>
      <c r="AT45" s="163" t="str">
        <f t="shared" si="42"/>
        <v>－</v>
      </c>
      <c r="AU45" s="144" t="str">
        <f t="shared" si="43"/>
        <v>－</v>
      </c>
      <c r="AV45" s="164" t="str">
        <f t="shared" si="44"/>
        <v>－</v>
      </c>
      <c r="AW45" s="302" t="str">
        <f t="shared" si="45"/>
        <v>－</v>
      </c>
      <c r="AX45" s="144">
        <v>0</v>
      </c>
      <c r="AY45" s="144">
        <v>0</v>
      </c>
    </row>
    <row r="46" spans="1:51">
      <c r="A46" s="73"/>
      <c r="B46" s="72" t="s">
        <v>209</v>
      </c>
      <c r="C46" s="71"/>
      <c r="D46" s="187">
        <f t="shared" si="29"/>
        <v>248</v>
      </c>
      <c r="E46" s="188">
        <f t="shared" si="30"/>
        <v>126</v>
      </c>
      <c r="F46" s="189">
        <f t="shared" si="31"/>
        <v>122</v>
      </c>
      <c r="G46" s="188">
        <f t="shared" si="32"/>
        <v>135</v>
      </c>
      <c r="H46" s="187">
        <f t="shared" si="33"/>
        <v>79</v>
      </c>
      <c r="I46" s="188">
        <f t="shared" si="34"/>
        <v>35</v>
      </c>
      <c r="J46" s="188">
        <f t="shared" si="35"/>
        <v>44</v>
      </c>
      <c r="K46" s="324">
        <v>42</v>
      </c>
      <c r="L46" s="188">
        <v>19</v>
      </c>
      <c r="M46" s="188">
        <v>21</v>
      </c>
      <c r="N46" s="188">
        <v>0</v>
      </c>
      <c r="O46" s="188">
        <v>0</v>
      </c>
      <c r="P46" s="188">
        <v>16</v>
      </c>
      <c r="Q46" s="188">
        <v>23</v>
      </c>
      <c r="R46" s="188">
        <v>0</v>
      </c>
      <c r="S46" s="189">
        <v>0</v>
      </c>
      <c r="T46" s="188">
        <f t="shared" si="36"/>
        <v>88</v>
      </c>
      <c r="U46" s="188">
        <f t="shared" si="37"/>
        <v>51</v>
      </c>
      <c r="V46" s="188">
        <f t="shared" si="38"/>
        <v>37</v>
      </c>
      <c r="W46" s="324">
        <v>46</v>
      </c>
      <c r="X46" s="188">
        <v>22</v>
      </c>
      <c r="Y46" s="188">
        <v>15</v>
      </c>
      <c r="Z46" s="188">
        <v>29</v>
      </c>
      <c r="AA46" s="188">
        <v>20</v>
      </c>
      <c r="AB46" s="188">
        <v>0</v>
      </c>
      <c r="AC46" s="188">
        <v>2</v>
      </c>
      <c r="AD46" s="144"/>
      <c r="AE46" s="73"/>
      <c r="AF46" s="72" t="s">
        <v>209</v>
      </c>
      <c r="AG46" s="71"/>
      <c r="AH46" s="187">
        <f t="shared" si="39"/>
        <v>81</v>
      </c>
      <c r="AI46" s="188">
        <f t="shared" si="40"/>
        <v>40</v>
      </c>
      <c r="AJ46" s="188">
        <f t="shared" si="41"/>
        <v>41</v>
      </c>
      <c r="AK46" s="324">
        <v>47</v>
      </c>
      <c r="AL46" s="188">
        <v>15</v>
      </c>
      <c r="AM46" s="188">
        <v>18</v>
      </c>
      <c r="AN46" s="188">
        <v>24</v>
      </c>
      <c r="AO46" s="188">
        <v>21</v>
      </c>
      <c r="AP46" s="188">
        <v>1</v>
      </c>
      <c r="AQ46" s="188">
        <v>1</v>
      </c>
      <c r="AR46" s="188">
        <v>0</v>
      </c>
      <c r="AS46" s="189">
        <v>1</v>
      </c>
      <c r="AT46" s="187">
        <f t="shared" si="42"/>
        <v>42</v>
      </c>
      <c r="AU46" s="188">
        <f t="shared" si="43"/>
        <v>16</v>
      </c>
      <c r="AV46" s="189">
        <f t="shared" si="44"/>
        <v>26</v>
      </c>
      <c r="AW46" s="329">
        <f t="shared" si="45"/>
        <v>68</v>
      </c>
      <c r="AX46" s="188">
        <v>34</v>
      </c>
      <c r="AY46" s="188">
        <v>34</v>
      </c>
    </row>
    <row r="47" spans="1:51">
      <c r="A47" s="43"/>
      <c r="B47" s="62" t="s">
        <v>69</v>
      </c>
      <c r="C47" s="61"/>
      <c r="D47" s="163">
        <f t="shared" si="29"/>
        <v>213</v>
      </c>
      <c r="E47" s="144">
        <f t="shared" si="30"/>
        <v>115</v>
      </c>
      <c r="F47" s="164">
        <f t="shared" si="31"/>
        <v>98</v>
      </c>
      <c r="G47" s="144">
        <f t="shared" si="32"/>
        <v>151</v>
      </c>
      <c r="H47" s="163">
        <f t="shared" si="33"/>
        <v>65</v>
      </c>
      <c r="I47" s="144">
        <f t="shared" si="34"/>
        <v>34</v>
      </c>
      <c r="J47" s="144">
        <f t="shared" si="35"/>
        <v>31</v>
      </c>
      <c r="K47" s="321">
        <v>50</v>
      </c>
      <c r="L47" s="144">
        <v>0</v>
      </c>
      <c r="M47" s="144">
        <v>0</v>
      </c>
      <c r="N47" s="144">
        <v>0</v>
      </c>
      <c r="O47" s="144">
        <v>0</v>
      </c>
      <c r="P47" s="144">
        <v>34</v>
      </c>
      <c r="Q47" s="144">
        <v>31</v>
      </c>
      <c r="R47" s="144">
        <v>0</v>
      </c>
      <c r="S47" s="164">
        <v>0</v>
      </c>
      <c r="T47" s="144">
        <f t="shared" si="36"/>
        <v>69</v>
      </c>
      <c r="U47" s="144">
        <f t="shared" si="37"/>
        <v>41</v>
      </c>
      <c r="V47" s="144">
        <f t="shared" si="38"/>
        <v>28</v>
      </c>
      <c r="W47" s="321">
        <v>49</v>
      </c>
      <c r="X47" s="144">
        <v>0</v>
      </c>
      <c r="Y47" s="144">
        <v>0</v>
      </c>
      <c r="Z47" s="144">
        <v>0</v>
      </c>
      <c r="AA47" s="144">
        <v>0</v>
      </c>
      <c r="AB47" s="144">
        <v>41</v>
      </c>
      <c r="AC47" s="144">
        <v>28</v>
      </c>
      <c r="AD47" s="144"/>
      <c r="AE47" s="43"/>
      <c r="AF47" s="62" t="s">
        <v>69</v>
      </c>
      <c r="AG47" s="61"/>
      <c r="AH47" s="163">
        <f t="shared" si="39"/>
        <v>79</v>
      </c>
      <c r="AI47" s="144">
        <f t="shared" si="40"/>
        <v>40</v>
      </c>
      <c r="AJ47" s="144">
        <f t="shared" si="41"/>
        <v>39</v>
      </c>
      <c r="AK47" s="321">
        <v>52</v>
      </c>
      <c r="AL47" s="144">
        <v>0</v>
      </c>
      <c r="AM47" s="144">
        <v>0</v>
      </c>
      <c r="AN47" s="144">
        <v>0</v>
      </c>
      <c r="AO47" s="144">
        <v>0</v>
      </c>
      <c r="AP47" s="144">
        <v>0</v>
      </c>
      <c r="AQ47" s="144">
        <v>0</v>
      </c>
      <c r="AR47" s="144">
        <v>40</v>
      </c>
      <c r="AS47" s="164">
        <v>39</v>
      </c>
      <c r="AT47" s="163">
        <f t="shared" si="42"/>
        <v>213</v>
      </c>
      <c r="AU47" s="144">
        <f t="shared" si="43"/>
        <v>115</v>
      </c>
      <c r="AV47" s="164">
        <f t="shared" si="44"/>
        <v>98</v>
      </c>
      <c r="AW47" s="302" t="str">
        <f t="shared" si="45"/>
        <v>－</v>
      </c>
      <c r="AX47" s="144">
        <v>0</v>
      </c>
      <c r="AY47" s="144">
        <v>0</v>
      </c>
    </row>
    <row r="48" spans="1:51">
      <c r="A48" s="43"/>
      <c r="B48" s="62" t="s">
        <v>79</v>
      </c>
      <c r="C48" s="61"/>
      <c r="D48" s="163">
        <f t="shared" si="29"/>
        <v>281</v>
      </c>
      <c r="E48" s="144">
        <f t="shared" si="30"/>
        <v>155</v>
      </c>
      <c r="F48" s="164">
        <f t="shared" si="31"/>
        <v>126</v>
      </c>
      <c r="G48" s="144">
        <f t="shared" si="32"/>
        <v>72</v>
      </c>
      <c r="H48" s="163">
        <f t="shared" si="33"/>
        <v>94</v>
      </c>
      <c r="I48" s="144">
        <f t="shared" si="34"/>
        <v>51</v>
      </c>
      <c r="J48" s="144">
        <f t="shared" si="35"/>
        <v>43</v>
      </c>
      <c r="K48" s="321">
        <v>31</v>
      </c>
      <c r="L48" s="144">
        <v>9</v>
      </c>
      <c r="M48" s="144">
        <v>8</v>
      </c>
      <c r="N48" s="144">
        <v>1</v>
      </c>
      <c r="O48" s="144">
        <v>4</v>
      </c>
      <c r="P48" s="144">
        <v>31</v>
      </c>
      <c r="Q48" s="144">
        <v>23</v>
      </c>
      <c r="R48" s="144">
        <v>10</v>
      </c>
      <c r="S48" s="164">
        <v>8</v>
      </c>
      <c r="T48" s="144">
        <f t="shared" si="36"/>
        <v>99</v>
      </c>
      <c r="U48" s="144">
        <f t="shared" si="37"/>
        <v>47</v>
      </c>
      <c r="V48" s="144">
        <f t="shared" si="38"/>
        <v>52</v>
      </c>
      <c r="W48" s="321">
        <v>22</v>
      </c>
      <c r="X48" s="144">
        <v>6</v>
      </c>
      <c r="Y48" s="144">
        <v>6</v>
      </c>
      <c r="Z48" s="144">
        <v>30</v>
      </c>
      <c r="AA48" s="144">
        <v>31</v>
      </c>
      <c r="AB48" s="144">
        <v>11</v>
      </c>
      <c r="AC48" s="144">
        <v>15</v>
      </c>
      <c r="AD48" s="144"/>
      <c r="AE48" s="43"/>
      <c r="AF48" s="62" t="s">
        <v>79</v>
      </c>
      <c r="AG48" s="61"/>
      <c r="AH48" s="163">
        <f t="shared" si="39"/>
        <v>88</v>
      </c>
      <c r="AI48" s="144">
        <f t="shared" si="40"/>
        <v>57</v>
      </c>
      <c r="AJ48" s="144">
        <f t="shared" si="41"/>
        <v>31</v>
      </c>
      <c r="AK48" s="321">
        <v>19</v>
      </c>
      <c r="AL48" s="144">
        <v>0</v>
      </c>
      <c r="AM48" s="144">
        <v>0</v>
      </c>
      <c r="AN48" s="144">
        <v>35</v>
      </c>
      <c r="AO48" s="144">
        <v>16</v>
      </c>
      <c r="AP48" s="144">
        <v>4</v>
      </c>
      <c r="AQ48" s="144">
        <v>6</v>
      </c>
      <c r="AR48" s="144">
        <v>18</v>
      </c>
      <c r="AS48" s="164">
        <v>9</v>
      </c>
      <c r="AT48" s="163">
        <f t="shared" si="42"/>
        <v>112</v>
      </c>
      <c r="AU48" s="144">
        <f t="shared" si="43"/>
        <v>61</v>
      </c>
      <c r="AV48" s="164">
        <f t="shared" si="44"/>
        <v>51</v>
      </c>
      <c r="AW48" s="302">
        <f t="shared" si="45"/>
        <v>79</v>
      </c>
      <c r="AX48" s="144">
        <v>50</v>
      </c>
      <c r="AY48" s="144">
        <v>29</v>
      </c>
    </row>
    <row r="49" spans="1:51" ht="14.25" thickBot="1">
      <c r="A49" s="108"/>
      <c r="B49" s="109" t="s">
        <v>111</v>
      </c>
      <c r="C49" s="110"/>
      <c r="D49" s="205">
        <f t="shared" si="29"/>
        <v>117</v>
      </c>
      <c r="E49" s="206">
        <f t="shared" si="30"/>
        <v>61</v>
      </c>
      <c r="F49" s="207">
        <f t="shared" si="31"/>
        <v>56</v>
      </c>
      <c r="G49" s="206">
        <f t="shared" si="32"/>
        <v>76</v>
      </c>
      <c r="H49" s="205">
        <f t="shared" si="33"/>
        <v>43</v>
      </c>
      <c r="I49" s="206">
        <f t="shared" si="34"/>
        <v>23</v>
      </c>
      <c r="J49" s="206">
        <f t="shared" si="35"/>
        <v>20</v>
      </c>
      <c r="K49" s="330">
        <v>30</v>
      </c>
      <c r="L49" s="206">
        <v>14</v>
      </c>
      <c r="M49" s="206">
        <v>13</v>
      </c>
      <c r="N49" s="206">
        <v>0</v>
      </c>
      <c r="O49" s="206">
        <v>0</v>
      </c>
      <c r="P49" s="206">
        <v>9</v>
      </c>
      <c r="Q49" s="206">
        <v>7</v>
      </c>
      <c r="R49" s="206">
        <v>0</v>
      </c>
      <c r="S49" s="207">
        <v>0</v>
      </c>
      <c r="T49" s="206">
        <f t="shared" si="36"/>
        <v>37</v>
      </c>
      <c r="U49" s="206">
        <f t="shared" si="37"/>
        <v>16</v>
      </c>
      <c r="V49" s="206">
        <f t="shared" si="38"/>
        <v>21</v>
      </c>
      <c r="W49" s="330">
        <v>18</v>
      </c>
      <c r="X49" s="206">
        <v>0</v>
      </c>
      <c r="Y49" s="206">
        <v>0</v>
      </c>
      <c r="Z49" s="206">
        <v>15</v>
      </c>
      <c r="AA49" s="206">
        <v>21</v>
      </c>
      <c r="AB49" s="206">
        <v>1</v>
      </c>
      <c r="AC49" s="206">
        <v>0</v>
      </c>
      <c r="AD49" s="144"/>
      <c r="AE49" s="108"/>
      <c r="AF49" s="109" t="s">
        <v>111</v>
      </c>
      <c r="AG49" s="110"/>
      <c r="AH49" s="205">
        <f t="shared" si="39"/>
        <v>37</v>
      </c>
      <c r="AI49" s="206">
        <f t="shared" si="40"/>
        <v>22</v>
      </c>
      <c r="AJ49" s="206">
        <f t="shared" si="41"/>
        <v>15</v>
      </c>
      <c r="AK49" s="330">
        <v>28</v>
      </c>
      <c r="AL49" s="206">
        <v>0</v>
      </c>
      <c r="AM49" s="206">
        <v>0</v>
      </c>
      <c r="AN49" s="206">
        <v>0</v>
      </c>
      <c r="AO49" s="206">
        <v>0</v>
      </c>
      <c r="AP49" s="206">
        <v>22</v>
      </c>
      <c r="AQ49" s="206">
        <v>15</v>
      </c>
      <c r="AR49" s="206">
        <v>0</v>
      </c>
      <c r="AS49" s="207">
        <v>0</v>
      </c>
      <c r="AT49" s="205">
        <f t="shared" si="42"/>
        <v>17</v>
      </c>
      <c r="AU49" s="206">
        <f t="shared" si="43"/>
        <v>10</v>
      </c>
      <c r="AV49" s="207">
        <f t="shared" si="44"/>
        <v>7</v>
      </c>
      <c r="AW49" s="331">
        <f t="shared" si="45"/>
        <v>30</v>
      </c>
      <c r="AX49" s="206">
        <v>15</v>
      </c>
      <c r="AY49" s="206">
        <v>15</v>
      </c>
    </row>
    <row r="50" spans="1:51">
      <c r="A50" s="118" t="s">
        <v>562</v>
      </c>
      <c r="AD50" s="142"/>
    </row>
  </sheetData>
  <mergeCells count="33">
    <mergeCell ref="AE3:AY3"/>
    <mergeCell ref="A5:C7"/>
    <mergeCell ref="D5:F6"/>
    <mergeCell ref="G5:G6"/>
    <mergeCell ref="H5:S5"/>
    <mergeCell ref="T5:AC5"/>
    <mergeCell ref="AE5:AG7"/>
    <mergeCell ref="A3:AC3"/>
    <mergeCell ref="AH5:AS5"/>
    <mergeCell ref="AT5:AV6"/>
    <mergeCell ref="AW5:AY6"/>
    <mergeCell ref="H6:J6"/>
    <mergeCell ref="L6:M6"/>
    <mergeCell ref="N6:O6"/>
    <mergeCell ref="P6:Q6"/>
    <mergeCell ref="R6:S6"/>
    <mergeCell ref="AR6:AS6"/>
    <mergeCell ref="A8:B8"/>
    <mergeCell ref="AE8:AF8"/>
    <mergeCell ref="AL6:AM6"/>
    <mergeCell ref="AN6:AO6"/>
    <mergeCell ref="AP6:AQ6"/>
    <mergeCell ref="Z6:AA6"/>
    <mergeCell ref="AB6:AC6"/>
    <mergeCell ref="AH6:AJ6"/>
    <mergeCell ref="T6:V6"/>
    <mergeCell ref="X6:Y6"/>
    <mergeCell ref="A13:B13"/>
    <mergeCell ref="AE13:AF13"/>
    <mergeCell ref="A26:B26"/>
    <mergeCell ref="AE26:AF26"/>
    <mergeCell ref="A9:B9"/>
    <mergeCell ref="AE9:AF9"/>
  </mergeCells>
  <phoneticPr fontId="17"/>
  <pageMargins left="0.70866141732283472" right="0.70866141732283472" top="0.74803149606299213" bottom="0.74803149606299213" header="0.31496062992125984" footer="0.31496062992125984"/>
  <pageSetup paperSize="9" scale="60" fitToWidth="3" orientation="landscape" r:id="rId1"/>
  <colBreaks count="1" manualBreakCount="1">
    <brk id="29" max="49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51"/>
  <sheetViews>
    <sheetView view="pageBreakPreview" topLeftCell="Z1" zoomScaleNormal="100" zoomScaleSheetLayoutView="100" workbookViewId="0">
      <selection activeCell="S4" sqref="S4"/>
    </sheetView>
  </sheetViews>
  <sheetFormatPr defaultRowHeight="13.5"/>
  <cols>
    <col min="1" max="1" width="2.125" style="118" customWidth="1"/>
    <col min="2" max="2" width="12.625" style="118" customWidth="1"/>
    <col min="3" max="3" width="0.625" style="118" customWidth="1"/>
    <col min="4" max="29" width="7.875" style="118" customWidth="1"/>
    <col min="30" max="30" width="2.125" style="118" customWidth="1"/>
    <col min="31" max="31" width="12.625" style="118" customWidth="1"/>
    <col min="32" max="32" width="0.625" style="118" customWidth="1"/>
    <col min="33" max="49" width="8" style="118" customWidth="1"/>
    <col min="50" max="50" width="8" style="142" customWidth="1"/>
    <col min="51" max="16384" width="9" style="118"/>
  </cols>
  <sheetData>
    <row r="1" spans="1:50" ht="14.25">
      <c r="A1" s="225" t="s">
        <v>121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T1" s="117"/>
      <c r="U1" s="117"/>
      <c r="V1" s="117"/>
      <c r="W1" s="117"/>
      <c r="X1" s="117"/>
      <c r="Y1" s="117"/>
      <c r="Z1" s="117"/>
      <c r="AA1" s="117"/>
      <c r="AB1" s="117"/>
      <c r="AC1" s="119"/>
      <c r="AD1" s="225" t="s">
        <v>121</v>
      </c>
      <c r="AE1" s="119"/>
      <c r="AF1" s="119"/>
      <c r="AG1" s="117"/>
      <c r="AH1" s="117"/>
      <c r="AI1" s="117"/>
      <c r="AJ1" s="117"/>
      <c r="AK1" s="117"/>
      <c r="AL1" s="117"/>
      <c r="AM1" s="117"/>
      <c r="AN1" s="117"/>
      <c r="AO1" s="117"/>
      <c r="AP1" s="119"/>
      <c r="AQ1" s="117"/>
      <c r="AR1" s="119"/>
      <c r="AT1" s="117"/>
      <c r="AU1" s="117"/>
      <c r="AV1" s="117"/>
      <c r="AW1" s="117"/>
      <c r="AX1" s="130"/>
    </row>
    <row r="2" spans="1:50">
      <c r="A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9"/>
      <c r="AD2" s="119"/>
      <c r="AE2" s="119"/>
      <c r="AF2" s="119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30"/>
    </row>
    <row r="3" spans="1:50">
      <c r="A3" s="713" t="s">
        <v>153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 t="s">
        <v>154</v>
      </c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</row>
    <row r="4" spans="1:50" ht="14.25" thickBot="1">
      <c r="A4" s="124"/>
      <c r="B4" s="124"/>
      <c r="C4" s="1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25"/>
      <c r="T4" s="1"/>
      <c r="U4" s="1"/>
      <c r="V4" s="1"/>
      <c r="W4" s="1"/>
      <c r="X4" s="1"/>
      <c r="Y4" s="1"/>
      <c r="Z4" s="1"/>
      <c r="AA4" s="1"/>
      <c r="AB4" s="1"/>
      <c r="AC4" s="125" t="s">
        <v>25</v>
      </c>
      <c r="AD4" s="126"/>
      <c r="AE4" s="126"/>
      <c r="AF4" s="126"/>
      <c r="AG4" s="1"/>
      <c r="AH4" s="1"/>
      <c r="AI4" s="1"/>
      <c r="AJ4" s="1"/>
      <c r="AK4" s="1"/>
      <c r="AL4" s="1"/>
      <c r="AM4" s="1"/>
      <c r="AN4" s="1"/>
      <c r="AO4" s="1"/>
      <c r="AP4" s="126"/>
      <c r="AQ4" s="1"/>
      <c r="AR4" s="126"/>
      <c r="AS4" s="1"/>
      <c r="AT4" s="1"/>
      <c r="AU4" s="126"/>
      <c r="AV4" s="1"/>
      <c r="AW4" s="1"/>
      <c r="AX4" s="128" t="s">
        <v>8</v>
      </c>
    </row>
    <row r="5" spans="1:50" ht="16.5" customHeight="1">
      <c r="A5" s="757" t="s">
        <v>21</v>
      </c>
      <c r="B5" s="757"/>
      <c r="C5" s="776"/>
      <c r="D5" s="781" t="s">
        <v>129</v>
      </c>
      <c r="E5" s="782"/>
      <c r="F5" s="782"/>
      <c r="G5" s="803" t="s">
        <v>130</v>
      </c>
      <c r="H5" s="805" t="s">
        <v>131</v>
      </c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806"/>
      <c r="T5" s="805" t="s">
        <v>132</v>
      </c>
      <c r="U5" s="790"/>
      <c r="V5" s="790"/>
      <c r="W5" s="790"/>
      <c r="X5" s="790"/>
      <c r="Y5" s="790"/>
      <c r="Z5" s="790"/>
      <c r="AA5" s="790"/>
      <c r="AB5" s="790"/>
      <c r="AC5" s="790"/>
      <c r="AD5" s="757" t="s">
        <v>21</v>
      </c>
      <c r="AE5" s="757"/>
      <c r="AF5" s="807"/>
      <c r="AG5" s="810" t="s">
        <v>133</v>
      </c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4" t="s">
        <v>212</v>
      </c>
      <c r="AT5" s="757"/>
      <c r="AU5" s="776"/>
      <c r="AV5" s="794" t="s">
        <v>12</v>
      </c>
      <c r="AW5" s="757"/>
      <c r="AX5" s="757"/>
    </row>
    <row r="6" spans="1:50" ht="92.25" customHeight="1">
      <c r="A6" s="777"/>
      <c r="B6" s="777"/>
      <c r="C6" s="778"/>
      <c r="D6" s="784"/>
      <c r="E6" s="785"/>
      <c r="F6" s="785"/>
      <c r="G6" s="804"/>
      <c r="H6" s="801" t="s">
        <v>29</v>
      </c>
      <c r="I6" s="770"/>
      <c r="J6" s="771"/>
      <c r="K6" s="292" t="s">
        <v>134</v>
      </c>
      <c r="L6" s="774" t="s">
        <v>135</v>
      </c>
      <c r="M6" s="797"/>
      <c r="N6" s="798" t="s">
        <v>14</v>
      </c>
      <c r="O6" s="797"/>
      <c r="P6" s="798" t="s">
        <v>15</v>
      </c>
      <c r="Q6" s="775"/>
      <c r="R6" s="797" t="s">
        <v>16</v>
      </c>
      <c r="S6" s="802"/>
      <c r="T6" s="801" t="s">
        <v>29</v>
      </c>
      <c r="U6" s="770"/>
      <c r="V6" s="770"/>
      <c r="W6" s="292" t="s">
        <v>134</v>
      </c>
      <c r="X6" s="798" t="s">
        <v>136</v>
      </c>
      <c r="Y6" s="775"/>
      <c r="Z6" s="799" t="s">
        <v>137</v>
      </c>
      <c r="AA6" s="771"/>
      <c r="AB6" s="800" t="s">
        <v>331</v>
      </c>
      <c r="AC6" s="773"/>
      <c r="AD6" s="777"/>
      <c r="AE6" s="777"/>
      <c r="AF6" s="808"/>
      <c r="AG6" s="801" t="s">
        <v>29</v>
      </c>
      <c r="AH6" s="770"/>
      <c r="AI6" s="771"/>
      <c r="AJ6" s="292" t="s">
        <v>134</v>
      </c>
      <c r="AK6" s="770" t="s">
        <v>138</v>
      </c>
      <c r="AL6" s="771"/>
      <c r="AM6" s="770" t="s">
        <v>139</v>
      </c>
      <c r="AN6" s="771"/>
      <c r="AO6" s="770" t="s">
        <v>140</v>
      </c>
      <c r="AP6" s="771"/>
      <c r="AQ6" s="767" t="s">
        <v>141</v>
      </c>
      <c r="AR6" s="773"/>
      <c r="AS6" s="795"/>
      <c r="AT6" s="779"/>
      <c r="AU6" s="780"/>
      <c r="AV6" s="795"/>
      <c r="AW6" s="779"/>
      <c r="AX6" s="779"/>
    </row>
    <row r="7" spans="1:50">
      <c r="A7" s="779"/>
      <c r="B7" s="779"/>
      <c r="C7" s="780"/>
      <c r="D7" s="294" t="s">
        <v>97</v>
      </c>
      <c r="E7" s="294" t="s">
        <v>98</v>
      </c>
      <c r="F7" s="297" t="s">
        <v>99</v>
      </c>
      <c r="G7" s="297" t="s">
        <v>29</v>
      </c>
      <c r="H7" s="296" t="s">
        <v>29</v>
      </c>
      <c r="I7" s="294" t="s">
        <v>126</v>
      </c>
      <c r="J7" s="297" t="s">
        <v>127</v>
      </c>
      <c r="K7" s="294" t="s">
        <v>29</v>
      </c>
      <c r="L7" s="298" t="s">
        <v>126</v>
      </c>
      <c r="M7" s="297" t="s">
        <v>127</v>
      </c>
      <c r="N7" s="294" t="s">
        <v>126</v>
      </c>
      <c r="O7" s="297" t="s">
        <v>127</v>
      </c>
      <c r="P7" s="294" t="s">
        <v>126</v>
      </c>
      <c r="Q7" s="294" t="s">
        <v>127</v>
      </c>
      <c r="R7" s="294" t="s">
        <v>126</v>
      </c>
      <c r="S7" s="299" t="s">
        <v>127</v>
      </c>
      <c r="T7" s="332" t="s">
        <v>29</v>
      </c>
      <c r="U7" s="294" t="s">
        <v>126</v>
      </c>
      <c r="V7" s="297" t="s">
        <v>127</v>
      </c>
      <c r="W7" s="294" t="s">
        <v>29</v>
      </c>
      <c r="X7" s="294" t="s">
        <v>126</v>
      </c>
      <c r="Y7" s="294" t="s">
        <v>127</v>
      </c>
      <c r="Z7" s="298" t="s">
        <v>126</v>
      </c>
      <c r="AA7" s="297" t="s">
        <v>127</v>
      </c>
      <c r="AB7" s="294" t="s">
        <v>126</v>
      </c>
      <c r="AC7" s="297" t="s">
        <v>127</v>
      </c>
      <c r="AD7" s="779"/>
      <c r="AE7" s="779"/>
      <c r="AF7" s="809"/>
      <c r="AG7" s="332" t="s">
        <v>29</v>
      </c>
      <c r="AH7" s="294" t="s">
        <v>126</v>
      </c>
      <c r="AI7" s="294" t="s">
        <v>127</v>
      </c>
      <c r="AJ7" s="294" t="s">
        <v>29</v>
      </c>
      <c r="AK7" s="298" t="s">
        <v>126</v>
      </c>
      <c r="AL7" s="294" t="s">
        <v>127</v>
      </c>
      <c r="AM7" s="294" t="s">
        <v>126</v>
      </c>
      <c r="AN7" s="294" t="s">
        <v>127</v>
      </c>
      <c r="AO7" s="294" t="s">
        <v>126</v>
      </c>
      <c r="AP7" s="294" t="s">
        <v>127</v>
      </c>
      <c r="AQ7" s="294" t="s">
        <v>126</v>
      </c>
      <c r="AR7" s="297" t="s">
        <v>127</v>
      </c>
      <c r="AS7" s="294" t="s">
        <v>29</v>
      </c>
      <c r="AT7" s="294" t="s">
        <v>126</v>
      </c>
      <c r="AU7" s="294" t="s">
        <v>127</v>
      </c>
      <c r="AV7" s="297" t="s">
        <v>29</v>
      </c>
      <c r="AW7" s="294" t="s">
        <v>126</v>
      </c>
      <c r="AX7" s="297" t="s">
        <v>127</v>
      </c>
    </row>
    <row r="8" spans="1:50" ht="16.5" customHeight="1">
      <c r="A8" s="724">
        <v>30</v>
      </c>
      <c r="B8" s="724"/>
      <c r="C8" s="528"/>
      <c r="D8" s="157">
        <v>427</v>
      </c>
      <c r="E8" s="158">
        <v>223</v>
      </c>
      <c r="F8" s="158">
        <v>204</v>
      </c>
      <c r="G8" s="157">
        <v>239</v>
      </c>
      <c r="H8" s="279">
        <v>144</v>
      </c>
      <c r="I8" s="158">
        <v>73</v>
      </c>
      <c r="J8" s="158">
        <v>71</v>
      </c>
      <c r="K8" s="307">
        <v>72</v>
      </c>
      <c r="L8" s="157">
        <v>28</v>
      </c>
      <c r="M8" s="170">
        <v>24</v>
      </c>
      <c r="N8" s="158" t="s">
        <v>62</v>
      </c>
      <c r="O8" s="158" t="s">
        <v>62</v>
      </c>
      <c r="P8" s="158">
        <v>45</v>
      </c>
      <c r="Q8" s="158">
        <v>47</v>
      </c>
      <c r="R8" s="160" t="s">
        <v>62</v>
      </c>
      <c r="S8" s="311" t="s">
        <v>62</v>
      </c>
      <c r="T8" s="279">
        <v>153</v>
      </c>
      <c r="U8" s="158">
        <v>81</v>
      </c>
      <c r="V8" s="158">
        <v>72</v>
      </c>
      <c r="W8" s="307">
        <v>99</v>
      </c>
      <c r="X8" s="158">
        <v>31</v>
      </c>
      <c r="Y8" s="158">
        <v>25</v>
      </c>
      <c r="Z8" s="158">
        <v>27</v>
      </c>
      <c r="AA8" s="158">
        <v>32</v>
      </c>
      <c r="AB8" s="158">
        <v>23</v>
      </c>
      <c r="AC8" s="158">
        <v>15</v>
      </c>
      <c r="AD8" s="724">
        <v>30</v>
      </c>
      <c r="AE8" s="724"/>
      <c r="AF8" s="530"/>
      <c r="AG8" s="333">
        <v>130</v>
      </c>
      <c r="AH8" s="334">
        <v>69</v>
      </c>
      <c r="AI8" s="335">
        <v>61</v>
      </c>
      <c r="AJ8" s="336">
        <v>68</v>
      </c>
      <c r="AK8" s="337">
        <v>7</v>
      </c>
      <c r="AL8" s="338">
        <v>4</v>
      </c>
      <c r="AM8" s="338">
        <v>44</v>
      </c>
      <c r="AN8" s="338">
        <v>40</v>
      </c>
      <c r="AO8" s="338">
        <v>2</v>
      </c>
      <c r="AP8" s="338">
        <v>2</v>
      </c>
      <c r="AQ8" s="339">
        <v>16</v>
      </c>
      <c r="AR8" s="339">
        <v>15</v>
      </c>
      <c r="AS8" s="340">
        <v>31</v>
      </c>
      <c r="AT8" s="339">
        <v>16</v>
      </c>
      <c r="AU8" s="341">
        <v>15</v>
      </c>
      <c r="AV8" s="337">
        <v>120</v>
      </c>
      <c r="AW8" s="338">
        <v>62</v>
      </c>
      <c r="AX8" s="338">
        <v>58</v>
      </c>
    </row>
    <row r="9" spans="1:50" ht="16.5" customHeight="1">
      <c r="A9" s="724" t="s">
        <v>170</v>
      </c>
      <c r="B9" s="724"/>
      <c r="C9" s="529"/>
      <c r="D9" s="157">
        <f>IF(SUM(E9:F9)&gt;0,SUM(E9:F9),"－")</f>
        <v>651</v>
      </c>
      <c r="E9" s="158">
        <f>IF(SUM(I9)+SUM(U9)+SUM(AH9)&gt;0,SUM(I9)+SUM(U9)+SUM(AH9),"－")</f>
        <v>335</v>
      </c>
      <c r="F9" s="158">
        <f>IF(SUM(J9)+SUM(V9)+SUM(AI9)&gt;0,SUM(J9)+SUM(V9)+SUM(AI9),"－")</f>
        <v>316</v>
      </c>
      <c r="G9" s="157">
        <f>IF(SUM(K9)+SUM(W9)+SUM(AJ9)&gt;0,SUM(K9)+SUM(W9)+SUM(AJ9),"－")</f>
        <v>411</v>
      </c>
      <c r="H9" s="279">
        <f>IF(SUM(I9:J9)&gt;0,SUM(I9:J9),"－")</f>
        <v>206</v>
      </c>
      <c r="I9" s="158">
        <f>IF(SUM(L9)+SUM(N9)+SUM(P9)+SUM(R9)&gt;0,SUM(L9)+SUM(N9)+SUM(P9)+SUM(R9),"－")</f>
        <v>100</v>
      </c>
      <c r="J9" s="158">
        <f>IF(SUM(M9)+SUM(O9)+SUM(Q9)+SUM(S9)&gt;0,SUM(M9)+SUM(O9)+SUM(Q9)+SUM(S9),"－")</f>
        <v>106</v>
      </c>
      <c r="K9" s="307">
        <f>IF(SUM(K10)+SUM(K23)&gt;0,SUM(K10)+SUM(K23),"－")</f>
        <v>134</v>
      </c>
      <c r="L9" s="157">
        <f t="shared" ref="L9:AC9" si="0">IF(SUM(L10)+SUM(L23)&gt;0,SUM(L10)+SUM(L23),"－")</f>
        <v>37</v>
      </c>
      <c r="M9" s="315">
        <f t="shared" si="0"/>
        <v>43</v>
      </c>
      <c r="N9" s="158" t="str">
        <f t="shared" si="0"/>
        <v>－</v>
      </c>
      <c r="O9" s="158" t="str">
        <f t="shared" si="0"/>
        <v>－</v>
      </c>
      <c r="P9" s="158">
        <f t="shared" si="0"/>
        <v>63</v>
      </c>
      <c r="Q9" s="158">
        <f t="shared" si="0"/>
        <v>63</v>
      </c>
      <c r="R9" s="160" t="str">
        <f t="shared" si="0"/>
        <v>－</v>
      </c>
      <c r="S9" s="311" t="str">
        <f t="shared" si="0"/>
        <v>－</v>
      </c>
      <c r="T9" s="279">
        <f t="shared" si="0"/>
        <v>213</v>
      </c>
      <c r="U9" s="158">
        <f t="shared" si="0"/>
        <v>115</v>
      </c>
      <c r="V9" s="158">
        <f t="shared" si="0"/>
        <v>98</v>
      </c>
      <c r="W9" s="307">
        <f t="shared" si="0"/>
        <v>124</v>
      </c>
      <c r="X9" s="158">
        <f t="shared" si="0"/>
        <v>28</v>
      </c>
      <c r="Y9" s="158">
        <f t="shared" si="0"/>
        <v>21</v>
      </c>
      <c r="Z9" s="158">
        <f t="shared" si="0"/>
        <v>45</v>
      </c>
      <c r="AA9" s="158">
        <f t="shared" si="0"/>
        <v>47</v>
      </c>
      <c r="AB9" s="158">
        <f t="shared" si="0"/>
        <v>42</v>
      </c>
      <c r="AC9" s="158">
        <f t="shared" si="0"/>
        <v>30</v>
      </c>
      <c r="AD9" s="724" t="s">
        <v>169</v>
      </c>
      <c r="AE9" s="724"/>
      <c r="AF9" s="531"/>
      <c r="AG9" s="279">
        <f>IF(SUM(AH9:AI9)&gt;0,SUM(AH9:AI9),"－")</f>
        <v>232</v>
      </c>
      <c r="AH9" s="158">
        <f>IF(SUM(AM9)+SUM(AO9)+SUM(AQ9)+SUM(AK9)&gt;0,SUM(AM9)+SUM(AO9)+SUM(AQ9)+SUM(AK9),"－")</f>
        <v>120</v>
      </c>
      <c r="AI9" s="159">
        <f>IF(SUM(AN9)+SUM(AP9)+SUM(AR9)+SUM(AL9)&gt;0,SUM(AN9)+SUM(AP9)+SUM(AR9)+SUM(AL9),"－")</f>
        <v>112</v>
      </c>
      <c r="AJ9" s="307">
        <f>IF(SUM(AJ10)+SUM(AJ23)&gt;0,SUM(AJ10)+SUM(AJ23),"－")</f>
        <v>153</v>
      </c>
      <c r="AK9" s="157">
        <f t="shared" ref="AK9:AX9" si="1">IF(SUM(AK10)+SUM(AK23)&gt;0,SUM(AK10)+SUM(AK23),"－")</f>
        <v>28</v>
      </c>
      <c r="AL9" s="158">
        <f t="shared" si="1"/>
        <v>25</v>
      </c>
      <c r="AM9" s="158">
        <f t="shared" si="1"/>
        <v>28</v>
      </c>
      <c r="AN9" s="158">
        <f t="shared" si="1"/>
        <v>31</v>
      </c>
      <c r="AO9" s="158">
        <f t="shared" si="1"/>
        <v>23</v>
      </c>
      <c r="AP9" s="158">
        <f t="shared" si="1"/>
        <v>16</v>
      </c>
      <c r="AQ9" s="158">
        <f t="shared" si="1"/>
        <v>41</v>
      </c>
      <c r="AR9" s="158">
        <f t="shared" si="1"/>
        <v>40</v>
      </c>
      <c r="AS9" s="157">
        <f t="shared" si="1"/>
        <v>279</v>
      </c>
      <c r="AT9" s="158">
        <f t="shared" si="1"/>
        <v>146</v>
      </c>
      <c r="AU9" s="159">
        <f t="shared" si="1"/>
        <v>133</v>
      </c>
      <c r="AV9" s="157">
        <f t="shared" si="1"/>
        <v>128</v>
      </c>
      <c r="AW9" s="158">
        <f t="shared" si="1"/>
        <v>67</v>
      </c>
      <c r="AX9" s="158">
        <f t="shared" si="1"/>
        <v>61</v>
      </c>
    </row>
    <row r="10" spans="1:50" ht="16.5" customHeight="1">
      <c r="A10" s="695" t="s">
        <v>23</v>
      </c>
      <c r="B10" s="695"/>
      <c r="C10" s="432"/>
      <c r="D10" s="169" t="str">
        <f t="shared" ref="D10:AC10" si="2">IF(SUM(D11:D22)&gt;0,SUM(D11:D22),"－")</f>
        <v>－</v>
      </c>
      <c r="E10" s="170" t="str">
        <f t="shared" si="2"/>
        <v>－</v>
      </c>
      <c r="F10" s="170" t="str">
        <f t="shared" si="2"/>
        <v>－</v>
      </c>
      <c r="G10" s="169" t="str">
        <f t="shared" si="2"/>
        <v>－</v>
      </c>
      <c r="H10" s="283" t="str">
        <f t="shared" si="2"/>
        <v>－</v>
      </c>
      <c r="I10" s="170" t="str">
        <f t="shared" si="2"/>
        <v>－</v>
      </c>
      <c r="J10" s="170" t="str">
        <f t="shared" si="2"/>
        <v>－</v>
      </c>
      <c r="K10" s="320" t="str">
        <f t="shared" si="2"/>
        <v>－</v>
      </c>
      <c r="L10" s="170" t="str">
        <f t="shared" si="2"/>
        <v>－</v>
      </c>
      <c r="M10" s="170" t="str">
        <f t="shared" si="2"/>
        <v>－</v>
      </c>
      <c r="N10" s="170" t="str">
        <f t="shared" si="2"/>
        <v>－</v>
      </c>
      <c r="O10" s="170" t="str">
        <f t="shared" si="2"/>
        <v>－</v>
      </c>
      <c r="P10" s="170" t="str">
        <f t="shared" si="2"/>
        <v>－</v>
      </c>
      <c r="Q10" s="170" t="str">
        <f t="shared" si="2"/>
        <v>－</v>
      </c>
      <c r="R10" s="173" t="str">
        <f>IF(SUM(R11:R22)&gt;0,SUM(R11:R22),"－")</f>
        <v>－</v>
      </c>
      <c r="S10" s="343" t="str">
        <f>IF(SUM(S11:S22)&gt;0,SUM(S11:S22),"－")</f>
        <v>－</v>
      </c>
      <c r="T10" s="283" t="str">
        <f t="shared" si="2"/>
        <v>－</v>
      </c>
      <c r="U10" s="170" t="str">
        <f t="shared" si="2"/>
        <v>－</v>
      </c>
      <c r="V10" s="170" t="str">
        <f t="shared" si="2"/>
        <v>－</v>
      </c>
      <c r="W10" s="320" t="str">
        <f t="shared" si="2"/>
        <v>－</v>
      </c>
      <c r="X10" s="170" t="str">
        <f>IF(SUM(X11:X22)&gt;0,SUM(X11:X22),"－")</f>
        <v>－</v>
      </c>
      <c r="Y10" s="170" t="str">
        <f>IF(SUM(Y11:Y22)&gt;0,SUM(Y11:Y22),"－")</f>
        <v>－</v>
      </c>
      <c r="Z10" s="170" t="str">
        <f>IF(SUM(Z11:Z22)&gt;0,SUM(Z11:Z22),"－")</f>
        <v>－</v>
      </c>
      <c r="AA10" s="170" t="str">
        <f>IF(SUM(AA11:AA22)&gt;0,SUM(AA11:AA22),"－")</f>
        <v>－</v>
      </c>
      <c r="AB10" s="170" t="str">
        <f t="shared" si="2"/>
        <v>－</v>
      </c>
      <c r="AC10" s="170" t="str">
        <f t="shared" si="2"/>
        <v>－</v>
      </c>
      <c r="AD10" s="695" t="s">
        <v>23</v>
      </c>
      <c r="AE10" s="695"/>
      <c r="AF10" s="532"/>
      <c r="AG10" s="283" t="str">
        <f t="shared" ref="AG10:AJ10" si="3">IF(SUM(AG11:AG22)&gt;0,SUM(AG11:AG22),"－")</f>
        <v>－</v>
      </c>
      <c r="AH10" s="170" t="str">
        <f t="shared" si="3"/>
        <v>－</v>
      </c>
      <c r="AI10" s="171" t="str">
        <f t="shared" si="3"/>
        <v>－</v>
      </c>
      <c r="AJ10" s="320" t="str">
        <f t="shared" si="3"/>
        <v>－</v>
      </c>
      <c r="AK10" s="169" t="str">
        <f>IF(SUM(AK11:AK22)&gt;0,SUM(AK11:AK22),"－")</f>
        <v>－</v>
      </c>
      <c r="AL10" s="170" t="str">
        <f t="shared" ref="AL10:AX10" si="4">IF(SUM(AL11:AL22)&gt;0,SUM(AL11:AL22),"－")</f>
        <v>－</v>
      </c>
      <c r="AM10" s="170" t="str">
        <f t="shared" si="4"/>
        <v>－</v>
      </c>
      <c r="AN10" s="170" t="str">
        <f t="shared" si="4"/>
        <v>－</v>
      </c>
      <c r="AO10" s="170" t="str">
        <f t="shared" si="4"/>
        <v>－</v>
      </c>
      <c r="AP10" s="170" t="str">
        <f t="shared" si="4"/>
        <v>－</v>
      </c>
      <c r="AQ10" s="170" t="str">
        <f t="shared" si="4"/>
        <v>－</v>
      </c>
      <c r="AR10" s="170" t="str">
        <f t="shared" si="4"/>
        <v>－</v>
      </c>
      <c r="AS10" s="169" t="str">
        <f t="shared" si="4"/>
        <v>－</v>
      </c>
      <c r="AT10" s="170" t="str">
        <f t="shared" si="4"/>
        <v>－</v>
      </c>
      <c r="AU10" s="171" t="str">
        <f t="shared" si="4"/>
        <v>－</v>
      </c>
      <c r="AV10" s="169" t="str">
        <f>IF(SUM(AV11:AV22)&gt;0,SUM(AV11:AV22),"－")</f>
        <v>－</v>
      </c>
      <c r="AW10" s="170" t="str">
        <f t="shared" si="4"/>
        <v>－</v>
      </c>
      <c r="AX10" s="170" t="str">
        <f t="shared" si="4"/>
        <v>－</v>
      </c>
    </row>
    <row r="11" spans="1:50">
      <c r="A11" s="61"/>
      <c r="B11" s="62" t="s">
        <v>196</v>
      </c>
      <c r="C11" s="413"/>
      <c r="D11" s="163" t="str">
        <f t="shared" ref="D11:D22" si="5">IF(SUM(H11)+SUM(T11)+SUM(AG11)&gt;0,SUM(H11)+SUM(T11)+SUM(AG11),"－")</f>
        <v>－</v>
      </c>
      <c r="E11" s="144" t="str">
        <f t="shared" ref="E11:E22" si="6">IF(SUM(I11)+SUM(U11)+SUM(AH11)&gt;0,SUM(I11)+SUM(U11)+SUM(AH11),"－")</f>
        <v>－</v>
      </c>
      <c r="F11" s="144" t="str">
        <f t="shared" ref="F11:F22" si="7">IF(SUM(J11)+SUM(V11)+SUM(AI11)&gt;0,SUM(J11)+SUM(V11)+SUM(AI11),"－")</f>
        <v>－</v>
      </c>
      <c r="G11" s="163" t="str">
        <f t="shared" ref="G11:G22" si="8">IF(SUM(K11)+SUM(W11)+SUM(AJ11)&gt;0,SUM(K11)+SUM(W11)+SUM(AJ11),"－")</f>
        <v>－</v>
      </c>
      <c r="H11" s="281" t="str">
        <f t="shared" ref="H11:H22" si="9">IF(SUM(I11:J11)&gt;0,SUM(I11:J11),"－")</f>
        <v>－</v>
      </c>
      <c r="I11" s="144" t="str">
        <f t="shared" ref="I11:I22" si="10">IF(SUM(L11)+SUM(N11)+SUM(P11)+SUM(R11)&gt;0,SUM(L11)+SUM(N11)+SUM(P11)+SUM(R11),"－")</f>
        <v>－</v>
      </c>
      <c r="J11" s="144" t="str">
        <f t="shared" ref="J11:J22" si="11">IF(SUM(M11)+SUM(O11)+SUM(Q11)+SUM(S11)&gt;0,SUM(M11)+SUM(O11)+SUM(Q11)+SUM(S11),"－")</f>
        <v>－</v>
      </c>
      <c r="K11" s="321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67">
        <v>0</v>
      </c>
      <c r="S11" s="344">
        <v>0</v>
      </c>
      <c r="T11" s="281" t="str">
        <f t="shared" ref="T11:T22" si="12">IF(SUM(U11:V11)&gt;0,SUM(U11:V11),"－")</f>
        <v>－</v>
      </c>
      <c r="U11" s="144" t="str">
        <f>IF(SUM(X11)+SUM(Z11)+SUM(AB11)&gt;0,SUM(X11)+SUM(Z11)+SUM(AB11),"－")</f>
        <v>－</v>
      </c>
      <c r="V11" s="144" t="str">
        <f>IF(SUM(Y11)+SUM(AA11)+SUM(AC11)&gt;0,SUM(Y11)+SUM(AA11)+SUM(AC11),"－")</f>
        <v>－</v>
      </c>
      <c r="W11" s="321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61"/>
      <c r="AE11" s="62" t="s">
        <v>339</v>
      </c>
      <c r="AF11" s="533"/>
      <c r="AG11" s="281" t="str">
        <f t="shared" ref="AG11:AG22" si="13">IF(SUM(AH11:AI11)&gt;0,SUM(AH11:AI11),"－")</f>
        <v>－</v>
      </c>
      <c r="AH11" s="144" t="str">
        <f>IF(SUM(AK11)+SUM(AM11)+SUM(AO11)+SUM(AQ11)&gt;0,SUM(AK11)+SUM(AM11)+SUM(AO11)+SUM(AQ11),"－")</f>
        <v>－</v>
      </c>
      <c r="AI11" s="164" t="str">
        <f>IF(SUM(AL11)+SUM(AN11)+SUM(AP11)+SUM(AR11)&gt;0,SUM(AL11)+SUM(AN11)+SUM(AP11)+SUM(AR11),"－")</f>
        <v>－</v>
      </c>
      <c r="AJ11" s="321">
        <v>0</v>
      </c>
      <c r="AK11" s="167">
        <v>0</v>
      </c>
      <c r="AL11" s="167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63" t="str">
        <f t="shared" ref="AS11:AS22" si="14">IF(SUM(AT11:AU11)&gt;0,SUM(AT11:AU11),"－")</f>
        <v>－</v>
      </c>
      <c r="AT11" s="144" t="str">
        <f t="shared" ref="AT11:AT22" si="15">IF(SUM(N11)+SUM(P11)+SUM(AB11)+SUM(AQ11)&gt;0,SUM(N11)+SUM(P11)+SUM(AB11)+SUM(AQ11),"－")</f>
        <v>－</v>
      </c>
      <c r="AU11" s="164" t="str">
        <f t="shared" ref="AU11:AU22" si="16">IF(SUM(O11)+SUM(Q11)+SUM(AC11)+SUM(AR11)&gt;0,SUM(O11)+SUM(Q11)+SUM(AC11)+SUM(AR11),"－")</f>
        <v>－</v>
      </c>
      <c r="AV11" s="3" t="str">
        <f>IF(SUM(AW11:AX11)&gt;0,SUM(AW11:AX11),"－")</f>
        <v>－</v>
      </c>
      <c r="AW11" s="144">
        <v>0</v>
      </c>
      <c r="AX11" s="144">
        <v>0</v>
      </c>
    </row>
    <row r="12" spans="1:50">
      <c r="A12" s="61"/>
      <c r="B12" s="62" t="s">
        <v>197</v>
      </c>
      <c r="C12" s="413"/>
      <c r="D12" s="163" t="str">
        <f t="shared" si="5"/>
        <v>－</v>
      </c>
      <c r="E12" s="144" t="str">
        <f t="shared" si="6"/>
        <v>－</v>
      </c>
      <c r="F12" s="144" t="str">
        <f t="shared" si="7"/>
        <v>－</v>
      </c>
      <c r="G12" s="163" t="str">
        <f t="shared" si="8"/>
        <v>－</v>
      </c>
      <c r="H12" s="281" t="str">
        <f t="shared" si="9"/>
        <v>－</v>
      </c>
      <c r="I12" s="144" t="str">
        <f t="shared" si="10"/>
        <v>－</v>
      </c>
      <c r="J12" s="144" t="str">
        <f t="shared" si="11"/>
        <v>－</v>
      </c>
      <c r="K12" s="321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67">
        <v>0</v>
      </c>
      <c r="S12" s="344">
        <v>0</v>
      </c>
      <c r="T12" s="281" t="str">
        <f t="shared" si="12"/>
        <v>－</v>
      </c>
      <c r="U12" s="144" t="str">
        <f t="shared" ref="U12:V22" si="17">IF(SUM(X12)+SUM(Z12)+SUM(AB12)&gt;0,SUM(X12)+SUM(Z12)+SUM(AB12),"－")</f>
        <v>－</v>
      </c>
      <c r="V12" s="144" t="str">
        <f t="shared" si="17"/>
        <v>－</v>
      </c>
      <c r="W12" s="321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61"/>
      <c r="AE12" s="62" t="s">
        <v>197</v>
      </c>
      <c r="AF12" s="533"/>
      <c r="AG12" s="281" t="str">
        <f t="shared" si="13"/>
        <v>－</v>
      </c>
      <c r="AH12" s="144" t="str">
        <f t="shared" ref="AH12:AH22" si="18">IF(SUM(AK12)+SUM(AM12)+SUM(AO12)+SUM(AQ12)&gt;0,SUM(AK12)+SUM(AM12)+SUM(AO12)+SUM(AQ12),"－")</f>
        <v>－</v>
      </c>
      <c r="AI12" s="164" t="str">
        <f t="shared" ref="AI12:AI22" si="19">IF(SUM(AL12)+SUM(AN12)+SUM(AP12)+SUM(AR12)&gt;0,SUM(AL12)+SUM(AN12)+SUM(AP12)+SUM(AR12),"－")</f>
        <v>－</v>
      </c>
      <c r="AJ12" s="321">
        <v>0</v>
      </c>
      <c r="AK12" s="167">
        <v>0</v>
      </c>
      <c r="AL12" s="167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63" t="str">
        <f t="shared" si="14"/>
        <v>－</v>
      </c>
      <c r="AT12" s="144" t="str">
        <f t="shared" si="15"/>
        <v>－</v>
      </c>
      <c r="AU12" s="164" t="str">
        <f t="shared" si="16"/>
        <v>－</v>
      </c>
      <c r="AV12" s="3" t="str">
        <f t="shared" ref="AV12:AV22" si="20">IF(SUM(AW12:AX12)&gt;0,SUM(AW12:AX12),"－")</f>
        <v>－</v>
      </c>
      <c r="AW12" s="144">
        <v>0</v>
      </c>
      <c r="AX12" s="144">
        <v>0</v>
      </c>
    </row>
    <row r="13" spans="1:50">
      <c r="A13" s="61"/>
      <c r="B13" s="62" t="s">
        <v>223</v>
      </c>
      <c r="C13" s="413"/>
      <c r="D13" s="163" t="str">
        <f t="shared" si="5"/>
        <v>－</v>
      </c>
      <c r="E13" s="144" t="str">
        <f t="shared" si="6"/>
        <v>－</v>
      </c>
      <c r="F13" s="144" t="str">
        <f t="shared" si="7"/>
        <v>－</v>
      </c>
      <c r="G13" s="163" t="str">
        <f t="shared" si="8"/>
        <v>－</v>
      </c>
      <c r="H13" s="281" t="str">
        <f t="shared" si="9"/>
        <v>－</v>
      </c>
      <c r="I13" s="144" t="str">
        <f t="shared" si="10"/>
        <v>－</v>
      </c>
      <c r="J13" s="144" t="str">
        <f t="shared" si="11"/>
        <v>－</v>
      </c>
      <c r="K13" s="321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67">
        <v>0</v>
      </c>
      <c r="S13" s="344">
        <v>0</v>
      </c>
      <c r="T13" s="281" t="str">
        <f t="shared" si="12"/>
        <v>－</v>
      </c>
      <c r="U13" s="144" t="str">
        <f t="shared" si="17"/>
        <v>－</v>
      </c>
      <c r="V13" s="144" t="str">
        <f t="shared" si="17"/>
        <v>－</v>
      </c>
      <c r="W13" s="321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61"/>
      <c r="AE13" s="62" t="s">
        <v>223</v>
      </c>
      <c r="AF13" s="533"/>
      <c r="AG13" s="281" t="str">
        <f t="shared" si="13"/>
        <v>－</v>
      </c>
      <c r="AH13" s="144" t="str">
        <f t="shared" si="18"/>
        <v>－</v>
      </c>
      <c r="AI13" s="164" t="str">
        <f t="shared" si="19"/>
        <v>－</v>
      </c>
      <c r="AJ13" s="321">
        <v>0</v>
      </c>
      <c r="AK13" s="167">
        <v>0</v>
      </c>
      <c r="AL13" s="167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63" t="str">
        <f t="shared" si="14"/>
        <v>－</v>
      </c>
      <c r="AT13" s="144" t="str">
        <f t="shared" si="15"/>
        <v>－</v>
      </c>
      <c r="AU13" s="164" t="str">
        <f t="shared" si="16"/>
        <v>－</v>
      </c>
      <c r="AV13" s="3" t="str">
        <f t="shared" si="20"/>
        <v>－</v>
      </c>
      <c r="AW13" s="144">
        <v>0</v>
      </c>
      <c r="AX13" s="144">
        <v>0</v>
      </c>
    </row>
    <row r="14" spans="1:50">
      <c r="A14" s="61"/>
      <c r="B14" s="62" t="s">
        <v>100</v>
      </c>
      <c r="C14" s="413"/>
      <c r="D14" s="163" t="str">
        <f t="shared" si="5"/>
        <v>－</v>
      </c>
      <c r="E14" s="144" t="str">
        <f t="shared" si="6"/>
        <v>－</v>
      </c>
      <c r="F14" s="144" t="str">
        <f t="shared" si="7"/>
        <v>－</v>
      </c>
      <c r="G14" s="163" t="str">
        <f t="shared" si="8"/>
        <v>－</v>
      </c>
      <c r="H14" s="281" t="str">
        <f t="shared" si="9"/>
        <v>－</v>
      </c>
      <c r="I14" s="144" t="str">
        <f t="shared" si="10"/>
        <v>－</v>
      </c>
      <c r="J14" s="144" t="str">
        <f t="shared" si="11"/>
        <v>－</v>
      </c>
      <c r="K14" s="321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67">
        <v>0</v>
      </c>
      <c r="S14" s="344">
        <v>0</v>
      </c>
      <c r="T14" s="281" t="str">
        <f t="shared" si="12"/>
        <v>－</v>
      </c>
      <c r="U14" s="144" t="str">
        <f t="shared" si="17"/>
        <v>－</v>
      </c>
      <c r="V14" s="144" t="str">
        <f t="shared" si="17"/>
        <v>－</v>
      </c>
      <c r="W14" s="321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61"/>
      <c r="AE14" s="62" t="s">
        <v>340</v>
      </c>
      <c r="AF14" s="533"/>
      <c r="AG14" s="281" t="str">
        <f t="shared" si="13"/>
        <v>－</v>
      </c>
      <c r="AH14" s="144" t="str">
        <f t="shared" si="18"/>
        <v>－</v>
      </c>
      <c r="AI14" s="164" t="str">
        <f t="shared" si="19"/>
        <v>－</v>
      </c>
      <c r="AJ14" s="321">
        <v>0</v>
      </c>
      <c r="AK14" s="167">
        <v>0</v>
      </c>
      <c r="AL14" s="167">
        <v>0</v>
      </c>
      <c r="AM14" s="144">
        <v>0</v>
      </c>
      <c r="AN14" s="144">
        <v>0</v>
      </c>
      <c r="AO14" s="144">
        <v>0</v>
      </c>
      <c r="AP14" s="144">
        <v>0</v>
      </c>
      <c r="AQ14" s="144">
        <v>0</v>
      </c>
      <c r="AR14" s="144">
        <v>0</v>
      </c>
      <c r="AS14" s="163" t="str">
        <f t="shared" si="14"/>
        <v>－</v>
      </c>
      <c r="AT14" s="144" t="str">
        <f t="shared" si="15"/>
        <v>－</v>
      </c>
      <c r="AU14" s="164" t="str">
        <f t="shared" si="16"/>
        <v>－</v>
      </c>
      <c r="AV14" s="3" t="str">
        <f t="shared" si="20"/>
        <v>－</v>
      </c>
      <c r="AW14" s="144">
        <v>0</v>
      </c>
      <c r="AX14" s="144">
        <v>0</v>
      </c>
    </row>
    <row r="15" spans="1:50">
      <c r="A15" s="61"/>
      <c r="B15" s="62" t="s">
        <v>199</v>
      </c>
      <c r="C15" s="413"/>
      <c r="D15" s="163" t="str">
        <f t="shared" si="5"/>
        <v>－</v>
      </c>
      <c r="E15" s="144" t="str">
        <f t="shared" si="6"/>
        <v>－</v>
      </c>
      <c r="F15" s="144" t="str">
        <f t="shared" si="7"/>
        <v>－</v>
      </c>
      <c r="G15" s="163" t="str">
        <f t="shared" si="8"/>
        <v>－</v>
      </c>
      <c r="H15" s="281" t="str">
        <f t="shared" si="9"/>
        <v>－</v>
      </c>
      <c r="I15" s="144" t="str">
        <f t="shared" si="10"/>
        <v>－</v>
      </c>
      <c r="J15" s="144" t="str">
        <f t="shared" si="11"/>
        <v>－</v>
      </c>
      <c r="K15" s="321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67">
        <v>0</v>
      </c>
      <c r="S15" s="344">
        <v>0</v>
      </c>
      <c r="T15" s="281" t="str">
        <f t="shared" si="12"/>
        <v>－</v>
      </c>
      <c r="U15" s="144" t="str">
        <f t="shared" si="17"/>
        <v>－</v>
      </c>
      <c r="V15" s="144" t="str">
        <f t="shared" si="17"/>
        <v>－</v>
      </c>
      <c r="W15" s="321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61"/>
      <c r="AE15" s="62" t="s">
        <v>199</v>
      </c>
      <c r="AF15" s="533"/>
      <c r="AG15" s="281" t="str">
        <f t="shared" si="13"/>
        <v>－</v>
      </c>
      <c r="AH15" s="144" t="str">
        <f t="shared" si="18"/>
        <v>－</v>
      </c>
      <c r="AI15" s="164" t="str">
        <f t="shared" si="19"/>
        <v>－</v>
      </c>
      <c r="AJ15" s="321">
        <v>0</v>
      </c>
      <c r="AK15" s="167">
        <v>0</v>
      </c>
      <c r="AL15" s="167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63" t="str">
        <f t="shared" si="14"/>
        <v>－</v>
      </c>
      <c r="AT15" s="144" t="str">
        <f t="shared" si="15"/>
        <v>－</v>
      </c>
      <c r="AU15" s="164" t="str">
        <f t="shared" si="16"/>
        <v>－</v>
      </c>
      <c r="AV15" s="3" t="str">
        <f t="shared" si="20"/>
        <v>－</v>
      </c>
      <c r="AW15" s="144">
        <v>0</v>
      </c>
      <c r="AX15" s="144">
        <v>0</v>
      </c>
    </row>
    <row r="16" spans="1:50">
      <c r="A16" s="64"/>
      <c r="B16" s="65" t="s">
        <v>228</v>
      </c>
      <c r="C16" s="418"/>
      <c r="D16" s="180" t="str">
        <f t="shared" si="5"/>
        <v>－</v>
      </c>
      <c r="E16" s="181" t="str">
        <f t="shared" si="6"/>
        <v>－</v>
      </c>
      <c r="F16" s="181" t="str">
        <f t="shared" si="7"/>
        <v>－</v>
      </c>
      <c r="G16" s="180" t="str">
        <f t="shared" si="8"/>
        <v>－</v>
      </c>
      <c r="H16" s="284" t="str">
        <f t="shared" si="9"/>
        <v>－</v>
      </c>
      <c r="I16" s="181" t="str">
        <f t="shared" si="10"/>
        <v>－</v>
      </c>
      <c r="J16" s="181" t="str">
        <f t="shared" si="11"/>
        <v>－</v>
      </c>
      <c r="K16" s="322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6">
        <v>0</v>
      </c>
      <c r="S16" s="345">
        <v>0</v>
      </c>
      <c r="T16" s="284" t="str">
        <f t="shared" si="12"/>
        <v>－</v>
      </c>
      <c r="U16" s="181" t="str">
        <f t="shared" si="17"/>
        <v>－</v>
      </c>
      <c r="V16" s="181" t="str">
        <f t="shared" si="17"/>
        <v>－</v>
      </c>
      <c r="W16" s="322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64"/>
      <c r="AE16" s="65" t="s">
        <v>341</v>
      </c>
      <c r="AF16" s="534"/>
      <c r="AG16" s="284" t="str">
        <f t="shared" si="13"/>
        <v>－</v>
      </c>
      <c r="AH16" s="181" t="str">
        <f t="shared" si="18"/>
        <v>－</v>
      </c>
      <c r="AI16" s="182" t="str">
        <f t="shared" si="19"/>
        <v>－</v>
      </c>
      <c r="AJ16" s="322">
        <v>0</v>
      </c>
      <c r="AK16" s="186">
        <v>0</v>
      </c>
      <c r="AL16" s="186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0" t="str">
        <f t="shared" si="14"/>
        <v>－</v>
      </c>
      <c r="AT16" s="181" t="str">
        <f t="shared" si="15"/>
        <v>－</v>
      </c>
      <c r="AU16" s="182" t="str">
        <f t="shared" si="16"/>
        <v>－</v>
      </c>
      <c r="AV16" s="346" t="str">
        <f t="shared" si="20"/>
        <v>－</v>
      </c>
      <c r="AW16" s="181">
        <v>0</v>
      </c>
      <c r="AX16" s="181">
        <v>0</v>
      </c>
    </row>
    <row r="17" spans="1:50">
      <c r="A17" s="61"/>
      <c r="B17" s="62" t="s">
        <v>230</v>
      </c>
      <c r="C17" s="413"/>
      <c r="D17" s="163" t="str">
        <f t="shared" si="5"/>
        <v>－</v>
      </c>
      <c r="E17" s="144" t="str">
        <f t="shared" si="6"/>
        <v>－</v>
      </c>
      <c r="F17" s="144" t="str">
        <f t="shared" si="7"/>
        <v>－</v>
      </c>
      <c r="G17" s="163" t="str">
        <f t="shared" si="8"/>
        <v>－</v>
      </c>
      <c r="H17" s="281" t="str">
        <f t="shared" si="9"/>
        <v>－</v>
      </c>
      <c r="I17" s="144" t="str">
        <f t="shared" si="10"/>
        <v>－</v>
      </c>
      <c r="J17" s="144" t="str">
        <f t="shared" si="11"/>
        <v>－</v>
      </c>
      <c r="K17" s="321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67">
        <v>0</v>
      </c>
      <c r="S17" s="344">
        <v>0</v>
      </c>
      <c r="T17" s="281" t="str">
        <f t="shared" si="12"/>
        <v>－</v>
      </c>
      <c r="U17" s="144" t="str">
        <f t="shared" si="17"/>
        <v>－</v>
      </c>
      <c r="V17" s="144" t="str">
        <f t="shared" si="17"/>
        <v>－</v>
      </c>
      <c r="W17" s="321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61"/>
      <c r="AE17" s="62" t="s">
        <v>230</v>
      </c>
      <c r="AF17" s="533"/>
      <c r="AG17" s="281" t="str">
        <f t="shared" si="13"/>
        <v>－</v>
      </c>
      <c r="AH17" s="144" t="str">
        <f t="shared" si="18"/>
        <v>－</v>
      </c>
      <c r="AI17" s="164" t="str">
        <f t="shared" si="19"/>
        <v>－</v>
      </c>
      <c r="AJ17" s="321">
        <v>0</v>
      </c>
      <c r="AK17" s="167">
        <v>0</v>
      </c>
      <c r="AL17" s="167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63" t="str">
        <f t="shared" si="14"/>
        <v>－</v>
      </c>
      <c r="AT17" s="144" t="str">
        <f t="shared" si="15"/>
        <v>－</v>
      </c>
      <c r="AU17" s="164" t="str">
        <f t="shared" si="16"/>
        <v>－</v>
      </c>
      <c r="AV17" s="3" t="str">
        <f t="shared" si="20"/>
        <v>－</v>
      </c>
      <c r="AW17" s="144">
        <v>0</v>
      </c>
      <c r="AX17" s="144">
        <v>0</v>
      </c>
    </row>
    <row r="18" spans="1:50">
      <c r="A18" s="61"/>
      <c r="B18" s="62" t="s">
        <v>232</v>
      </c>
      <c r="C18" s="413"/>
      <c r="D18" s="163" t="str">
        <f t="shared" si="5"/>
        <v>－</v>
      </c>
      <c r="E18" s="144" t="str">
        <f t="shared" si="6"/>
        <v>－</v>
      </c>
      <c r="F18" s="144" t="str">
        <f t="shared" si="7"/>
        <v>－</v>
      </c>
      <c r="G18" s="163" t="str">
        <f t="shared" si="8"/>
        <v>－</v>
      </c>
      <c r="H18" s="281" t="str">
        <f t="shared" si="9"/>
        <v>－</v>
      </c>
      <c r="I18" s="144" t="str">
        <f t="shared" si="10"/>
        <v>－</v>
      </c>
      <c r="J18" s="144" t="str">
        <f t="shared" si="11"/>
        <v>－</v>
      </c>
      <c r="K18" s="321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67">
        <v>0</v>
      </c>
      <c r="S18" s="344">
        <v>0</v>
      </c>
      <c r="T18" s="281" t="str">
        <f t="shared" si="12"/>
        <v>－</v>
      </c>
      <c r="U18" s="144" t="str">
        <f t="shared" si="17"/>
        <v>－</v>
      </c>
      <c r="V18" s="144" t="str">
        <f t="shared" si="17"/>
        <v>－</v>
      </c>
      <c r="W18" s="321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61"/>
      <c r="AE18" s="62" t="s">
        <v>232</v>
      </c>
      <c r="AF18" s="533"/>
      <c r="AG18" s="281" t="str">
        <f t="shared" si="13"/>
        <v>－</v>
      </c>
      <c r="AH18" s="144" t="str">
        <f t="shared" si="18"/>
        <v>－</v>
      </c>
      <c r="AI18" s="164" t="str">
        <f t="shared" si="19"/>
        <v>－</v>
      </c>
      <c r="AJ18" s="321">
        <v>0</v>
      </c>
      <c r="AK18" s="167">
        <v>0</v>
      </c>
      <c r="AL18" s="167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63" t="str">
        <f t="shared" si="14"/>
        <v>－</v>
      </c>
      <c r="AT18" s="144" t="str">
        <f t="shared" si="15"/>
        <v>－</v>
      </c>
      <c r="AU18" s="164" t="str">
        <f t="shared" si="16"/>
        <v>－</v>
      </c>
      <c r="AV18" s="3" t="str">
        <f t="shared" si="20"/>
        <v>－</v>
      </c>
      <c r="AW18" s="144">
        <v>0</v>
      </c>
      <c r="AX18" s="144">
        <v>0</v>
      </c>
    </row>
    <row r="19" spans="1:50">
      <c r="A19" s="61"/>
      <c r="B19" s="62" t="s">
        <v>235</v>
      </c>
      <c r="C19" s="413"/>
      <c r="D19" s="163" t="str">
        <f t="shared" si="5"/>
        <v>－</v>
      </c>
      <c r="E19" s="144" t="str">
        <f t="shared" si="6"/>
        <v>－</v>
      </c>
      <c r="F19" s="144" t="str">
        <f t="shared" si="7"/>
        <v>－</v>
      </c>
      <c r="G19" s="163" t="str">
        <f t="shared" si="8"/>
        <v>－</v>
      </c>
      <c r="H19" s="281" t="str">
        <f t="shared" si="9"/>
        <v>－</v>
      </c>
      <c r="I19" s="144" t="str">
        <f t="shared" si="10"/>
        <v>－</v>
      </c>
      <c r="J19" s="144" t="str">
        <f t="shared" si="11"/>
        <v>－</v>
      </c>
      <c r="K19" s="321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67">
        <v>0</v>
      </c>
      <c r="S19" s="344">
        <v>0</v>
      </c>
      <c r="T19" s="281" t="str">
        <f t="shared" si="12"/>
        <v>－</v>
      </c>
      <c r="U19" s="144" t="str">
        <f t="shared" si="17"/>
        <v>－</v>
      </c>
      <c r="V19" s="144" t="str">
        <f t="shared" si="17"/>
        <v>－</v>
      </c>
      <c r="W19" s="321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61"/>
      <c r="AE19" s="62" t="s">
        <v>235</v>
      </c>
      <c r="AF19" s="533"/>
      <c r="AG19" s="281" t="str">
        <f t="shared" si="13"/>
        <v>－</v>
      </c>
      <c r="AH19" s="144" t="str">
        <f t="shared" si="18"/>
        <v>－</v>
      </c>
      <c r="AI19" s="164" t="str">
        <f t="shared" si="19"/>
        <v>－</v>
      </c>
      <c r="AJ19" s="321">
        <v>0</v>
      </c>
      <c r="AK19" s="167">
        <v>0</v>
      </c>
      <c r="AL19" s="167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63" t="str">
        <f t="shared" si="14"/>
        <v>－</v>
      </c>
      <c r="AT19" s="144" t="str">
        <f t="shared" si="15"/>
        <v>－</v>
      </c>
      <c r="AU19" s="164" t="str">
        <f t="shared" si="16"/>
        <v>－</v>
      </c>
      <c r="AV19" s="3" t="str">
        <f t="shared" si="20"/>
        <v>－</v>
      </c>
      <c r="AW19" s="144">
        <v>0</v>
      </c>
      <c r="AX19" s="144">
        <v>0</v>
      </c>
    </row>
    <row r="20" spans="1:50">
      <c r="A20" s="71"/>
      <c r="B20" s="72" t="s">
        <v>342</v>
      </c>
      <c r="C20" s="419"/>
      <c r="D20" s="187" t="str">
        <f t="shared" si="5"/>
        <v>－</v>
      </c>
      <c r="E20" s="188" t="str">
        <f t="shared" si="6"/>
        <v>－</v>
      </c>
      <c r="F20" s="188" t="str">
        <f t="shared" si="7"/>
        <v>－</v>
      </c>
      <c r="G20" s="187" t="str">
        <f t="shared" si="8"/>
        <v>－</v>
      </c>
      <c r="H20" s="285" t="str">
        <f t="shared" si="9"/>
        <v>－</v>
      </c>
      <c r="I20" s="188" t="str">
        <f t="shared" si="10"/>
        <v>－</v>
      </c>
      <c r="J20" s="188" t="str">
        <f t="shared" si="11"/>
        <v>－</v>
      </c>
      <c r="K20" s="324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93">
        <v>0</v>
      </c>
      <c r="S20" s="347">
        <v>0</v>
      </c>
      <c r="T20" s="285" t="str">
        <f t="shared" si="12"/>
        <v>－</v>
      </c>
      <c r="U20" s="188" t="str">
        <f t="shared" si="17"/>
        <v>－</v>
      </c>
      <c r="V20" s="188" t="str">
        <f t="shared" si="17"/>
        <v>－</v>
      </c>
      <c r="W20" s="324">
        <v>0</v>
      </c>
      <c r="X20" s="188">
        <v>0</v>
      </c>
      <c r="Y20" s="188">
        <v>0</v>
      </c>
      <c r="Z20" s="188">
        <v>0</v>
      </c>
      <c r="AA20" s="188">
        <v>0</v>
      </c>
      <c r="AB20" s="188">
        <v>0</v>
      </c>
      <c r="AC20" s="188">
        <v>0</v>
      </c>
      <c r="AD20" s="71"/>
      <c r="AE20" s="72" t="s">
        <v>204</v>
      </c>
      <c r="AF20" s="535"/>
      <c r="AG20" s="285" t="str">
        <f t="shared" si="13"/>
        <v>－</v>
      </c>
      <c r="AH20" s="188" t="str">
        <f t="shared" si="18"/>
        <v>－</v>
      </c>
      <c r="AI20" s="189" t="str">
        <f t="shared" si="19"/>
        <v>－</v>
      </c>
      <c r="AJ20" s="324">
        <v>0</v>
      </c>
      <c r="AK20" s="193">
        <v>0</v>
      </c>
      <c r="AL20" s="193">
        <v>0</v>
      </c>
      <c r="AM20" s="188">
        <v>0</v>
      </c>
      <c r="AN20" s="188">
        <v>0</v>
      </c>
      <c r="AO20" s="188">
        <v>0</v>
      </c>
      <c r="AP20" s="188">
        <v>0</v>
      </c>
      <c r="AQ20" s="188">
        <v>0</v>
      </c>
      <c r="AR20" s="188">
        <v>0</v>
      </c>
      <c r="AS20" s="187" t="str">
        <f t="shared" si="14"/>
        <v>－</v>
      </c>
      <c r="AT20" s="188" t="str">
        <f t="shared" si="15"/>
        <v>－</v>
      </c>
      <c r="AU20" s="189" t="str">
        <f t="shared" si="16"/>
        <v>－</v>
      </c>
      <c r="AV20" s="329" t="str">
        <f t="shared" si="20"/>
        <v>－</v>
      </c>
      <c r="AW20" s="188">
        <v>0</v>
      </c>
      <c r="AX20" s="188">
        <v>0</v>
      </c>
    </row>
    <row r="21" spans="1:50">
      <c r="A21" s="61"/>
      <c r="B21" s="65" t="s">
        <v>343</v>
      </c>
      <c r="C21" s="418"/>
      <c r="D21" s="163" t="str">
        <f t="shared" si="5"/>
        <v>－</v>
      </c>
      <c r="E21" s="144" t="str">
        <f t="shared" si="6"/>
        <v>－</v>
      </c>
      <c r="F21" s="144" t="str">
        <f t="shared" si="7"/>
        <v>－</v>
      </c>
      <c r="G21" s="163" t="str">
        <f t="shared" si="8"/>
        <v>－</v>
      </c>
      <c r="H21" s="281" t="str">
        <f t="shared" si="9"/>
        <v>－</v>
      </c>
      <c r="I21" s="144" t="str">
        <f t="shared" si="10"/>
        <v>－</v>
      </c>
      <c r="J21" s="144" t="str">
        <f t="shared" si="11"/>
        <v>－</v>
      </c>
      <c r="K21" s="321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67">
        <v>0</v>
      </c>
      <c r="S21" s="344">
        <v>0</v>
      </c>
      <c r="T21" s="281" t="str">
        <f t="shared" si="12"/>
        <v>－</v>
      </c>
      <c r="U21" s="144" t="str">
        <f t="shared" si="17"/>
        <v>－</v>
      </c>
      <c r="V21" s="144" t="str">
        <f t="shared" si="17"/>
        <v>－</v>
      </c>
      <c r="W21" s="321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61"/>
      <c r="AE21" s="65" t="s">
        <v>344</v>
      </c>
      <c r="AF21" s="534"/>
      <c r="AG21" s="281" t="str">
        <f t="shared" si="13"/>
        <v>－</v>
      </c>
      <c r="AH21" s="144" t="str">
        <f t="shared" si="18"/>
        <v>－</v>
      </c>
      <c r="AI21" s="164" t="str">
        <f t="shared" si="19"/>
        <v>－</v>
      </c>
      <c r="AJ21" s="321">
        <v>0</v>
      </c>
      <c r="AK21" s="167">
        <v>0</v>
      </c>
      <c r="AL21" s="167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63" t="str">
        <f t="shared" si="14"/>
        <v>－</v>
      </c>
      <c r="AT21" s="144" t="str">
        <f t="shared" si="15"/>
        <v>－</v>
      </c>
      <c r="AU21" s="164" t="str">
        <f t="shared" si="16"/>
        <v>－</v>
      </c>
      <c r="AV21" s="3" t="str">
        <f t="shared" si="20"/>
        <v>－</v>
      </c>
      <c r="AW21" s="144">
        <v>0</v>
      </c>
      <c r="AX21" s="144">
        <v>0</v>
      </c>
    </row>
    <row r="22" spans="1:50">
      <c r="A22" s="61"/>
      <c r="B22" s="62" t="s">
        <v>103</v>
      </c>
      <c r="C22" s="421"/>
      <c r="D22" s="195" t="str">
        <f t="shared" si="5"/>
        <v>－</v>
      </c>
      <c r="E22" s="196" t="str">
        <f t="shared" si="6"/>
        <v>－</v>
      </c>
      <c r="F22" s="196" t="str">
        <f t="shared" si="7"/>
        <v>－</v>
      </c>
      <c r="G22" s="195" t="str">
        <f t="shared" si="8"/>
        <v>－</v>
      </c>
      <c r="H22" s="286" t="str">
        <f t="shared" si="9"/>
        <v>－</v>
      </c>
      <c r="I22" s="196" t="str">
        <f t="shared" si="10"/>
        <v>－</v>
      </c>
      <c r="J22" s="196" t="str">
        <f t="shared" si="11"/>
        <v>－</v>
      </c>
      <c r="K22" s="32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9">
        <v>0</v>
      </c>
      <c r="S22" s="348">
        <v>0</v>
      </c>
      <c r="T22" s="286" t="str">
        <f t="shared" si="12"/>
        <v>－</v>
      </c>
      <c r="U22" s="196" t="str">
        <f t="shared" si="17"/>
        <v>－</v>
      </c>
      <c r="V22" s="196" t="str">
        <f t="shared" si="17"/>
        <v>－</v>
      </c>
      <c r="W22" s="326">
        <v>0</v>
      </c>
      <c r="X22" s="196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61"/>
      <c r="AE22" s="62" t="s">
        <v>103</v>
      </c>
      <c r="AF22" s="536"/>
      <c r="AG22" s="286" t="str">
        <f t="shared" si="13"/>
        <v>－</v>
      </c>
      <c r="AH22" s="196" t="str">
        <f t="shared" si="18"/>
        <v>－</v>
      </c>
      <c r="AI22" s="197" t="str">
        <f t="shared" si="19"/>
        <v>－</v>
      </c>
      <c r="AJ22" s="326">
        <v>0</v>
      </c>
      <c r="AK22" s="199">
        <v>0</v>
      </c>
      <c r="AL22" s="199">
        <v>0</v>
      </c>
      <c r="AM22" s="196">
        <v>0</v>
      </c>
      <c r="AN22" s="196">
        <v>0</v>
      </c>
      <c r="AO22" s="196">
        <v>0</v>
      </c>
      <c r="AP22" s="196">
        <v>0</v>
      </c>
      <c r="AQ22" s="196">
        <v>0</v>
      </c>
      <c r="AR22" s="196">
        <v>0</v>
      </c>
      <c r="AS22" s="195" t="str">
        <f t="shared" si="14"/>
        <v>－</v>
      </c>
      <c r="AT22" s="196" t="str">
        <f t="shared" si="15"/>
        <v>－</v>
      </c>
      <c r="AU22" s="197" t="str">
        <f t="shared" si="16"/>
        <v>－</v>
      </c>
      <c r="AV22" s="327" t="str">
        <f t="shared" si="20"/>
        <v>－</v>
      </c>
      <c r="AW22" s="196">
        <v>0</v>
      </c>
      <c r="AX22" s="196">
        <v>0</v>
      </c>
    </row>
    <row r="23" spans="1:50" ht="16.5" customHeight="1">
      <c r="A23" s="695" t="s">
        <v>24</v>
      </c>
      <c r="B23" s="695"/>
      <c r="C23" s="431"/>
      <c r="D23" s="157">
        <f>IF(SUM(D24:D46)&gt;0,SUM(D24:D46),"－")</f>
        <v>651</v>
      </c>
      <c r="E23" s="158">
        <f t="shared" ref="E23:AC23" si="21">IF(SUM(E24:E46)&gt;0,SUM(E24:E46),"－")</f>
        <v>335</v>
      </c>
      <c r="F23" s="158">
        <f t="shared" si="21"/>
        <v>316</v>
      </c>
      <c r="G23" s="157">
        <f t="shared" si="21"/>
        <v>411</v>
      </c>
      <c r="H23" s="279">
        <f t="shared" si="21"/>
        <v>206</v>
      </c>
      <c r="I23" s="158">
        <f t="shared" si="21"/>
        <v>100</v>
      </c>
      <c r="J23" s="158">
        <f t="shared" si="21"/>
        <v>106</v>
      </c>
      <c r="K23" s="307">
        <f t="shared" si="21"/>
        <v>134</v>
      </c>
      <c r="L23" s="158">
        <f t="shared" si="21"/>
        <v>37</v>
      </c>
      <c r="M23" s="158">
        <f t="shared" si="21"/>
        <v>43</v>
      </c>
      <c r="N23" s="158" t="str">
        <f t="shared" si="21"/>
        <v>－</v>
      </c>
      <c r="O23" s="158" t="str">
        <f t="shared" si="21"/>
        <v>－</v>
      </c>
      <c r="P23" s="158">
        <f t="shared" si="21"/>
        <v>63</v>
      </c>
      <c r="Q23" s="158">
        <f t="shared" si="21"/>
        <v>63</v>
      </c>
      <c r="R23" s="160" t="str">
        <f>IF(SUM(R24:R46)&gt;0,SUM(R24:R46),"－")</f>
        <v>－</v>
      </c>
      <c r="S23" s="311" t="str">
        <f>IF(SUM(S24:S46)&gt;0,SUM(S24:S46),"－")</f>
        <v>－</v>
      </c>
      <c r="T23" s="279">
        <f t="shared" si="21"/>
        <v>213</v>
      </c>
      <c r="U23" s="158">
        <f t="shared" si="21"/>
        <v>115</v>
      </c>
      <c r="V23" s="158">
        <f t="shared" si="21"/>
        <v>98</v>
      </c>
      <c r="W23" s="307">
        <f t="shared" si="21"/>
        <v>124</v>
      </c>
      <c r="X23" s="158">
        <f t="shared" si="21"/>
        <v>28</v>
      </c>
      <c r="Y23" s="158">
        <f t="shared" si="21"/>
        <v>21</v>
      </c>
      <c r="Z23" s="158">
        <f t="shared" si="21"/>
        <v>45</v>
      </c>
      <c r="AA23" s="158">
        <f t="shared" si="21"/>
        <v>47</v>
      </c>
      <c r="AB23" s="158">
        <f t="shared" si="21"/>
        <v>42</v>
      </c>
      <c r="AC23" s="158">
        <f t="shared" si="21"/>
        <v>30</v>
      </c>
      <c r="AD23" s="695" t="s">
        <v>24</v>
      </c>
      <c r="AE23" s="695"/>
      <c r="AF23" s="537"/>
      <c r="AG23" s="279">
        <f t="shared" ref="AG23:AR23" si="22">IF(SUM(AG24:AG46)&gt;0,SUM(AG24:AG46),"－")</f>
        <v>232</v>
      </c>
      <c r="AH23" s="158">
        <f t="shared" si="22"/>
        <v>120</v>
      </c>
      <c r="AI23" s="159">
        <f t="shared" si="22"/>
        <v>112</v>
      </c>
      <c r="AJ23" s="307">
        <f>IF(SUM(AJ24:AJ46)&gt;0,SUM(AJ24:AJ46),"－")</f>
        <v>153</v>
      </c>
      <c r="AK23" s="309">
        <f>IF(SUM(AK24:AK46)&gt;0,SUM(AK24:AK46),"－")</f>
        <v>28</v>
      </c>
      <c r="AL23" s="308">
        <f t="shared" ref="AL23:AP23" si="23">IF(SUM(AL24:AL46)&gt;0,SUM(AL24:AL46),"－")</f>
        <v>25</v>
      </c>
      <c r="AM23" s="308">
        <f t="shared" si="23"/>
        <v>28</v>
      </c>
      <c r="AN23" s="308">
        <f t="shared" si="23"/>
        <v>31</v>
      </c>
      <c r="AO23" s="308">
        <f t="shared" si="23"/>
        <v>23</v>
      </c>
      <c r="AP23" s="308">
        <f t="shared" si="23"/>
        <v>16</v>
      </c>
      <c r="AQ23" s="158">
        <f>IF(SUM(AQ24:AQ46)&gt;0,SUM(AQ24:AQ46),"－")</f>
        <v>41</v>
      </c>
      <c r="AR23" s="158">
        <f t="shared" si="22"/>
        <v>40</v>
      </c>
      <c r="AS23" s="157">
        <f t="shared" ref="AS23:AX23" si="24">IF(SUM(AS24:AS46)&gt;0,SUM(AS24:AS46),"－")</f>
        <v>279</v>
      </c>
      <c r="AT23" s="158">
        <f t="shared" si="24"/>
        <v>146</v>
      </c>
      <c r="AU23" s="159">
        <f t="shared" si="24"/>
        <v>133</v>
      </c>
      <c r="AV23" s="309">
        <f t="shared" si="24"/>
        <v>128</v>
      </c>
      <c r="AW23" s="308">
        <f t="shared" si="24"/>
        <v>67</v>
      </c>
      <c r="AX23" s="308">
        <f t="shared" si="24"/>
        <v>61</v>
      </c>
    </row>
    <row r="24" spans="1:50">
      <c r="A24" s="61"/>
      <c r="B24" s="62" t="s">
        <v>70</v>
      </c>
      <c r="C24" s="413"/>
      <c r="D24" s="163" t="str">
        <f t="shared" ref="D24:D46" si="25">IF(SUM(H24)+SUM(T24)+SUM(AG24)&gt;0,SUM(H24)+SUM(T24)+SUM(AG24),"－")</f>
        <v>－</v>
      </c>
      <c r="E24" s="144" t="str">
        <f t="shared" ref="E24:E46" si="26">IF(SUM(I24)+SUM(U24)+SUM(AH24)&gt;0,SUM(I24)+SUM(U24)+SUM(AH24),"－")</f>
        <v>－</v>
      </c>
      <c r="F24" s="144" t="str">
        <f t="shared" ref="F24:F46" si="27">IF(SUM(J24)+SUM(V24)+SUM(AI24)&gt;0,SUM(J24)+SUM(V24)+SUM(AI24),"－")</f>
        <v>－</v>
      </c>
      <c r="G24" s="163" t="str">
        <f t="shared" ref="G24:G46" si="28">IF(SUM(K24)+SUM(W24)+SUM(AJ24)&gt;0,SUM(K24)+SUM(W24)+SUM(AJ24),"－")</f>
        <v>－</v>
      </c>
      <c r="H24" s="281" t="str">
        <f t="shared" ref="H24:H46" si="29">IF(SUM(I24:J24)&gt;0,SUM(I24:J24),"－")</f>
        <v>－</v>
      </c>
      <c r="I24" s="144" t="str">
        <f t="shared" ref="I24:I46" si="30">IF(SUM(L24)+SUM(N24)+SUM(P24)+SUM(R24)&gt;0,SUM(L24)+SUM(N24)+SUM(P24)+SUM(R24),"－")</f>
        <v>－</v>
      </c>
      <c r="J24" s="144" t="str">
        <f t="shared" ref="J24:J46" si="31">IF(SUM(M24)+SUM(O24)+SUM(Q24)+SUM(S24)&gt;0,SUM(M24)+SUM(O24)+SUM(Q24)+SUM(S24),"－")</f>
        <v>－</v>
      </c>
      <c r="K24" s="321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67">
        <v>0</v>
      </c>
      <c r="S24" s="344">
        <v>0</v>
      </c>
      <c r="T24" s="281" t="str">
        <f t="shared" ref="T24:T46" si="32">IF(SUM(U24:V24)&gt;0,SUM(U24:V24),"－")</f>
        <v>－</v>
      </c>
      <c r="U24" s="144" t="str">
        <f t="shared" ref="U24:U46" si="33">IF(SUM(X24)+SUM(Z24)+SUM(AB24)&gt;0,SUM(X24)+SUM(Z24)+SUM(AB24),"－")</f>
        <v>－</v>
      </c>
      <c r="V24" s="144" t="str">
        <f t="shared" ref="V24:V46" si="34">IF(SUM(Y24)+SUM(AA24)+SUM(AC24)&gt;0,SUM(Y24)+SUM(AA24)+SUM(AC24),"－")</f>
        <v>－</v>
      </c>
      <c r="W24" s="321">
        <v>0</v>
      </c>
      <c r="X24" s="144">
        <v>0</v>
      </c>
      <c r="Y24" s="144">
        <v>0</v>
      </c>
      <c r="Z24" s="144">
        <v>0</v>
      </c>
      <c r="AA24" s="144">
        <v>0</v>
      </c>
      <c r="AB24" s="144">
        <v>0</v>
      </c>
      <c r="AC24" s="144">
        <v>0</v>
      </c>
      <c r="AD24" s="61"/>
      <c r="AE24" s="62" t="s">
        <v>70</v>
      </c>
      <c r="AF24" s="533"/>
      <c r="AG24" s="281" t="str">
        <f t="shared" ref="AG24:AG46" si="35">IF(SUM(AH24:AI24)&gt;0,SUM(AH24:AI24),"－")</f>
        <v>－</v>
      </c>
      <c r="AH24" s="144" t="str">
        <f t="shared" ref="AH24:AH46" si="36">IF(SUM(AK24)+SUM(AM24)+SUM(AO24)+SUM(AQ24)&gt;0,SUM(AK24)+SUM(AM24)+SUM(AO24)+SUM(AQ24),"－")</f>
        <v>－</v>
      </c>
      <c r="AI24" s="164" t="str">
        <f t="shared" ref="AI24:AI46" si="37">IF(SUM(AL24)+SUM(AN24)+SUM(AP24)+SUM(AR24)&gt;0,SUM(AL24)+SUM(AN24)+SUM(AP24)+SUM(AR24),"－")</f>
        <v>－</v>
      </c>
      <c r="AJ24" s="321">
        <v>0</v>
      </c>
      <c r="AK24" s="144">
        <v>0</v>
      </c>
      <c r="AL24" s="144">
        <v>0</v>
      </c>
      <c r="AM24" s="144">
        <v>0</v>
      </c>
      <c r="AN24" s="144">
        <v>0</v>
      </c>
      <c r="AO24" s="144">
        <v>0</v>
      </c>
      <c r="AP24" s="144">
        <v>0</v>
      </c>
      <c r="AQ24" s="144">
        <v>0</v>
      </c>
      <c r="AR24" s="144">
        <v>0</v>
      </c>
      <c r="AS24" s="163" t="str">
        <f t="shared" ref="AS24:AS46" si="38">IF(SUM(AT24:AU24)&gt;0,SUM(AT24:AU24),"－")</f>
        <v>－</v>
      </c>
      <c r="AT24" s="144" t="str">
        <f t="shared" ref="AT24:AT46" si="39">IF(SUM(N24)+SUM(P24)+SUM(AB24)+SUM(AQ24)&gt;0,SUM(N24)+SUM(P24)+SUM(AB24)+SUM(AQ24),"－")</f>
        <v>－</v>
      </c>
      <c r="AU24" s="164" t="str">
        <f t="shared" ref="AU24:AU46" si="40">IF(SUM(O24)+SUM(Q24)+SUM(AC24)+SUM(AR24)&gt;0,SUM(O24)+SUM(Q24)+SUM(AC24)+SUM(AR24),"－")</f>
        <v>－</v>
      </c>
      <c r="AV24" s="3" t="str">
        <f t="shared" ref="AV24:AV46" si="41">IF(SUM(AW24:AX24)&gt;0,SUM(AW24:AX24),"－")</f>
        <v>－</v>
      </c>
      <c r="AW24" s="144">
        <v>0</v>
      </c>
      <c r="AX24" s="144">
        <v>0</v>
      </c>
    </row>
    <row r="25" spans="1:50">
      <c r="A25" s="61"/>
      <c r="B25" s="62" t="s">
        <v>71</v>
      </c>
      <c r="C25" s="413"/>
      <c r="D25" s="163" t="str">
        <f t="shared" si="25"/>
        <v>－</v>
      </c>
      <c r="E25" s="144" t="str">
        <f t="shared" si="26"/>
        <v>－</v>
      </c>
      <c r="F25" s="144" t="str">
        <f t="shared" si="27"/>
        <v>－</v>
      </c>
      <c r="G25" s="163" t="str">
        <f t="shared" si="28"/>
        <v>－</v>
      </c>
      <c r="H25" s="281" t="str">
        <f t="shared" si="29"/>
        <v>－</v>
      </c>
      <c r="I25" s="144" t="str">
        <f t="shared" si="30"/>
        <v>－</v>
      </c>
      <c r="J25" s="144" t="str">
        <f t="shared" si="31"/>
        <v>－</v>
      </c>
      <c r="K25" s="321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67">
        <v>0</v>
      </c>
      <c r="S25" s="344">
        <v>0</v>
      </c>
      <c r="T25" s="281" t="str">
        <f t="shared" si="32"/>
        <v>－</v>
      </c>
      <c r="U25" s="144" t="str">
        <f t="shared" si="33"/>
        <v>－</v>
      </c>
      <c r="V25" s="144" t="str">
        <f t="shared" si="34"/>
        <v>－</v>
      </c>
      <c r="W25" s="321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61"/>
      <c r="AE25" s="62" t="s">
        <v>71</v>
      </c>
      <c r="AF25" s="533"/>
      <c r="AG25" s="281" t="str">
        <f t="shared" si="35"/>
        <v>－</v>
      </c>
      <c r="AH25" s="144" t="str">
        <f t="shared" si="36"/>
        <v>－</v>
      </c>
      <c r="AI25" s="164" t="str">
        <f t="shared" si="37"/>
        <v>－</v>
      </c>
      <c r="AJ25" s="321">
        <v>0</v>
      </c>
      <c r="AK25" s="144">
        <v>0</v>
      </c>
      <c r="AL25" s="144">
        <v>0</v>
      </c>
      <c r="AM25" s="144">
        <v>0</v>
      </c>
      <c r="AN25" s="144">
        <v>0</v>
      </c>
      <c r="AO25" s="144">
        <v>0</v>
      </c>
      <c r="AP25" s="144">
        <v>0</v>
      </c>
      <c r="AQ25" s="144">
        <v>0</v>
      </c>
      <c r="AR25" s="144">
        <v>0</v>
      </c>
      <c r="AS25" s="163" t="str">
        <f t="shared" si="38"/>
        <v>－</v>
      </c>
      <c r="AT25" s="144" t="str">
        <f t="shared" si="39"/>
        <v>－</v>
      </c>
      <c r="AU25" s="164" t="str">
        <f t="shared" si="40"/>
        <v>－</v>
      </c>
      <c r="AV25" s="3" t="str">
        <f t="shared" si="41"/>
        <v>－</v>
      </c>
      <c r="AW25" s="144">
        <v>0</v>
      </c>
      <c r="AX25" s="144">
        <v>0</v>
      </c>
    </row>
    <row r="26" spans="1:50">
      <c r="A26" s="61"/>
      <c r="B26" s="62" t="s">
        <v>72</v>
      </c>
      <c r="C26" s="413"/>
      <c r="D26" s="163" t="str">
        <f t="shared" si="25"/>
        <v>－</v>
      </c>
      <c r="E26" s="144" t="str">
        <f t="shared" si="26"/>
        <v>－</v>
      </c>
      <c r="F26" s="144" t="str">
        <f t="shared" si="27"/>
        <v>－</v>
      </c>
      <c r="G26" s="163" t="str">
        <f t="shared" si="28"/>
        <v>－</v>
      </c>
      <c r="H26" s="281" t="str">
        <f t="shared" si="29"/>
        <v>－</v>
      </c>
      <c r="I26" s="144" t="str">
        <f t="shared" si="30"/>
        <v>－</v>
      </c>
      <c r="J26" s="144" t="str">
        <f t="shared" si="31"/>
        <v>－</v>
      </c>
      <c r="K26" s="321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67">
        <v>0</v>
      </c>
      <c r="S26" s="344">
        <v>0</v>
      </c>
      <c r="T26" s="281" t="str">
        <f t="shared" si="32"/>
        <v>－</v>
      </c>
      <c r="U26" s="144" t="str">
        <f t="shared" si="33"/>
        <v>－</v>
      </c>
      <c r="V26" s="144" t="str">
        <f t="shared" si="34"/>
        <v>－</v>
      </c>
      <c r="W26" s="321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61"/>
      <c r="AE26" s="62" t="s">
        <v>72</v>
      </c>
      <c r="AF26" s="533"/>
      <c r="AG26" s="281" t="str">
        <f t="shared" si="35"/>
        <v>－</v>
      </c>
      <c r="AH26" s="144" t="str">
        <f t="shared" si="36"/>
        <v>－</v>
      </c>
      <c r="AI26" s="164" t="str">
        <f t="shared" si="37"/>
        <v>－</v>
      </c>
      <c r="AJ26" s="321">
        <v>0</v>
      </c>
      <c r="AK26" s="144">
        <v>0</v>
      </c>
      <c r="AL26" s="144">
        <v>0</v>
      </c>
      <c r="AM26" s="144">
        <v>0</v>
      </c>
      <c r="AN26" s="144">
        <v>0</v>
      </c>
      <c r="AO26" s="144">
        <v>0</v>
      </c>
      <c r="AP26" s="144">
        <v>0</v>
      </c>
      <c r="AQ26" s="144">
        <v>0</v>
      </c>
      <c r="AR26" s="144">
        <v>0</v>
      </c>
      <c r="AS26" s="163" t="str">
        <f t="shared" si="38"/>
        <v>－</v>
      </c>
      <c r="AT26" s="144" t="str">
        <f t="shared" si="39"/>
        <v>－</v>
      </c>
      <c r="AU26" s="164" t="str">
        <f t="shared" si="40"/>
        <v>－</v>
      </c>
      <c r="AV26" s="3" t="str">
        <f t="shared" si="41"/>
        <v>－</v>
      </c>
      <c r="AW26" s="144">
        <v>0</v>
      </c>
      <c r="AX26" s="144">
        <v>0</v>
      </c>
    </row>
    <row r="27" spans="1:50">
      <c r="A27" s="43"/>
      <c r="B27" s="62" t="s">
        <v>208</v>
      </c>
      <c r="C27" s="413"/>
      <c r="D27" s="163" t="str">
        <f t="shared" si="25"/>
        <v>－</v>
      </c>
      <c r="E27" s="144" t="str">
        <f t="shared" si="26"/>
        <v>－</v>
      </c>
      <c r="F27" s="144" t="str">
        <f t="shared" si="27"/>
        <v>－</v>
      </c>
      <c r="G27" s="163" t="str">
        <f t="shared" si="28"/>
        <v>－</v>
      </c>
      <c r="H27" s="281" t="str">
        <f t="shared" si="29"/>
        <v>－</v>
      </c>
      <c r="I27" s="144" t="str">
        <f t="shared" si="30"/>
        <v>－</v>
      </c>
      <c r="J27" s="144" t="str">
        <f t="shared" si="31"/>
        <v>－</v>
      </c>
      <c r="K27" s="321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67">
        <v>0</v>
      </c>
      <c r="S27" s="344">
        <v>0</v>
      </c>
      <c r="T27" s="281" t="str">
        <f t="shared" si="32"/>
        <v>－</v>
      </c>
      <c r="U27" s="144" t="str">
        <f t="shared" si="33"/>
        <v>－</v>
      </c>
      <c r="V27" s="144" t="str">
        <f t="shared" si="34"/>
        <v>－</v>
      </c>
      <c r="W27" s="321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43"/>
      <c r="AE27" s="62" t="s">
        <v>208</v>
      </c>
      <c r="AF27" s="533"/>
      <c r="AG27" s="281" t="str">
        <f t="shared" si="35"/>
        <v>－</v>
      </c>
      <c r="AH27" s="144" t="str">
        <f t="shared" si="36"/>
        <v>－</v>
      </c>
      <c r="AI27" s="164" t="str">
        <f t="shared" si="37"/>
        <v>－</v>
      </c>
      <c r="AJ27" s="321">
        <v>0</v>
      </c>
      <c r="AK27" s="144">
        <v>0</v>
      </c>
      <c r="AL27" s="144">
        <v>0</v>
      </c>
      <c r="AM27" s="144">
        <v>0</v>
      </c>
      <c r="AN27" s="144">
        <v>0</v>
      </c>
      <c r="AO27" s="144">
        <v>0</v>
      </c>
      <c r="AP27" s="144">
        <v>0</v>
      </c>
      <c r="AQ27" s="144">
        <v>0</v>
      </c>
      <c r="AR27" s="144">
        <v>0</v>
      </c>
      <c r="AS27" s="163" t="str">
        <f t="shared" si="38"/>
        <v>－</v>
      </c>
      <c r="AT27" s="144" t="str">
        <f t="shared" si="39"/>
        <v>－</v>
      </c>
      <c r="AU27" s="164" t="str">
        <f t="shared" si="40"/>
        <v>－</v>
      </c>
      <c r="AV27" s="3" t="str">
        <f t="shared" si="41"/>
        <v>－</v>
      </c>
      <c r="AW27" s="144">
        <v>0</v>
      </c>
      <c r="AX27" s="144">
        <v>0</v>
      </c>
    </row>
    <row r="28" spans="1:50">
      <c r="A28" s="43"/>
      <c r="B28" s="62" t="s">
        <v>66</v>
      </c>
      <c r="C28" s="413"/>
      <c r="D28" s="163" t="str">
        <f t="shared" si="25"/>
        <v>－</v>
      </c>
      <c r="E28" s="144" t="str">
        <f t="shared" si="26"/>
        <v>－</v>
      </c>
      <c r="F28" s="144" t="str">
        <f t="shared" si="27"/>
        <v>－</v>
      </c>
      <c r="G28" s="163" t="str">
        <f t="shared" si="28"/>
        <v>－</v>
      </c>
      <c r="H28" s="281" t="str">
        <f t="shared" si="29"/>
        <v>－</v>
      </c>
      <c r="I28" s="144" t="str">
        <f t="shared" si="30"/>
        <v>－</v>
      </c>
      <c r="J28" s="144" t="str">
        <f t="shared" si="31"/>
        <v>－</v>
      </c>
      <c r="K28" s="321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67">
        <v>0</v>
      </c>
      <c r="S28" s="344">
        <v>0</v>
      </c>
      <c r="T28" s="281" t="str">
        <f t="shared" si="32"/>
        <v>－</v>
      </c>
      <c r="U28" s="144" t="str">
        <f t="shared" si="33"/>
        <v>－</v>
      </c>
      <c r="V28" s="144" t="str">
        <f t="shared" si="34"/>
        <v>－</v>
      </c>
      <c r="W28" s="321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43"/>
      <c r="AE28" s="62" t="s">
        <v>66</v>
      </c>
      <c r="AF28" s="533"/>
      <c r="AG28" s="281" t="str">
        <f t="shared" si="35"/>
        <v>－</v>
      </c>
      <c r="AH28" s="144" t="str">
        <f t="shared" si="36"/>
        <v>－</v>
      </c>
      <c r="AI28" s="164" t="str">
        <f t="shared" si="37"/>
        <v>－</v>
      </c>
      <c r="AJ28" s="321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63" t="str">
        <f t="shared" si="38"/>
        <v>－</v>
      </c>
      <c r="AT28" s="144" t="str">
        <f t="shared" si="39"/>
        <v>－</v>
      </c>
      <c r="AU28" s="164" t="str">
        <f t="shared" si="40"/>
        <v>－</v>
      </c>
      <c r="AV28" s="329" t="str">
        <f t="shared" si="41"/>
        <v>－</v>
      </c>
      <c r="AW28" s="144">
        <v>0</v>
      </c>
      <c r="AX28" s="144">
        <v>0</v>
      </c>
    </row>
    <row r="29" spans="1:50">
      <c r="A29" s="66"/>
      <c r="B29" s="65" t="s">
        <v>73</v>
      </c>
      <c r="C29" s="418"/>
      <c r="D29" s="180" t="str">
        <f t="shared" si="25"/>
        <v>－</v>
      </c>
      <c r="E29" s="181" t="str">
        <f t="shared" si="26"/>
        <v>－</v>
      </c>
      <c r="F29" s="181" t="str">
        <f t="shared" si="27"/>
        <v>－</v>
      </c>
      <c r="G29" s="180" t="str">
        <f t="shared" si="28"/>
        <v>－</v>
      </c>
      <c r="H29" s="284" t="str">
        <f t="shared" si="29"/>
        <v>－</v>
      </c>
      <c r="I29" s="181" t="str">
        <f t="shared" si="30"/>
        <v>－</v>
      </c>
      <c r="J29" s="181" t="str">
        <f t="shared" si="31"/>
        <v>－</v>
      </c>
      <c r="K29" s="322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6">
        <v>0</v>
      </c>
      <c r="S29" s="345">
        <v>0</v>
      </c>
      <c r="T29" s="284" t="str">
        <f t="shared" si="32"/>
        <v>－</v>
      </c>
      <c r="U29" s="181" t="str">
        <f t="shared" si="33"/>
        <v>－</v>
      </c>
      <c r="V29" s="181" t="str">
        <f t="shared" si="34"/>
        <v>－</v>
      </c>
      <c r="W29" s="322">
        <v>0</v>
      </c>
      <c r="X29" s="181">
        <v>0</v>
      </c>
      <c r="Y29" s="181">
        <v>0</v>
      </c>
      <c r="Z29" s="181">
        <v>0</v>
      </c>
      <c r="AA29" s="181">
        <v>0</v>
      </c>
      <c r="AB29" s="181">
        <v>0</v>
      </c>
      <c r="AC29" s="181">
        <v>0</v>
      </c>
      <c r="AD29" s="66"/>
      <c r="AE29" s="65" t="s">
        <v>73</v>
      </c>
      <c r="AF29" s="534"/>
      <c r="AG29" s="284" t="str">
        <f t="shared" si="35"/>
        <v>－</v>
      </c>
      <c r="AH29" s="181" t="str">
        <f t="shared" si="36"/>
        <v>－</v>
      </c>
      <c r="AI29" s="182" t="str">
        <f t="shared" si="37"/>
        <v>－</v>
      </c>
      <c r="AJ29" s="322">
        <v>0</v>
      </c>
      <c r="AK29" s="181">
        <v>0</v>
      </c>
      <c r="AL29" s="181">
        <v>0</v>
      </c>
      <c r="AM29" s="181">
        <v>0</v>
      </c>
      <c r="AN29" s="181">
        <v>0</v>
      </c>
      <c r="AO29" s="181">
        <v>0</v>
      </c>
      <c r="AP29" s="181">
        <v>0</v>
      </c>
      <c r="AQ29" s="181">
        <v>0</v>
      </c>
      <c r="AR29" s="181">
        <v>0</v>
      </c>
      <c r="AS29" s="180" t="str">
        <f t="shared" si="38"/>
        <v>－</v>
      </c>
      <c r="AT29" s="181" t="str">
        <f t="shared" si="39"/>
        <v>－</v>
      </c>
      <c r="AU29" s="182" t="str">
        <f t="shared" si="40"/>
        <v>－</v>
      </c>
      <c r="AV29" s="3" t="str">
        <f t="shared" si="41"/>
        <v>－</v>
      </c>
      <c r="AW29" s="181">
        <v>0</v>
      </c>
      <c r="AX29" s="181">
        <v>0</v>
      </c>
    </row>
    <row r="30" spans="1:50">
      <c r="A30" s="43"/>
      <c r="B30" s="62" t="s">
        <v>74</v>
      </c>
      <c r="C30" s="413"/>
      <c r="D30" s="163" t="str">
        <f t="shared" si="25"/>
        <v>－</v>
      </c>
      <c r="E30" s="144" t="str">
        <f t="shared" si="26"/>
        <v>－</v>
      </c>
      <c r="F30" s="144" t="str">
        <f t="shared" si="27"/>
        <v>－</v>
      </c>
      <c r="G30" s="163" t="str">
        <f t="shared" si="28"/>
        <v>－</v>
      </c>
      <c r="H30" s="281" t="str">
        <f t="shared" si="29"/>
        <v>－</v>
      </c>
      <c r="I30" s="144" t="str">
        <f t="shared" si="30"/>
        <v>－</v>
      </c>
      <c r="J30" s="144" t="str">
        <f t="shared" si="31"/>
        <v>－</v>
      </c>
      <c r="K30" s="321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67">
        <v>0</v>
      </c>
      <c r="S30" s="344">
        <v>0</v>
      </c>
      <c r="T30" s="281" t="str">
        <f t="shared" si="32"/>
        <v>－</v>
      </c>
      <c r="U30" s="144" t="str">
        <f t="shared" si="33"/>
        <v>－</v>
      </c>
      <c r="V30" s="144" t="str">
        <f t="shared" si="34"/>
        <v>－</v>
      </c>
      <c r="W30" s="321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43"/>
      <c r="AE30" s="62" t="s">
        <v>74</v>
      </c>
      <c r="AF30" s="533"/>
      <c r="AG30" s="281" t="str">
        <f t="shared" si="35"/>
        <v>－</v>
      </c>
      <c r="AH30" s="144" t="str">
        <f t="shared" si="36"/>
        <v>－</v>
      </c>
      <c r="AI30" s="164" t="str">
        <f t="shared" si="37"/>
        <v>－</v>
      </c>
      <c r="AJ30" s="321">
        <v>0</v>
      </c>
      <c r="AK30" s="144">
        <v>0</v>
      </c>
      <c r="AL30" s="144">
        <v>0</v>
      </c>
      <c r="AM30" s="144">
        <v>0</v>
      </c>
      <c r="AN30" s="144">
        <v>0</v>
      </c>
      <c r="AO30" s="144">
        <v>0</v>
      </c>
      <c r="AP30" s="144">
        <v>0</v>
      </c>
      <c r="AQ30" s="144">
        <v>0</v>
      </c>
      <c r="AR30" s="144">
        <v>0</v>
      </c>
      <c r="AS30" s="163" t="str">
        <f t="shared" si="38"/>
        <v>－</v>
      </c>
      <c r="AT30" s="144" t="str">
        <f t="shared" si="39"/>
        <v>－</v>
      </c>
      <c r="AU30" s="164" t="str">
        <f t="shared" si="40"/>
        <v>－</v>
      </c>
      <c r="AV30" s="3" t="str">
        <f t="shared" si="41"/>
        <v>－</v>
      </c>
      <c r="AW30" s="144">
        <v>0</v>
      </c>
      <c r="AX30" s="144">
        <v>0</v>
      </c>
    </row>
    <row r="31" spans="1:50">
      <c r="A31" s="43"/>
      <c r="B31" s="62" t="s">
        <v>67</v>
      </c>
      <c r="C31" s="413"/>
      <c r="D31" s="163" t="str">
        <f t="shared" si="25"/>
        <v>－</v>
      </c>
      <c r="E31" s="144" t="str">
        <f t="shared" si="26"/>
        <v>－</v>
      </c>
      <c r="F31" s="144" t="str">
        <f t="shared" si="27"/>
        <v>－</v>
      </c>
      <c r="G31" s="163" t="str">
        <f t="shared" si="28"/>
        <v>－</v>
      </c>
      <c r="H31" s="281" t="str">
        <f t="shared" si="29"/>
        <v>－</v>
      </c>
      <c r="I31" s="144" t="str">
        <f t="shared" si="30"/>
        <v>－</v>
      </c>
      <c r="J31" s="144" t="str">
        <f t="shared" si="31"/>
        <v>－</v>
      </c>
      <c r="K31" s="321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67">
        <v>0</v>
      </c>
      <c r="S31" s="344">
        <v>0</v>
      </c>
      <c r="T31" s="281" t="str">
        <f t="shared" si="32"/>
        <v>－</v>
      </c>
      <c r="U31" s="144" t="str">
        <f t="shared" si="33"/>
        <v>－</v>
      </c>
      <c r="V31" s="144" t="str">
        <f t="shared" si="34"/>
        <v>－</v>
      </c>
      <c r="W31" s="321">
        <v>0</v>
      </c>
      <c r="X31" s="144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0</v>
      </c>
      <c r="AD31" s="43"/>
      <c r="AE31" s="62" t="s">
        <v>67</v>
      </c>
      <c r="AF31" s="533"/>
      <c r="AG31" s="281" t="str">
        <f t="shared" si="35"/>
        <v>－</v>
      </c>
      <c r="AH31" s="144" t="str">
        <f t="shared" si="36"/>
        <v>－</v>
      </c>
      <c r="AI31" s="164" t="str">
        <f t="shared" si="37"/>
        <v>－</v>
      </c>
      <c r="AJ31" s="321">
        <v>0</v>
      </c>
      <c r="AK31" s="144">
        <v>0</v>
      </c>
      <c r="AL31" s="144">
        <v>0</v>
      </c>
      <c r="AM31" s="144">
        <v>0</v>
      </c>
      <c r="AN31" s="144">
        <v>0</v>
      </c>
      <c r="AO31" s="144">
        <v>0</v>
      </c>
      <c r="AP31" s="144">
        <v>0</v>
      </c>
      <c r="AQ31" s="144">
        <v>0</v>
      </c>
      <c r="AR31" s="144">
        <v>0</v>
      </c>
      <c r="AS31" s="163" t="str">
        <f t="shared" si="38"/>
        <v>－</v>
      </c>
      <c r="AT31" s="144" t="str">
        <f t="shared" si="39"/>
        <v>－</v>
      </c>
      <c r="AU31" s="164" t="str">
        <f t="shared" si="40"/>
        <v>－</v>
      </c>
      <c r="AV31" s="3" t="str">
        <f t="shared" si="41"/>
        <v>－</v>
      </c>
      <c r="AW31" s="144">
        <v>0</v>
      </c>
      <c r="AX31" s="144">
        <v>0</v>
      </c>
    </row>
    <row r="32" spans="1:50">
      <c r="A32" s="43"/>
      <c r="B32" s="62" t="s">
        <v>68</v>
      </c>
      <c r="C32" s="413"/>
      <c r="D32" s="163" t="str">
        <f t="shared" si="25"/>
        <v>－</v>
      </c>
      <c r="E32" s="144" t="str">
        <f t="shared" si="26"/>
        <v>－</v>
      </c>
      <c r="F32" s="144" t="str">
        <f t="shared" si="27"/>
        <v>－</v>
      </c>
      <c r="G32" s="163" t="str">
        <f t="shared" si="28"/>
        <v>－</v>
      </c>
      <c r="H32" s="281" t="str">
        <f t="shared" si="29"/>
        <v>－</v>
      </c>
      <c r="I32" s="144" t="str">
        <f t="shared" si="30"/>
        <v>－</v>
      </c>
      <c r="J32" s="144" t="str">
        <f t="shared" si="31"/>
        <v>－</v>
      </c>
      <c r="K32" s="321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67">
        <v>0</v>
      </c>
      <c r="S32" s="344">
        <v>0</v>
      </c>
      <c r="T32" s="281" t="str">
        <f t="shared" si="32"/>
        <v>－</v>
      </c>
      <c r="U32" s="144" t="str">
        <f t="shared" si="33"/>
        <v>－</v>
      </c>
      <c r="V32" s="144" t="str">
        <f t="shared" si="34"/>
        <v>－</v>
      </c>
      <c r="W32" s="321">
        <v>0</v>
      </c>
      <c r="X32" s="144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43"/>
      <c r="AE32" s="62" t="s">
        <v>68</v>
      </c>
      <c r="AF32" s="533"/>
      <c r="AG32" s="281" t="str">
        <f t="shared" si="35"/>
        <v>－</v>
      </c>
      <c r="AH32" s="144" t="str">
        <f t="shared" si="36"/>
        <v>－</v>
      </c>
      <c r="AI32" s="164" t="str">
        <f t="shared" si="37"/>
        <v>－</v>
      </c>
      <c r="AJ32" s="321">
        <v>0</v>
      </c>
      <c r="AK32" s="144">
        <v>0</v>
      </c>
      <c r="AL32" s="144">
        <v>0</v>
      </c>
      <c r="AM32" s="144">
        <v>0</v>
      </c>
      <c r="AN32" s="144">
        <v>0</v>
      </c>
      <c r="AO32" s="144">
        <v>0</v>
      </c>
      <c r="AP32" s="144">
        <v>0</v>
      </c>
      <c r="AQ32" s="144">
        <v>0</v>
      </c>
      <c r="AR32" s="144">
        <v>0</v>
      </c>
      <c r="AS32" s="163" t="str">
        <f t="shared" si="38"/>
        <v>－</v>
      </c>
      <c r="AT32" s="144" t="str">
        <f t="shared" si="39"/>
        <v>－</v>
      </c>
      <c r="AU32" s="164" t="str">
        <f t="shared" si="40"/>
        <v>－</v>
      </c>
      <c r="AV32" s="3" t="str">
        <f t="shared" si="41"/>
        <v>－</v>
      </c>
      <c r="AW32" s="144">
        <v>0</v>
      </c>
      <c r="AX32" s="144">
        <v>0</v>
      </c>
    </row>
    <row r="33" spans="1:50">
      <c r="A33" s="73"/>
      <c r="B33" s="72" t="s">
        <v>87</v>
      </c>
      <c r="C33" s="419"/>
      <c r="D33" s="187" t="str">
        <f t="shared" si="25"/>
        <v>－</v>
      </c>
      <c r="E33" s="188" t="str">
        <f t="shared" si="26"/>
        <v>－</v>
      </c>
      <c r="F33" s="188" t="str">
        <f t="shared" si="27"/>
        <v>－</v>
      </c>
      <c r="G33" s="187" t="str">
        <f t="shared" si="28"/>
        <v>－</v>
      </c>
      <c r="H33" s="285" t="str">
        <f t="shared" si="29"/>
        <v>－</v>
      </c>
      <c r="I33" s="188" t="str">
        <f t="shared" si="30"/>
        <v>－</v>
      </c>
      <c r="J33" s="188" t="str">
        <f t="shared" si="31"/>
        <v>－</v>
      </c>
      <c r="K33" s="324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93">
        <v>0</v>
      </c>
      <c r="S33" s="347">
        <v>0</v>
      </c>
      <c r="T33" s="285" t="str">
        <f t="shared" si="32"/>
        <v>－</v>
      </c>
      <c r="U33" s="188" t="str">
        <f t="shared" si="33"/>
        <v>－</v>
      </c>
      <c r="V33" s="188" t="str">
        <f t="shared" si="34"/>
        <v>－</v>
      </c>
      <c r="W33" s="324">
        <v>0</v>
      </c>
      <c r="X33" s="188">
        <v>0</v>
      </c>
      <c r="Y33" s="188">
        <v>0</v>
      </c>
      <c r="Z33" s="188">
        <v>0</v>
      </c>
      <c r="AA33" s="188">
        <v>0</v>
      </c>
      <c r="AB33" s="188">
        <v>0</v>
      </c>
      <c r="AC33" s="188">
        <v>0</v>
      </c>
      <c r="AD33" s="73"/>
      <c r="AE33" s="72" t="s">
        <v>87</v>
      </c>
      <c r="AF33" s="535"/>
      <c r="AG33" s="285" t="str">
        <f t="shared" si="35"/>
        <v>－</v>
      </c>
      <c r="AH33" s="188" t="str">
        <f t="shared" si="36"/>
        <v>－</v>
      </c>
      <c r="AI33" s="189" t="str">
        <f t="shared" si="37"/>
        <v>－</v>
      </c>
      <c r="AJ33" s="324">
        <v>0</v>
      </c>
      <c r="AK33" s="188">
        <v>0</v>
      </c>
      <c r="AL33" s="188">
        <v>0</v>
      </c>
      <c r="AM33" s="188">
        <v>0</v>
      </c>
      <c r="AN33" s="188">
        <v>0</v>
      </c>
      <c r="AO33" s="188">
        <v>0</v>
      </c>
      <c r="AP33" s="188">
        <v>0</v>
      </c>
      <c r="AQ33" s="188">
        <v>0</v>
      </c>
      <c r="AR33" s="188">
        <v>0</v>
      </c>
      <c r="AS33" s="187" t="str">
        <f t="shared" si="38"/>
        <v>－</v>
      </c>
      <c r="AT33" s="188" t="str">
        <f t="shared" si="39"/>
        <v>－</v>
      </c>
      <c r="AU33" s="189" t="str">
        <f t="shared" si="40"/>
        <v>－</v>
      </c>
      <c r="AV33" s="329" t="str">
        <f t="shared" si="41"/>
        <v>－</v>
      </c>
      <c r="AW33" s="188">
        <v>0</v>
      </c>
      <c r="AX33" s="188">
        <v>0</v>
      </c>
    </row>
    <row r="34" spans="1:50">
      <c r="A34" s="43"/>
      <c r="B34" s="62" t="s">
        <v>88</v>
      </c>
      <c r="C34" s="413"/>
      <c r="D34" s="163" t="str">
        <f t="shared" si="25"/>
        <v>－</v>
      </c>
      <c r="E34" s="144" t="str">
        <f t="shared" si="26"/>
        <v>－</v>
      </c>
      <c r="F34" s="144" t="str">
        <f t="shared" si="27"/>
        <v>－</v>
      </c>
      <c r="G34" s="163" t="str">
        <f t="shared" si="28"/>
        <v>－</v>
      </c>
      <c r="H34" s="281" t="str">
        <f t="shared" si="29"/>
        <v>－</v>
      </c>
      <c r="I34" s="144" t="str">
        <f t="shared" si="30"/>
        <v>－</v>
      </c>
      <c r="J34" s="144" t="str">
        <f t="shared" si="31"/>
        <v>－</v>
      </c>
      <c r="K34" s="321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67">
        <v>0</v>
      </c>
      <c r="S34" s="344">
        <v>0</v>
      </c>
      <c r="T34" s="281" t="str">
        <f t="shared" si="32"/>
        <v>－</v>
      </c>
      <c r="U34" s="144" t="str">
        <f t="shared" si="33"/>
        <v>－</v>
      </c>
      <c r="V34" s="144" t="str">
        <f t="shared" si="34"/>
        <v>－</v>
      </c>
      <c r="W34" s="321">
        <v>0</v>
      </c>
      <c r="X34" s="144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43"/>
      <c r="AE34" s="62" t="s">
        <v>88</v>
      </c>
      <c r="AF34" s="533"/>
      <c r="AG34" s="281" t="str">
        <f t="shared" si="35"/>
        <v>－</v>
      </c>
      <c r="AH34" s="144" t="str">
        <f t="shared" si="36"/>
        <v>－</v>
      </c>
      <c r="AI34" s="164" t="str">
        <f t="shared" si="37"/>
        <v>－</v>
      </c>
      <c r="AJ34" s="321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4">
        <v>0</v>
      </c>
      <c r="AQ34" s="144">
        <v>0</v>
      </c>
      <c r="AR34" s="144">
        <v>0</v>
      </c>
      <c r="AS34" s="163" t="str">
        <f t="shared" si="38"/>
        <v>－</v>
      </c>
      <c r="AT34" s="144" t="str">
        <f t="shared" si="39"/>
        <v>－</v>
      </c>
      <c r="AU34" s="164" t="str">
        <f t="shared" si="40"/>
        <v>－</v>
      </c>
      <c r="AV34" s="3" t="str">
        <f t="shared" si="41"/>
        <v>－</v>
      </c>
      <c r="AW34" s="144">
        <v>0</v>
      </c>
      <c r="AX34" s="144">
        <v>0</v>
      </c>
    </row>
    <row r="35" spans="1:50">
      <c r="A35" s="43"/>
      <c r="B35" s="62" t="s">
        <v>89</v>
      </c>
      <c r="C35" s="422"/>
      <c r="D35" s="163" t="str">
        <f t="shared" si="25"/>
        <v>－</v>
      </c>
      <c r="E35" s="144" t="str">
        <f t="shared" si="26"/>
        <v>－</v>
      </c>
      <c r="F35" s="144" t="str">
        <f t="shared" si="27"/>
        <v>－</v>
      </c>
      <c r="G35" s="163" t="str">
        <f t="shared" si="28"/>
        <v>－</v>
      </c>
      <c r="H35" s="281" t="str">
        <f t="shared" si="29"/>
        <v>－</v>
      </c>
      <c r="I35" s="144" t="str">
        <f t="shared" si="30"/>
        <v>－</v>
      </c>
      <c r="J35" s="144" t="str">
        <f t="shared" si="31"/>
        <v>－</v>
      </c>
      <c r="K35" s="321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67">
        <v>0</v>
      </c>
      <c r="S35" s="344">
        <v>0</v>
      </c>
      <c r="T35" s="281" t="str">
        <f t="shared" si="32"/>
        <v>－</v>
      </c>
      <c r="U35" s="144" t="str">
        <f t="shared" si="33"/>
        <v>－</v>
      </c>
      <c r="V35" s="144" t="str">
        <f t="shared" si="34"/>
        <v>－</v>
      </c>
      <c r="W35" s="321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43"/>
      <c r="AE35" s="62" t="s">
        <v>89</v>
      </c>
      <c r="AF35" s="538"/>
      <c r="AG35" s="281" t="str">
        <f t="shared" si="35"/>
        <v>－</v>
      </c>
      <c r="AH35" s="144" t="str">
        <f t="shared" si="36"/>
        <v>－</v>
      </c>
      <c r="AI35" s="164" t="str">
        <f t="shared" si="37"/>
        <v>－</v>
      </c>
      <c r="AJ35" s="321">
        <v>0</v>
      </c>
      <c r="AK35" s="144">
        <v>0</v>
      </c>
      <c r="AL35" s="144">
        <v>0</v>
      </c>
      <c r="AM35" s="144">
        <v>0</v>
      </c>
      <c r="AN35" s="144">
        <v>0</v>
      </c>
      <c r="AO35" s="144">
        <v>0</v>
      </c>
      <c r="AP35" s="144">
        <v>0</v>
      </c>
      <c r="AQ35" s="144">
        <v>0</v>
      </c>
      <c r="AR35" s="144">
        <v>0</v>
      </c>
      <c r="AS35" s="163" t="str">
        <f t="shared" si="38"/>
        <v>－</v>
      </c>
      <c r="AT35" s="144" t="str">
        <f t="shared" si="39"/>
        <v>－</v>
      </c>
      <c r="AU35" s="164" t="str">
        <f t="shared" si="40"/>
        <v>－</v>
      </c>
      <c r="AV35" s="3" t="str">
        <f t="shared" si="41"/>
        <v>－</v>
      </c>
      <c r="AW35" s="144">
        <v>0</v>
      </c>
      <c r="AX35" s="144">
        <v>0</v>
      </c>
    </row>
    <row r="36" spans="1:50">
      <c r="A36" s="43"/>
      <c r="B36" s="62" t="s">
        <v>90</v>
      </c>
      <c r="C36" s="422"/>
      <c r="D36" s="163" t="str">
        <f t="shared" si="25"/>
        <v>－</v>
      </c>
      <c r="E36" s="144" t="str">
        <f t="shared" si="26"/>
        <v>－</v>
      </c>
      <c r="F36" s="144" t="str">
        <f t="shared" si="27"/>
        <v>－</v>
      </c>
      <c r="G36" s="163" t="str">
        <f t="shared" si="28"/>
        <v>－</v>
      </c>
      <c r="H36" s="281" t="str">
        <f t="shared" si="29"/>
        <v>－</v>
      </c>
      <c r="I36" s="144" t="str">
        <f t="shared" si="30"/>
        <v>－</v>
      </c>
      <c r="J36" s="144" t="str">
        <f t="shared" si="31"/>
        <v>－</v>
      </c>
      <c r="K36" s="321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67">
        <v>0</v>
      </c>
      <c r="S36" s="344">
        <v>0</v>
      </c>
      <c r="T36" s="281" t="str">
        <f t="shared" si="32"/>
        <v>－</v>
      </c>
      <c r="U36" s="144" t="str">
        <f t="shared" si="33"/>
        <v>－</v>
      </c>
      <c r="V36" s="144" t="str">
        <f t="shared" si="34"/>
        <v>－</v>
      </c>
      <c r="W36" s="321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43"/>
      <c r="AE36" s="62" t="s">
        <v>90</v>
      </c>
      <c r="AF36" s="538"/>
      <c r="AG36" s="281" t="str">
        <f t="shared" si="35"/>
        <v>－</v>
      </c>
      <c r="AH36" s="144" t="str">
        <f t="shared" si="36"/>
        <v>－</v>
      </c>
      <c r="AI36" s="164" t="str">
        <f t="shared" si="37"/>
        <v>－</v>
      </c>
      <c r="AJ36" s="321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63" t="str">
        <f t="shared" si="38"/>
        <v>－</v>
      </c>
      <c r="AT36" s="144" t="str">
        <f t="shared" si="39"/>
        <v>－</v>
      </c>
      <c r="AU36" s="164" t="str">
        <f t="shared" si="40"/>
        <v>－</v>
      </c>
      <c r="AV36" s="3" t="str">
        <f t="shared" si="41"/>
        <v>－</v>
      </c>
      <c r="AW36" s="144">
        <v>0</v>
      </c>
      <c r="AX36" s="144">
        <v>0</v>
      </c>
    </row>
    <row r="37" spans="1:50">
      <c r="A37" s="43"/>
      <c r="B37" s="62" t="s">
        <v>75</v>
      </c>
      <c r="C37" s="422"/>
      <c r="D37" s="163" t="str">
        <f t="shared" si="25"/>
        <v>－</v>
      </c>
      <c r="E37" s="144" t="str">
        <f t="shared" si="26"/>
        <v>－</v>
      </c>
      <c r="F37" s="144" t="str">
        <f t="shared" si="27"/>
        <v>－</v>
      </c>
      <c r="G37" s="163" t="str">
        <f t="shared" si="28"/>
        <v>－</v>
      </c>
      <c r="H37" s="281" t="str">
        <f t="shared" si="29"/>
        <v>－</v>
      </c>
      <c r="I37" s="144" t="str">
        <f t="shared" si="30"/>
        <v>－</v>
      </c>
      <c r="J37" s="144" t="str">
        <f t="shared" si="31"/>
        <v>－</v>
      </c>
      <c r="K37" s="321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67">
        <v>0</v>
      </c>
      <c r="S37" s="344">
        <v>0</v>
      </c>
      <c r="T37" s="281" t="str">
        <f t="shared" si="32"/>
        <v>－</v>
      </c>
      <c r="U37" s="144" t="str">
        <f t="shared" si="33"/>
        <v>－</v>
      </c>
      <c r="V37" s="144" t="str">
        <f t="shared" si="34"/>
        <v>－</v>
      </c>
      <c r="W37" s="321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43"/>
      <c r="AE37" s="62" t="s">
        <v>75</v>
      </c>
      <c r="AF37" s="538"/>
      <c r="AG37" s="281" t="str">
        <f t="shared" si="35"/>
        <v>－</v>
      </c>
      <c r="AH37" s="144" t="str">
        <f t="shared" si="36"/>
        <v>－</v>
      </c>
      <c r="AI37" s="164" t="str">
        <f t="shared" si="37"/>
        <v>－</v>
      </c>
      <c r="AJ37" s="321">
        <v>0</v>
      </c>
      <c r="AK37" s="144">
        <v>0</v>
      </c>
      <c r="AL37" s="144">
        <v>0</v>
      </c>
      <c r="AM37" s="144">
        <v>0</v>
      </c>
      <c r="AN37" s="144">
        <v>0</v>
      </c>
      <c r="AO37" s="144">
        <v>0</v>
      </c>
      <c r="AP37" s="144">
        <v>0</v>
      </c>
      <c r="AQ37" s="144">
        <v>0</v>
      </c>
      <c r="AR37" s="144">
        <v>0</v>
      </c>
      <c r="AS37" s="163" t="str">
        <f t="shared" si="38"/>
        <v>－</v>
      </c>
      <c r="AT37" s="144" t="str">
        <f t="shared" si="39"/>
        <v>－</v>
      </c>
      <c r="AU37" s="164" t="str">
        <f t="shared" si="40"/>
        <v>－</v>
      </c>
      <c r="AV37" s="3" t="str">
        <f t="shared" si="41"/>
        <v>－</v>
      </c>
      <c r="AW37" s="144">
        <v>0</v>
      </c>
      <c r="AX37" s="144">
        <v>0</v>
      </c>
    </row>
    <row r="38" spans="1:50">
      <c r="A38" s="43"/>
      <c r="B38" s="62" t="s">
        <v>76</v>
      </c>
      <c r="C38" s="422"/>
      <c r="D38" s="163" t="str">
        <f t="shared" si="25"/>
        <v>－</v>
      </c>
      <c r="E38" s="144" t="str">
        <f t="shared" si="26"/>
        <v>－</v>
      </c>
      <c r="F38" s="144" t="str">
        <f t="shared" si="27"/>
        <v>－</v>
      </c>
      <c r="G38" s="163" t="str">
        <f t="shared" si="28"/>
        <v>－</v>
      </c>
      <c r="H38" s="281" t="str">
        <f t="shared" si="29"/>
        <v>－</v>
      </c>
      <c r="I38" s="144" t="str">
        <f t="shared" si="30"/>
        <v>－</v>
      </c>
      <c r="J38" s="144" t="str">
        <f t="shared" si="31"/>
        <v>－</v>
      </c>
      <c r="K38" s="321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67">
        <v>0</v>
      </c>
      <c r="S38" s="344">
        <v>0</v>
      </c>
      <c r="T38" s="281" t="str">
        <f t="shared" si="32"/>
        <v>－</v>
      </c>
      <c r="U38" s="144" t="str">
        <f t="shared" si="33"/>
        <v>－</v>
      </c>
      <c r="V38" s="144" t="str">
        <f t="shared" si="34"/>
        <v>－</v>
      </c>
      <c r="W38" s="321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43"/>
      <c r="AE38" s="62" t="s">
        <v>76</v>
      </c>
      <c r="AF38" s="538"/>
      <c r="AG38" s="281" t="str">
        <f t="shared" si="35"/>
        <v>－</v>
      </c>
      <c r="AH38" s="144" t="str">
        <f t="shared" si="36"/>
        <v>－</v>
      </c>
      <c r="AI38" s="164" t="str">
        <f t="shared" si="37"/>
        <v>－</v>
      </c>
      <c r="AJ38" s="321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63" t="str">
        <f t="shared" si="38"/>
        <v>－</v>
      </c>
      <c r="AT38" s="144" t="str">
        <f t="shared" si="39"/>
        <v>－</v>
      </c>
      <c r="AU38" s="164" t="str">
        <f t="shared" si="40"/>
        <v>－</v>
      </c>
      <c r="AV38" s="329" t="str">
        <f t="shared" si="41"/>
        <v>－</v>
      </c>
      <c r="AW38" s="144">
        <v>0</v>
      </c>
      <c r="AX38" s="144">
        <v>0</v>
      </c>
    </row>
    <row r="39" spans="1:50">
      <c r="A39" s="66"/>
      <c r="B39" s="65" t="s">
        <v>91</v>
      </c>
      <c r="C39" s="423"/>
      <c r="D39" s="180" t="str">
        <f t="shared" si="25"/>
        <v>－</v>
      </c>
      <c r="E39" s="181" t="str">
        <f t="shared" si="26"/>
        <v>－</v>
      </c>
      <c r="F39" s="181" t="str">
        <f t="shared" si="27"/>
        <v>－</v>
      </c>
      <c r="G39" s="180" t="str">
        <f t="shared" si="28"/>
        <v>－</v>
      </c>
      <c r="H39" s="284" t="str">
        <f t="shared" si="29"/>
        <v>－</v>
      </c>
      <c r="I39" s="181" t="str">
        <f t="shared" si="30"/>
        <v>－</v>
      </c>
      <c r="J39" s="181" t="str">
        <f t="shared" si="31"/>
        <v>－</v>
      </c>
      <c r="K39" s="322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6">
        <v>0</v>
      </c>
      <c r="S39" s="345">
        <v>0</v>
      </c>
      <c r="T39" s="284" t="str">
        <f t="shared" si="32"/>
        <v>－</v>
      </c>
      <c r="U39" s="181" t="str">
        <f t="shared" si="33"/>
        <v>－</v>
      </c>
      <c r="V39" s="181" t="str">
        <f t="shared" si="34"/>
        <v>－</v>
      </c>
      <c r="W39" s="322">
        <v>0</v>
      </c>
      <c r="X39" s="181">
        <v>0</v>
      </c>
      <c r="Y39" s="181">
        <v>0</v>
      </c>
      <c r="Z39" s="181">
        <v>0</v>
      </c>
      <c r="AA39" s="181">
        <v>0</v>
      </c>
      <c r="AB39" s="181">
        <v>0</v>
      </c>
      <c r="AC39" s="181">
        <v>0</v>
      </c>
      <c r="AD39" s="66"/>
      <c r="AE39" s="65" t="s">
        <v>91</v>
      </c>
      <c r="AF39" s="539"/>
      <c r="AG39" s="284" t="str">
        <f t="shared" si="35"/>
        <v>－</v>
      </c>
      <c r="AH39" s="181" t="str">
        <f t="shared" si="36"/>
        <v>－</v>
      </c>
      <c r="AI39" s="182" t="str">
        <f t="shared" si="37"/>
        <v>－</v>
      </c>
      <c r="AJ39" s="322">
        <v>0</v>
      </c>
      <c r="AK39" s="181">
        <v>0</v>
      </c>
      <c r="AL39" s="181">
        <v>0</v>
      </c>
      <c r="AM39" s="181">
        <v>0</v>
      </c>
      <c r="AN39" s="181">
        <v>0</v>
      </c>
      <c r="AO39" s="181">
        <v>0</v>
      </c>
      <c r="AP39" s="181">
        <v>0</v>
      </c>
      <c r="AQ39" s="181">
        <v>0</v>
      </c>
      <c r="AR39" s="181">
        <v>0</v>
      </c>
      <c r="AS39" s="180" t="str">
        <f>IF(SUM(AT39:AU39)&gt;0,SUM(AT39:AU39),"－")</f>
        <v>－</v>
      </c>
      <c r="AT39" s="181" t="str">
        <f t="shared" si="39"/>
        <v>－</v>
      </c>
      <c r="AU39" s="182" t="str">
        <f t="shared" si="40"/>
        <v>－</v>
      </c>
      <c r="AV39" s="3" t="str">
        <f t="shared" si="41"/>
        <v>－</v>
      </c>
      <c r="AW39" s="181">
        <v>0</v>
      </c>
      <c r="AX39" s="181">
        <v>0</v>
      </c>
    </row>
    <row r="40" spans="1:50">
      <c r="A40" s="43"/>
      <c r="B40" s="62" t="s">
        <v>104</v>
      </c>
      <c r="C40" s="422"/>
      <c r="D40" s="163">
        <f t="shared" si="25"/>
        <v>73</v>
      </c>
      <c r="E40" s="144">
        <f t="shared" si="26"/>
        <v>33</v>
      </c>
      <c r="F40" s="144">
        <f t="shared" si="27"/>
        <v>40</v>
      </c>
      <c r="G40" s="163">
        <f t="shared" si="28"/>
        <v>49</v>
      </c>
      <c r="H40" s="281">
        <f t="shared" si="29"/>
        <v>19</v>
      </c>
      <c r="I40" s="144">
        <f t="shared" si="30"/>
        <v>8</v>
      </c>
      <c r="J40" s="144">
        <f t="shared" si="31"/>
        <v>11</v>
      </c>
      <c r="K40" s="321">
        <v>12</v>
      </c>
      <c r="L40" s="144">
        <v>4</v>
      </c>
      <c r="M40" s="144">
        <v>9</v>
      </c>
      <c r="N40" s="144">
        <v>0</v>
      </c>
      <c r="O40" s="144">
        <v>0</v>
      </c>
      <c r="P40" s="144">
        <v>4</v>
      </c>
      <c r="Q40" s="144">
        <v>2</v>
      </c>
      <c r="R40" s="167">
        <v>0</v>
      </c>
      <c r="S40" s="344">
        <v>0</v>
      </c>
      <c r="T40" s="281">
        <f t="shared" si="32"/>
        <v>19</v>
      </c>
      <c r="U40" s="144">
        <f t="shared" si="33"/>
        <v>7</v>
      </c>
      <c r="V40" s="144">
        <f t="shared" si="34"/>
        <v>12</v>
      </c>
      <c r="W40" s="321">
        <v>11</v>
      </c>
      <c r="X40" s="144">
        <v>6</v>
      </c>
      <c r="Y40" s="144">
        <v>6</v>
      </c>
      <c r="Z40" s="144">
        <v>1</v>
      </c>
      <c r="AA40" s="144">
        <v>6</v>
      </c>
      <c r="AB40" s="144">
        <v>0</v>
      </c>
      <c r="AC40" s="144">
        <v>0</v>
      </c>
      <c r="AD40" s="43"/>
      <c r="AE40" s="62" t="s">
        <v>104</v>
      </c>
      <c r="AF40" s="538"/>
      <c r="AG40" s="281">
        <f t="shared" si="35"/>
        <v>35</v>
      </c>
      <c r="AH40" s="144">
        <f t="shared" si="36"/>
        <v>18</v>
      </c>
      <c r="AI40" s="164">
        <f t="shared" si="37"/>
        <v>17</v>
      </c>
      <c r="AJ40" s="321">
        <v>26</v>
      </c>
      <c r="AK40" s="144">
        <v>13</v>
      </c>
      <c r="AL40" s="144">
        <v>7</v>
      </c>
      <c r="AM40" s="144">
        <v>4</v>
      </c>
      <c r="AN40" s="144">
        <v>10</v>
      </c>
      <c r="AO40" s="144">
        <v>0</v>
      </c>
      <c r="AP40" s="144">
        <v>0</v>
      </c>
      <c r="AQ40" s="144">
        <v>1</v>
      </c>
      <c r="AR40" s="144">
        <v>0</v>
      </c>
      <c r="AS40" s="163">
        <f t="shared" si="38"/>
        <v>7</v>
      </c>
      <c r="AT40" s="144">
        <f t="shared" si="39"/>
        <v>5</v>
      </c>
      <c r="AU40" s="164">
        <f t="shared" si="40"/>
        <v>2</v>
      </c>
      <c r="AV40" s="3">
        <f t="shared" si="41"/>
        <v>30</v>
      </c>
      <c r="AW40" s="144">
        <v>18</v>
      </c>
      <c r="AX40" s="144">
        <v>12</v>
      </c>
    </row>
    <row r="41" spans="1:50">
      <c r="A41" s="43"/>
      <c r="B41" s="62" t="s">
        <v>77</v>
      </c>
      <c r="C41" s="422"/>
      <c r="D41" s="163" t="str">
        <f t="shared" si="25"/>
        <v>－</v>
      </c>
      <c r="E41" s="144" t="str">
        <f t="shared" si="26"/>
        <v>－</v>
      </c>
      <c r="F41" s="144" t="str">
        <f t="shared" si="27"/>
        <v>－</v>
      </c>
      <c r="G41" s="163" t="str">
        <f t="shared" si="28"/>
        <v>－</v>
      </c>
      <c r="H41" s="281" t="str">
        <f t="shared" si="29"/>
        <v>－</v>
      </c>
      <c r="I41" s="144" t="str">
        <f t="shared" si="30"/>
        <v>－</v>
      </c>
      <c r="J41" s="144" t="str">
        <f t="shared" si="31"/>
        <v>－</v>
      </c>
      <c r="K41" s="321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67">
        <v>0</v>
      </c>
      <c r="S41" s="344">
        <v>0</v>
      </c>
      <c r="T41" s="281" t="str">
        <f t="shared" si="32"/>
        <v>－</v>
      </c>
      <c r="U41" s="144" t="str">
        <f t="shared" si="33"/>
        <v>－</v>
      </c>
      <c r="V41" s="144" t="str">
        <f t="shared" si="34"/>
        <v>－</v>
      </c>
      <c r="W41" s="321">
        <v>0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4">
        <v>0</v>
      </c>
      <c r="AD41" s="43"/>
      <c r="AE41" s="62" t="s">
        <v>77</v>
      </c>
      <c r="AF41" s="538"/>
      <c r="AG41" s="281" t="str">
        <f t="shared" si="35"/>
        <v>－</v>
      </c>
      <c r="AH41" s="144" t="str">
        <f t="shared" si="36"/>
        <v>－</v>
      </c>
      <c r="AI41" s="164" t="str">
        <f t="shared" si="37"/>
        <v>－</v>
      </c>
      <c r="AJ41" s="321">
        <v>0</v>
      </c>
      <c r="AK41" s="144">
        <v>0</v>
      </c>
      <c r="AL41" s="144">
        <v>0</v>
      </c>
      <c r="AM41" s="144">
        <v>0</v>
      </c>
      <c r="AN41" s="144">
        <v>0</v>
      </c>
      <c r="AO41" s="144">
        <v>0</v>
      </c>
      <c r="AP41" s="144">
        <v>0</v>
      </c>
      <c r="AQ41" s="144">
        <v>0</v>
      </c>
      <c r="AR41" s="144">
        <v>0</v>
      </c>
      <c r="AS41" s="163" t="str">
        <f t="shared" si="38"/>
        <v>－</v>
      </c>
      <c r="AT41" s="144" t="str">
        <f t="shared" si="39"/>
        <v>－</v>
      </c>
      <c r="AU41" s="164" t="str">
        <f t="shared" si="40"/>
        <v>－</v>
      </c>
      <c r="AV41" s="3" t="str">
        <f t="shared" si="41"/>
        <v>－</v>
      </c>
      <c r="AW41" s="144">
        <v>0</v>
      </c>
      <c r="AX41" s="144">
        <v>0</v>
      </c>
    </row>
    <row r="42" spans="1:50">
      <c r="A42" s="43"/>
      <c r="B42" s="62" t="s">
        <v>78</v>
      </c>
      <c r="C42" s="422"/>
      <c r="D42" s="163" t="str">
        <f t="shared" si="25"/>
        <v>－</v>
      </c>
      <c r="E42" s="144" t="str">
        <f t="shared" si="26"/>
        <v>－</v>
      </c>
      <c r="F42" s="144" t="str">
        <f t="shared" si="27"/>
        <v>－</v>
      </c>
      <c r="G42" s="163" t="str">
        <f t="shared" si="28"/>
        <v>－</v>
      </c>
      <c r="H42" s="281" t="str">
        <f t="shared" si="29"/>
        <v>－</v>
      </c>
      <c r="I42" s="144" t="str">
        <f t="shared" si="30"/>
        <v>－</v>
      </c>
      <c r="J42" s="144" t="str">
        <f t="shared" si="31"/>
        <v>－</v>
      </c>
      <c r="K42" s="321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67">
        <v>0</v>
      </c>
      <c r="S42" s="344">
        <v>0</v>
      </c>
      <c r="T42" s="281" t="str">
        <f t="shared" si="32"/>
        <v>－</v>
      </c>
      <c r="U42" s="144" t="str">
        <f t="shared" si="33"/>
        <v>－</v>
      </c>
      <c r="V42" s="144" t="str">
        <f t="shared" si="34"/>
        <v>－</v>
      </c>
      <c r="W42" s="321">
        <v>0</v>
      </c>
      <c r="X42" s="144">
        <v>0</v>
      </c>
      <c r="Y42" s="144">
        <v>0</v>
      </c>
      <c r="Z42" s="144">
        <v>0</v>
      </c>
      <c r="AA42" s="144">
        <v>0</v>
      </c>
      <c r="AB42" s="144">
        <v>0</v>
      </c>
      <c r="AC42" s="144">
        <v>0</v>
      </c>
      <c r="AD42" s="43"/>
      <c r="AE42" s="62" t="s">
        <v>78</v>
      </c>
      <c r="AF42" s="538"/>
      <c r="AG42" s="281" t="str">
        <f t="shared" si="35"/>
        <v>－</v>
      </c>
      <c r="AH42" s="144" t="str">
        <f t="shared" si="36"/>
        <v>－</v>
      </c>
      <c r="AI42" s="164" t="str">
        <f t="shared" si="37"/>
        <v>－</v>
      </c>
      <c r="AJ42" s="321">
        <v>0</v>
      </c>
      <c r="AK42" s="144">
        <v>0</v>
      </c>
      <c r="AL42" s="144">
        <v>0</v>
      </c>
      <c r="AM42" s="144">
        <v>0</v>
      </c>
      <c r="AN42" s="144">
        <v>0</v>
      </c>
      <c r="AO42" s="144">
        <v>0</v>
      </c>
      <c r="AP42" s="144">
        <v>0</v>
      </c>
      <c r="AQ42" s="144">
        <v>0</v>
      </c>
      <c r="AR42" s="144">
        <v>0</v>
      </c>
      <c r="AS42" s="163" t="str">
        <f t="shared" si="38"/>
        <v>－</v>
      </c>
      <c r="AT42" s="144" t="str">
        <f t="shared" si="39"/>
        <v>－</v>
      </c>
      <c r="AU42" s="164" t="str">
        <f t="shared" si="40"/>
        <v>－</v>
      </c>
      <c r="AV42" s="3" t="str">
        <f t="shared" si="41"/>
        <v>－</v>
      </c>
      <c r="AW42" s="144">
        <v>0</v>
      </c>
      <c r="AX42" s="144">
        <v>0</v>
      </c>
    </row>
    <row r="43" spans="1:50">
      <c r="A43" s="73"/>
      <c r="B43" s="72" t="s">
        <v>209</v>
      </c>
      <c r="C43" s="424"/>
      <c r="D43" s="187">
        <f t="shared" si="25"/>
        <v>248</v>
      </c>
      <c r="E43" s="188">
        <f t="shared" si="26"/>
        <v>126</v>
      </c>
      <c r="F43" s="188">
        <f t="shared" si="27"/>
        <v>122</v>
      </c>
      <c r="G43" s="187">
        <f t="shared" si="28"/>
        <v>135</v>
      </c>
      <c r="H43" s="285">
        <f t="shared" si="29"/>
        <v>79</v>
      </c>
      <c r="I43" s="188">
        <f t="shared" si="30"/>
        <v>35</v>
      </c>
      <c r="J43" s="188">
        <f t="shared" si="31"/>
        <v>44</v>
      </c>
      <c r="K43" s="324">
        <v>42</v>
      </c>
      <c r="L43" s="188">
        <v>19</v>
      </c>
      <c r="M43" s="188">
        <v>21</v>
      </c>
      <c r="N43" s="188">
        <v>0</v>
      </c>
      <c r="O43" s="188">
        <v>0</v>
      </c>
      <c r="P43" s="188">
        <v>16</v>
      </c>
      <c r="Q43" s="188">
        <v>23</v>
      </c>
      <c r="R43" s="193">
        <v>0</v>
      </c>
      <c r="S43" s="347">
        <v>0</v>
      </c>
      <c r="T43" s="285">
        <f t="shared" si="32"/>
        <v>88</v>
      </c>
      <c r="U43" s="188">
        <f t="shared" si="33"/>
        <v>51</v>
      </c>
      <c r="V43" s="188">
        <f t="shared" si="34"/>
        <v>37</v>
      </c>
      <c r="W43" s="324">
        <v>46</v>
      </c>
      <c r="X43" s="188">
        <v>22</v>
      </c>
      <c r="Y43" s="188">
        <v>15</v>
      </c>
      <c r="Z43" s="188">
        <v>29</v>
      </c>
      <c r="AA43" s="188">
        <v>20</v>
      </c>
      <c r="AB43" s="188">
        <v>0</v>
      </c>
      <c r="AC43" s="188">
        <v>2</v>
      </c>
      <c r="AD43" s="73"/>
      <c r="AE43" s="72" t="s">
        <v>209</v>
      </c>
      <c r="AF43" s="540"/>
      <c r="AG43" s="285">
        <f t="shared" si="35"/>
        <v>81</v>
      </c>
      <c r="AH43" s="188">
        <f t="shared" si="36"/>
        <v>40</v>
      </c>
      <c r="AI43" s="189">
        <f t="shared" si="37"/>
        <v>41</v>
      </c>
      <c r="AJ43" s="324">
        <v>47</v>
      </c>
      <c r="AK43" s="188">
        <v>15</v>
      </c>
      <c r="AL43" s="188">
        <v>18</v>
      </c>
      <c r="AM43" s="188">
        <v>24</v>
      </c>
      <c r="AN43" s="188">
        <v>21</v>
      </c>
      <c r="AO43" s="188">
        <v>1</v>
      </c>
      <c r="AP43" s="188">
        <v>1</v>
      </c>
      <c r="AQ43" s="188">
        <v>0</v>
      </c>
      <c r="AR43" s="188">
        <v>1</v>
      </c>
      <c r="AS43" s="187">
        <f t="shared" si="38"/>
        <v>42</v>
      </c>
      <c r="AT43" s="188">
        <f t="shared" si="39"/>
        <v>16</v>
      </c>
      <c r="AU43" s="189">
        <f t="shared" si="40"/>
        <v>26</v>
      </c>
      <c r="AV43" s="329">
        <f t="shared" si="41"/>
        <v>68</v>
      </c>
      <c r="AW43" s="188">
        <v>34</v>
      </c>
      <c r="AX43" s="188">
        <v>34</v>
      </c>
    </row>
    <row r="44" spans="1:50">
      <c r="A44" s="43"/>
      <c r="B44" s="62" t="s">
        <v>69</v>
      </c>
      <c r="C44" s="422"/>
      <c r="D44" s="163">
        <f t="shared" si="25"/>
        <v>213</v>
      </c>
      <c r="E44" s="144">
        <f t="shared" si="26"/>
        <v>115</v>
      </c>
      <c r="F44" s="144">
        <f t="shared" si="27"/>
        <v>98</v>
      </c>
      <c r="G44" s="163">
        <f t="shared" si="28"/>
        <v>151</v>
      </c>
      <c r="H44" s="281">
        <f t="shared" si="29"/>
        <v>65</v>
      </c>
      <c r="I44" s="144">
        <f t="shared" si="30"/>
        <v>34</v>
      </c>
      <c r="J44" s="144">
        <f t="shared" si="31"/>
        <v>31</v>
      </c>
      <c r="K44" s="321">
        <v>50</v>
      </c>
      <c r="L44" s="144">
        <v>0</v>
      </c>
      <c r="M44" s="144">
        <v>0</v>
      </c>
      <c r="N44" s="144">
        <v>0</v>
      </c>
      <c r="O44" s="144">
        <v>0</v>
      </c>
      <c r="P44" s="144">
        <v>34</v>
      </c>
      <c r="Q44" s="144">
        <v>31</v>
      </c>
      <c r="R44" s="167">
        <v>0</v>
      </c>
      <c r="S44" s="344">
        <v>0</v>
      </c>
      <c r="T44" s="281">
        <f t="shared" si="32"/>
        <v>69</v>
      </c>
      <c r="U44" s="144">
        <f t="shared" si="33"/>
        <v>41</v>
      </c>
      <c r="V44" s="144">
        <f t="shared" si="34"/>
        <v>28</v>
      </c>
      <c r="W44" s="321">
        <v>49</v>
      </c>
      <c r="X44" s="144">
        <v>0</v>
      </c>
      <c r="Y44" s="144">
        <v>0</v>
      </c>
      <c r="Z44" s="144">
        <v>0</v>
      </c>
      <c r="AA44" s="144">
        <v>0</v>
      </c>
      <c r="AB44" s="144">
        <v>41</v>
      </c>
      <c r="AC44" s="144">
        <v>28</v>
      </c>
      <c r="AD44" s="43"/>
      <c r="AE44" s="62" t="s">
        <v>69</v>
      </c>
      <c r="AF44" s="538"/>
      <c r="AG44" s="281">
        <f t="shared" si="35"/>
        <v>79</v>
      </c>
      <c r="AH44" s="144">
        <f t="shared" si="36"/>
        <v>40</v>
      </c>
      <c r="AI44" s="164">
        <f t="shared" si="37"/>
        <v>39</v>
      </c>
      <c r="AJ44" s="321">
        <v>52</v>
      </c>
      <c r="AK44" s="144">
        <v>0</v>
      </c>
      <c r="AL44" s="144">
        <v>0</v>
      </c>
      <c r="AM44" s="144">
        <v>0</v>
      </c>
      <c r="AN44" s="144">
        <v>0</v>
      </c>
      <c r="AO44" s="144">
        <v>0</v>
      </c>
      <c r="AP44" s="144">
        <v>0</v>
      </c>
      <c r="AQ44" s="144">
        <v>40</v>
      </c>
      <c r="AR44" s="144">
        <v>39</v>
      </c>
      <c r="AS44" s="163">
        <f t="shared" si="38"/>
        <v>213</v>
      </c>
      <c r="AT44" s="144">
        <f t="shared" si="39"/>
        <v>115</v>
      </c>
      <c r="AU44" s="164">
        <f t="shared" si="40"/>
        <v>98</v>
      </c>
      <c r="AV44" s="3" t="str">
        <f t="shared" si="41"/>
        <v>－</v>
      </c>
      <c r="AW44" s="144">
        <v>0</v>
      </c>
      <c r="AX44" s="144">
        <v>0</v>
      </c>
    </row>
    <row r="45" spans="1:50">
      <c r="A45" s="43"/>
      <c r="B45" s="62" t="s">
        <v>79</v>
      </c>
      <c r="C45" s="422"/>
      <c r="D45" s="163" t="str">
        <f t="shared" si="25"/>
        <v>－</v>
      </c>
      <c r="E45" s="144" t="str">
        <f t="shared" si="26"/>
        <v>－</v>
      </c>
      <c r="F45" s="144" t="str">
        <f t="shared" si="27"/>
        <v>－</v>
      </c>
      <c r="G45" s="163" t="str">
        <f t="shared" si="28"/>
        <v>－</v>
      </c>
      <c r="H45" s="281" t="str">
        <f t="shared" si="29"/>
        <v>－</v>
      </c>
      <c r="I45" s="144" t="str">
        <f t="shared" si="30"/>
        <v>－</v>
      </c>
      <c r="J45" s="144" t="str">
        <f t="shared" si="31"/>
        <v>－</v>
      </c>
      <c r="K45" s="321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67">
        <v>0</v>
      </c>
      <c r="S45" s="344">
        <v>0</v>
      </c>
      <c r="T45" s="281" t="str">
        <f t="shared" si="32"/>
        <v>－</v>
      </c>
      <c r="U45" s="144" t="str">
        <f t="shared" si="33"/>
        <v>－</v>
      </c>
      <c r="V45" s="144" t="str">
        <f t="shared" si="34"/>
        <v>－</v>
      </c>
      <c r="W45" s="321">
        <v>0</v>
      </c>
      <c r="X45" s="144">
        <v>0</v>
      </c>
      <c r="Y45" s="144">
        <v>0</v>
      </c>
      <c r="Z45" s="144">
        <v>0</v>
      </c>
      <c r="AA45" s="144">
        <v>0</v>
      </c>
      <c r="AB45" s="144">
        <v>0</v>
      </c>
      <c r="AC45" s="144">
        <v>0</v>
      </c>
      <c r="AD45" s="43"/>
      <c r="AE45" s="62" t="s">
        <v>79</v>
      </c>
      <c r="AF45" s="538"/>
      <c r="AG45" s="281" t="str">
        <f t="shared" si="35"/>
        <v>－</v>
      </c>
      <c r="AH45" s="144" t="str">
        <f t="shared" si="36"/>
        <v>－</v>
      </c>
      <c r="AI45" s="164" t="str">
        <f t="shared" si="37"/>
        <v>－</v>
      </c>
      <c r="AJ45" s="321">
        <v>0</v>
      </c>
      <c r="AK45" s="144">
        <v>0</v>
      </c>
      <c r="AL45" s="144">
        <v>0</v>
      </c>
      <c r="AM45" s="144">
        <v>0</v>
      </c>
      <c r="AN45" s="144">
        <v>0</v>
      </c>
      <c r="AO45" s="144">
        <v>0</v>
      </c>
      <c r="AP45" s="144">
        <v>0</v>
      </c>
      <c r="AQ45" s="144">
        <v>0</v>
      </c>
      <c r="AR45" s="144">
        <v>0</v>
      </c>
      <c r="AS45" s="163" t="str">
        <f t="shared" si="38"/>
        <v>－</v>
      </c>
      <c r="AT45" s="144" t="str">
        <f t="shared" si="39"/>
        <v>－</v>
      </c>
      <c r="AU45" s="164" t="str">
        <f t="shared" si="40"/>
        <v>－</v>
      </c>
      <c r="AV45" s="3" t="str">
        <f t="shared" si="41"/>
        <v>－</v>
      </c>
      <c r="AW45" s="144">
        <v>0</v>
      </c>
      <c r="AX45" s="144">
        <v>0</v>
      </c>
    </row>
    <row r="46" spans="1:50" ht="14.25" thickBot="1">
      <c r="A46" s="108"/>
      <c r="B46" s="109" t="s">
        <v>111</v>
      </c>
      <c r="C46" s="426"/>
      <c r="D46" s="205">
        <f t="shared" si="25"/>
        <v>117</v>
      </c>
      <c r="E46" s="206">
        <f t="shared" si="26"/>
        <v>61</v>
      </c>
      <c r="F46" s="206">
        <f t="shared" si="27"/>
        <v>56</v>
      </c>
      <c r="G46" s="205">
        <f t="shared" si="28"/>
        <v>76</v>
      </c>
      <c r="H46" s="287">
        <f t="shared" si="29"/>
        <v>43</v>
      </c>
      <c r="I46" s="206">
        <f t="shared" si="30"/>
        <v>23</v>
      </c>
      <c r="J46" s="206">
        <f t="shared" si="31"/>
        <v>20</v>
      </c>
      <c r="K46" s="330">
        <v>30</v>
      </c>
      <c r="L46" s="206">
        <v>14</v>
      </c>
      <c r="M46" s="206">
        <v>13</v>
      </c>
      <c r="N46" s="206">
        <v>0</v>
      </c>
      <c r="O46" s="206">
        <v>0</v>
      </c>
      <c r="P46" s="206">
        <v>9</v>
      </c>
      <c r="Q46" s="206">
        <v>7</v>
      </c>
      <c r="R46" s="211">
        <v>0</v>
      </c>
      <c r="S46" s="349">
        <v>0</v>
      </c>
      <c r="T46" s="287">
        <f t="shared" si="32"/>
        <v>37</v>
      </c>
      <c r="U46" s="206">
        <f t="shared" si="33"/>
        <v>16</v>
      </c>
      <c r="V46" s="206">
        <f t="shared" si="34"/>
        <v>21</v>
      </c>
      <c r="W46" s="330">
        <v>18</v>
      </c>
      <c r="X46" s="206">
        <v>0</v>
      </c>
      <c r="Y46" s="206">
        <v>0</v>
      </c>
      <c r="Z46" s="206">
        <v>15</v>
      </c>
      <c r="AA46" s="206">
        <v>21</v>
      </c>
      <c r="AB46" s="206">
        <v>1</v>
      </c>
      <c r="AC46" s="206">
        <v>0</v>
      </c>
      <c r="AD46" s="108"/>
      <c r="AE46" s="109" t="s">
        <v>111</v>
      </c>
      <c r="AF46" s="541"/>
      <c r="AG46" s="287">
        <f t="shared" si="35"/>
        <v>37</v>
      </c>
      <c r="AH46" s="206">
        <f t="shared" si="36"/>
        <v>22</v>
      </c>
      <c r="AI46" s="207">
        <f t="shared" si="37"/>
        <v>15</v>
      </c>
      <c r="AJ46" s="330">
        <v>28</v>
      </c>
      <c r="AK46" s="206">
        <v>0</v>
      </c>
      <c r="AL46" s="206">
        <v>0</v>
      </c>
      <c r="AM46" s="206">
        <v>0</v>
      </c>
      <c r="AN46" s="206">
        <v>0</v>
      </c>
      <c r="AO46" s="206">
        <v>22</v>
      </c>
      <c r="AP46" s="206">
        <v>15</v>
      </c>
      <c r="AQ46" s="206">
        <v>0</v>
      </c>
      <c r="AR46" s="206">
        <v>0</v>
      </c>
      <c r="AS46" s="205">
        <f t="shared" si="38"/>
        <v>17</v>
      </c>
      <c r="AT46" s="206">
        <f t="shared" si="39"/>
        <v>10</v>
      </c>
      <c r="AU46" s="207">
        <f t="shared" si="40"/>
        <v>7</v>
      </c>
      <c r="AV46" s="331">
        <f t="shared" si="41"/>
        <v>30</v>
      </c>
      <c r="AW46" s="206">
        <v>15</v>
      </c>
      <c r="AX46" s="206">
        <v>15</v>
      </c>
    </row>
    <row r="47" spans="1:50">
      <c r="A47" s="118" t="s">
        <v>562</v>
      </c>
      <c r="AD47" s="527"/>
      <c r="AE47" s="142"/>
      <c r="AF47" s="142"/>
    </row>
    <row r="50" spans="1:50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</row>
    <row r="51" spans="1:50" ht="16.5" customHeight="1">
      <c r="A51" s="724"/>
      <c r="B51" s="724"/>
      <c r="C51" s="156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60"/>
      <c r="S51" s="160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724"/>
      <c r="AE51" s="724"/>
      <c r="AF51" s="342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</row>
  </sheetData>
  <mergeCells count="36">
    <mergeCell ref="A51:B51"/>
    <mergeCell ref="AD51:AE51"/>
    <mergeCell ref="A3:S3"/>
    <mergeCell ref="T3:AC3"/>
    <mergeCell ref="AD3:AX3"/>
    <mergeCell ref="A5:C7"/>
    <mergeCell ref="D5:F6"/>
    <mergeCell ref="G5:G6"/>
    <mergeCell ref="H5:S5"/>
    <mergeCell ref="T5:AC5"/>
    <mergeCell ref="AD5:AF7"/>
    <mergeCell ref="AG5:AR5"/>
    <mergeCell ref="AS5:AU6"/>
    <mergeCell ref="AV5:AX6"/>
    <mergeCell ref="H6:J6"/>
    <mergeCell ref="L6:M6"/>
    <mergeCell ref="N6:O6"/>
    <mergeCell ref="P6:Q6"/>
    <mergeCell ref="AQ6:AR6"/>
    <mergeCell ref="A8:B8"/>
    <mergeCell ref="AD8:AE8"/>
    <mergeCell ref="AK6:AL6"/>
    <mergeCell ref="AM6:AN6"/>
    <mergeCell ref="AO6:AP6"/>
    <mergeCell ref="Z6:AA6"/>
    <mergeCell ref="AB6:AC6"/>
    <mergeCell ref="AG6:AI6"/>
    <mergeCell ref="R6:S6"/>
    <mergeCell ref="T6:V6"/>
    <mergeCell ref="X6:Y6"/>
    <mergeCell ref="A10:B10"/>
    <mergeCell ref="AD10:AE10"/>
    <mergeCell ref="A23:B23"/>
    <mergeCell ref="AD23:AE23"/>
    <mergeCell ref="A9:B9"/>
    <mergeCell ref="AD9:AE9"/>
  </mergeCells>
  <phoneticPr fontId="17"/>
  <pageMargins left="0.70866141732283472" right="0.70866141732283472" top="0.74803149606299213" bottom="0.74803149606299213" header="0.31496062992125984" footer="0.31496062992125984"/>
  <pageSetup paperSize="9" scale="59" fitToWidth="2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7</vt:i4>
      </vt:variant>
    </vt:vector>
  </HeadingPairs>
  <TitlesOfParts>
    <vt:vector size="28" baseType="lpstr">
      <vt:lpstr>第１表</vt:lpstr>
      <vt:lpstr>第２表</vt:lpstr>
      <vt:lpstr>第３表</vt:lpstr>
      <vt:lpstr>第４表</vt:lpstr>
      <vt:lpstr>第５・６表</vt:lpstr>
      <vt:lpstr>第７・８表</vt:lpstr>
      <vt:lpstr>第9・10表</vt:lpstr>
      <vt:lpstr>第11表</vt:lpstr>
      <vt:lpstr>第12表</vt:lpstr>
      <vt:lpstr>第13・14表</vt:lpstr>
      <vt:lpstr>第17・18表</vt:lpstr>
      <vt:lpstr>第19表</vt:lpstr>
      <vt:lpstr>第20表</vt:lpstr>
      <vt:lpstr>第21・22表</vt:lpstr>
      <vt:lpstr>第23～25表</vt:lpstr>
      <vt:lpstr>第26・27表</vt:lpstr>
      <vt:lpstr>第28・29表</vt:lpstr>
      <vt:lpstr>第30表</vt:lpstr>
      <vt:lpstr>第31表</vt:lpstr>
      <vt:lpstr>第32表</vt:lpstr>
      <vt:lpstr>第33表</vt:lpstr>
      <vt:lpstr>第11表!Print_Area</vt:lpstr>
      <vt:lpstr>第12表!Print_Area</vt:lpstr>
      <vt:lpstr>第１表!Print_Area</vt:lpstr>
      <vt:lpstr>第２表!Print_Area</vt:lpstr>
      <vt:lpstr>第３表!Print_Area</vt:lpstr>
      <vt:lpstr>第４表!Print_Area</vt:lpstr>
      <vt:lpstr>第9・10表!Print_Area</vt:lpstr>
    </vt:vector>
  </TitlesOfParts>
  <Manager>企画部統計課</Manager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学事労働係</dc:creator>
  <cp:lastModifiedBy>松井 光弘９０</cp:lastModifiedBy>
  <cp:lastPrinted>2020-02-27T12:09:16Z</cp:lastPrinted>
  <dcterms:created xsi:type="dcterms:W3CDTF">1997-10-17T13:13:02Z</dcterms:created>
  <dcterms:modified xsi:type="dcterms:W3CDTF">2020-02-27T12:11:11Z</dcterms:modified>
</cp:coreProperties>
</file>