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65" tabRatio="389" firstSheet="1" activeTab="1"/>
  </bookViews>
  <sheets>
    <sheet name="H23末 (千人) " sheetId="1" r:id="rId1"/>
    <sheet name="H24末 (千人)" sheetId="2" r:id="rId2"/>
  </sheets>
  <definedNames>
    <definedName name="_xlnm.Print_Area" localSheetId="0">'H23末 (千人) '!$A$1:$P$53</definedName>
    <definedName name="_xlnm.Print_Area" localSheetId="1">'H24末 (千人)'!$B$1:$O$52</definedName>
  </definedNames>
  <calcPr fullCalcOnLoad="1"/>
</workbook>
</file>

<file path=xl/comments1.xml><?xml version="1.0" encoding="utf-8"?>
<comments xmlns="http://schemas.openxmlformats.org/spreadsheetml/2006/main">
  <authors>
    <author>流域</author>
  </authors>
  <commentList>
    <comment ref="E14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38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流域</author>
  </authors>
  <commentList>
    <comment ref="D13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19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47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<sst xmlns="http://schemas.openxmlformats.org/spreadsheetml/2006/main" count="190" uniqueCount="110">
  <si>
    <t>Ｂ</t>
  </si>
  <si>
    <t>Ｃ</t>
  </si>
  <si>
    <t>Ｄ</t>
  </si>
  <si>
    <t>Ｅ</t>
  </si>
  <si>
    <t>Ｆ</t>
  </si>
  <si>
    <t>Ｇ</t>
  </si>
  <si>
    <t>Ｈ</t>
  </si>
  <si>
    <t>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</si>
  <si>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</si>
  <si>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</si>
  <si>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</si>
  <si>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</si>
  <si>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</si>
  <si>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</si>
  <si>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</si>
  <si>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</si>
  <si>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</si>
  <si>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</si>
  <si>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</si>
  <si>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</si>
  <si>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</si>
  <si>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</si>
  <si>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</si>
  <si>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</si>
  <si>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</si>
  <si>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</si>
  <si>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</si>
  <si>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</si>
  <si>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</si>
  <si>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</si>
  <si>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</si>
  <si>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</si>
  <si>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</si>
  <si>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</si>
  <si>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</si>
  <si>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</si>
  <si>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</si>
  <si>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</si>
  <si>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</si>
  <si>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</si>
  <si>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</si>
  <si>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</si>
  <si>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</si>
  <si>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</si>
  <si>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</si>
  <si>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</si>
  <si>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</si>
  <si>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</si>
  <si>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</si>
  <si>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接続人口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</si>
  <si>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</si>
  <si>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</si>
  <si>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</si>
  <si>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</si>
  <si>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</si>
  <si>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</si>
  <si>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</si>
  <si>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</si>
  <si>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</si>
  <si>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</si>
  <si>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</si>
  <si>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</si>
  <si>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ﾌﾟﾗﾝﾄ
処理人口</t>
  </si>
  <si>
    <t>(単位：千人）</t>
  </si>
  <si>
    <t>みどり市</t>
  </si>
  <si>
    <t>東吾妻町</t>
  </si>
  <si>
    <t>みなかみ町</t>
  </si>
  <si>
    <t>ｺﾐｭﾆﾃｨ</t>
  </si>
  <si>
    <t>K=D+E+F+H
Ｋ</t>
  </si>
  <si>
    <t>L=C+E+G+I
L</t>
  </si>
  <si>
    <t>M=K/B*100%
M</t>
  </si>
  <si>
    <t>N=L/B*100%
N</t>
  </si>
  <si>
    <t>J=H/B*100%
Ｊ</t>
  </si>
  <si>
    <t>設置済人口</t>
  </si>
  <si>
    <t>処理人口
普及率</t>
  </si>
  <si>
    <t>&lt;５ページに用語の解説があります＞</t>
  </si>
  <si>
    <t>下水道公示区域外人口</t>
  </si>
  <si>
    <t>汚水処理施設利用率</t>
  </si>
  <si>
    <t>Ｈ１９</t>
  </si>
  <si>
    <t>Ｈ２０</t>
  </si>
  <si>
    <t>／</t>
  </si>
  <si>
    <t>＝</t>
  </si>
  <si>
    <t>H20末</t>
  </si>
  <si>
    <t>H21末</t>
  </si>
  <si>
    <t>H22末</t>
  </si>
  <si>
    <t>下水</t>
  </si>
  <si>
    <t>農集排</t>
  </si>
  <si>
    <t>浄化槽</t>
  </si>
  <si>
    <t>コミプラ</t>
  </si>
  <si>
    <t>Ｈ２２</t>
  </si>
  <si>
    <t>Ｈ２１</t>
  </si>
  <si>
    <t>平成２３年度末　汚水処理人口普及状況</t>
  </si>
  <si>
    <t>平成24年3月31日現在</t>
  </si>
  <si>
    <t>H23末</t>
  </si>
  <si>
    <t>下水道処理人口普及率</t>
  </si>
  <si>
    <t>平成２４年度末　汚水処理人口普及状況</t>
  </si>
  <si>
    <t>平成25年3月31日現在</t>
  </si>
  <si>
    <t>市町村名</t>
  </si>
  <si>
    <t>市町村人口</t>
  </si>
  <si>
    <t>ｺﾐｭﾆﾃｨﾌﾟﾗﾝﾄ
処理人口</t>
  </si>
  <si>
    <t>K=D+E+F+H</t>
  </si>
  <si>
    <t>L=C+E+G+I</t>
  </si>
  <si>
    <t>M=K/B*100%</t>
  </si>
  <si>
    <t>N=L/B*100%</t>
  </si>
  <si>
    <t>Ａ</t>
  </si>
  <si>
    <t>Ｊ</t>
  </si>
  <si>
    <t>Ｋ</t>
  </si>
  <si>
    <t>L</t>
  </si>
  <si>
    <t>M</t>
  </si>
  <si>
    <t>N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</si>
</sst>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  <numFmt numFmtId="213" formatCode="0.0000,"/>
    <numFmt numFmtId="214" formatCode="0.00000,"/>
  </numFmts>
  <fonts count="49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wrapText="1"/>
    </xf>
    <xf numFmtId="9" fontId="4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9" fontId="3" fillId="36" borderId="0" xfId="0" applyNumberFormat="1" applyFont="1" applyFill="1" applyAlignment="1">
      <alignment horizontal="center"/>
    </xf>
    <xf numFmtId="181" fontId="3" fillId="0" borderId="0" xfId="49" applyFont="1" applyAlignment="1">
      <alignment/>
    </xf>
    <xf numFmtId="208" fontId="3" fillId="0" borderId="0" xfId="0" applyNumberFormat="1" applyFont="1" applyAlignment="1">
      <alignment/>
    </xf>
    <xf numFmtId="210" fontId="3" fillId="0" borderId="0" xfId="49" applyNumberFormat="1" applyFont="1" applyAlignment="1">
      <alignment/>
    </xf>
    <xf numFmtId="190" fontId="3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37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5" fontId="4" fillId="38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4" fillId="39" borderId="0" xfId="0" applyFont="1" applyFill="1" applyAlignment="1">
      <alignment/>
    </xf>
    <xf numFmtId="0" fontId="4" fillId="37" borderId="10" xfId="0" applyFont="1" applyFill="1" applyBorder="1" applyAlignment="1">
      <alignment horizontal="left"/>
    </xf>
    <xf numFmtId="0" fontId="6" fillId="40" borderId="18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shrinkToFit="1"/>
    </xf>
    <xf numFmtId="0" fontId="4" fillId="37" borderId="20" xfId="0" applyFont="1" applyFill="1" applyBorder="1" applyAlignment="1">
      <alignment/>
    </xf>
    <xf numFmtId="190" fontId="4" fillId="0" borderId="20" xfId="0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190" fontId="4" fillId="4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85" fontId="6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210" fontId="7" fillId="0" borderId="0" xfId="49" applyNumberFormat="1" applyFont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85" fontId="4" fillId="0" borderId="16" xfId="0" applyNumberFormat="1" applyFont="1" applyFill="1" applyBorder="1" applyAlignment="1">
      <alignment horizontal="center" wrapText="1"/>
    </xf>
    <xf numFmtId="9" fontId="4" fillId="0" borderId="16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 horizontal="right"/>
    </xf>
    <xf numFmtId="190" fontId="4" fillId="0" borderId="10" xfId="0" applyNumberFormat="1" applyFont="1" applyFill="1" applyBorder="1" applyAlignment="1">
      <alignment horizontal="right"/>
    </xf>
    <xf numFmtId="190" fontId="6" fillId="40" borderId="18" xfId="0" applyNumberFormat="1" applyFont="1" applyFill="1" applyBorder="1" applyAlignment="1">
      <alignment horizontal="right"/>
    </xf>
    <xf numFmtId="190" fontId="4" fillId="40" borderId="18" xfId="0" applyNumberFormat="1" applyFont="1" applyFill="1" applyBorder="1" applyAlignment="1">
      <alignment horizontal="right"/>
    </xf>
    <xf numFmtId="190" fontId="4" fillId="0" borderId="17" xfId="49" applyNumberFormat="1" applyFont="1" applyFill="1" applyBorder="1" applyAlignment="1">
      <alignment horizontal="right"/>
    </xf>
    <xf numFmtId="190" fontId="4" fillId="0" borderId="19" xfId="49" applyNumberFormat="1" applyFont="1" applyFill="1" applyBorder="1" applyAlignment="1">
      <alignment horizontal="right"/>
    </xf>
    <xf numFmtId="190" fontId="4" fillId="0" borderId="13" xfId="49" applyNumberFormat="1" applyFont="1" applyFill="1" applyBorder="1" applyAlignment="1" applyProtection="1">
      <alignment/>
      <protection/>
    </xf>
    <xf numFmtId="190" fontId="4" fillId="0" borderId="13" xfId="42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37" borderId="2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top" shrinkToFit="1"/>
    </xf>
    <xf numFmtId="198" fontId="4" fillId="0" borderId="17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>
      <alignment horizontal="right"/>
    </xf>
    <xf numFmtId="198" fontId="6" fillId="0" borderId="23" xfId="49" applyNumberFormat="1" applyFont="1" applyFill="1" applyBorder="1" applyAlignment="1" applyProtection="1">
      <alignment/>
      <protection/>
    </xf>
    <xf numFmtId="198" fontId="6" fillId="0" borderId="13" xfId="49" applyNumberFormat="1" applyFont="1" applyFill="1" applyBorder="1" applyAlignment="1" applyProtection="1">
      <alignment/>
      <protection/>
    </xf>
    <xf numFmtId="198" fontId="4" fillId="0" borderId="20" xfId="0" applyNumberFormat="1" applyFont="1" applyFill="1" applyBorder="1" applyAlignment="1" applyProtection="1">
      <alignment/>
      <protection/>
    </xf>
    <xf numFmtId="198" fontId="6" fillId="0" borderId="10" xfId="0" applyNumberFormat="1" applyFont="1" applyFill="1" applyBorder="1" applyAlignment="1">
      <alignment horizontal="right"/>
    </xf>
    <xf numFmtId="198" fontId="4" fillId="0" borderId="24" xfId="0" applyNumberFormat="1" applyFont="1" applyFill="1" applyBorder="1" applyAlignment="1" applyProtection="1">
      <alignment/>
      <protection/>
    </xf>
    <xf numFmtId="198" fontId="6" fillId="40" borderId="18" xfId="0" applyNumberFormat="1" applyFont="1" applyFill="1" applyBorder="1" applyAlignment="1">
      <alignment horizontal="right"/>
    </xf>
    <xf numFmtId="198" fontId="6" fillId="40" borderId="18" xfId="49" applyNumberFormat="1" applyFont="1" applyFill="1" applyBorder="1" applyAlignment="1">
      <alignment horizontal="right"/>
    </xf>
    <xf numFmtId="198" fontId="4" fillId="0" borderId="17" xfId="0" applyNumberFormat="1" applyFont="1" applyFill="1" applyBorder="1" applyAlignment="1">
      <alignment horizontal="right"/>
    </xf>
    <xf numFmtId="198" fontId="4" fillId="40" borderId="18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198" fontId="6" fillId="0" borderId="17" xfId="49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 horizontal="right"/>
    </xf>
    <xf numFmtId="198" fontId="6" fillId="0" borderId="19" xfId="0" applyNumberFormat="1" applyFont="1" applyFill="1" applyBorder="1" applyAlignment="1">
      <alignment horizontal="right"/>
    </xf>
    <xf numFmtId="198" fontId="6" fillId="0" borderId="19" xfId="49" applyNumberFormat="1" applyFont="1" applyFill="1" applyBorder="1" applyAlignment="1">
      <alignment horizontal="right"/>
    </xf>
    <xf numFmtId="198" fontId="4" fillId="0" borderId="16" xfId="0" applyNumberFormat="1" applyFont="1" applyFill="1" applyBorder="1" applyAlignment="1" applyProtection="1">
      <alignment/>
      <protection/>
    </xf>
    <xf numFmtId="198" fontId="6" fillId="0" borderId="20" xfId="0" applyNumberFormat="1" applyFont="1" applyFill="1" applyBorder="1" applyAlignment="1">
      <alignment horizontal="right"/>
    </xf>
    <xf numFmtId="198" fontId="6" fillId="0" borderId="10" xfId="49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>
      <alignment horizontal="right"/>
    </xf>
    <xf numFmtId="198" fontId="6" fillId="0" borderId="20" xfId="49" applyNumberFormat="1" applyFont="1" applyFill="1" applyBorder="1" applyAlignment="1">
      <alignment horizontal="right"/>
    </xf>
    <xf numFmtId="198" fontId="4" fillId="40" borderId="17" xfId="0" applyNumberFormat="1" applyFont="1" applyFill="1" applyBorder="1" applyAlignment="1">
      <alignment horizontal="right"/>
    </xf>
    <xf numFmtId="198" fontId="4" fillId="40" borderId="17" xfId="49" applyNumberFormat="1" applyFont="1" applyFill="1" applyBorder="1" applyAlignment="1">
      <alignment horizontal="right"/>
    </xf>
    <xf numFmtId="198" fontId="4" fillId="0" borderId="20" xfId="49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center"/>
    </xf>
    <xf numFmtId="198" fontId="3" fillId="0" borderId="0" xfId="0" applyNumberFormat="1" applyFont="1" applyFill="1" applyAlignment="1">
      <alignment/>
    </xf>
    <xf numFmtId="194" fontId="3" fillId="0" borderId="0" xfId="0" applyNumberFormat="1" applyFont="1" applyAlignment="1">
      <alignment/>
    </xf>
    <xf numFmtId="0" fontId="9" fillId="0" borderId="0" xfId="49" applyNumberFormat="1" applyFont="1" applyFill="1" applyBorder="1" applyAlignment="1">
      <alignment horizontal="center"/>
    </xf>
    <xf numFmtId="181" fontId="3" fillId="0" borderId="0" xfId="49" applyFont="1" applyAlignment="1">
      <alignment horizontal="center"/>
    </xf>
    <xf numFmtId="181" fontId="3" fillId="0" borderId="0" xfId="49" applyFont="1" applyFill="1" applyAlignment="1">
      <alignment horizontal="center"/>
    </xf>
    <xf numFmtId="181" fontId="3" fillId="34" borderId="0" xfId="49" applyFont="1" applyFill="1" applyAlignment="1">
      <alignment horizontal="center"/>
    </xf>
    <xf numFmtId="181" fontId="4" fillId="0" borderId="0" xfId="49" applyFont="1" applyAlignment="1">
      <alignment horizontal="center"/>
    </xf>
    <xf numFmtId="0" fontId="7" fillId="0" borderId="0" xfId="0" applyFont="1" applyFill="1" applyAlignment="1">
      <alignment/>
    </xf>
    <xf numFmtId="181" fontId="4" fillId="40" borderId="0" xfId="49" applyFont="1" applyFill="1" applyBorder="1" applyAlignment="1">
      <alignment horizontal="right"/>
    </xf>
    <xf numFmtId="198" fontId="6" fillId="40" borderId="17" xfId="49" applyNumberFormat="1" applyFont="1" applyFill="1" applyBorder="1" applyAlignment="1">
      <alignment horizontal="right"/>
    </xf>
    <xf numFmtId="198" fontId="4" fillId="0" borderId="17" xfId="49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93" fontId="4" fillId="0" borderId="0" xfId="0" applyNumberFormat="1" applyFont="1" applyFill="1" applyBorder="1" applyAlignment="1">
      <alignment horizontal="right"/>
    </xf>
    <xf numFmtId="198" fontId="6" fillId="0" borderId="17" xfId="49" applyNumberFormat="1" applyFont="1" applyFill="1" applyBorder="1" applyAlignment="1" applyProtection="1">
      <alignment/>
      <protection/>
    </xf>
    <xf numFmtId="190" fontId="4" fillId="40" borderId="0" xfId="0" applyNumberFormat="1" applyFont="1" applyFill="1" applyBorder="1" applyAlignment="1">
      <alignment horizontal="right"/>
    </xf>
    <xf numFmtId="198" fontId="4" fillId="40" borderId="0" xfId="0" applyNumberFormat="1" applyFont="1" applyFill="1" applyBorder="1" applyAlignment="1">
      <alignment horizontal="right"/>
    </xf>
    <xf numFmtId="0" fontId="4" fillId="41" borderId="17" xfId="0" applyFont="1" applyFill="1" applyBorder="1" applyAlignment="1">
      <alignment/>
    </xf>
    <xf numFmtId="0" fontId="4" fillId="41" borderId="17" xfId="0" applyFont="1" applyFill="1" applyBorder="1" applyAlignment="1">
      <alignment wrapText="1"/>
    </xf>
    <xf numFmtId="0" fontId="4" fillId="41" borderId="17" xfId="0" applyFont="1" applyFill="1" applyBorder="1" applyAlignment="1">
      <alignment vertical="top"/>
    </xf>
    <xf numFmtId="0" fontId="4" fillId="41" borderId="17" xfId="0" applyFont="1" applyFill="1" applyBorder="1" applyAlignment="1">
      <alignment vertical="top" shrinkToFit="1"/>
    </xf>
    <xf numFmtId="0" fontId="4" fillId="42" borderId="17" xfId="0" applyFont="1" applyFill="1" applyBorder="1" applyAlignment="1">
      <alignment horizontal="left"/>
    </xf>
    <xf numFmtId="0" fontId="4" fillId="42" borderId="17" xfId="0" applyFont="1" applyFill="1" applyBorder="1" applyAlignment="1">
      <alignment/>
    </xf>
    <xf numFmtId="0" fontId="4" fillId="42" borderId="17" xfId="0" applyFont="1" applyFill="1" applyBorder="1" applyAlignment="1">
      <alignment horizontal="left" shrinkToFit="1"/>
    </xf>
    <xf numFmtId="0" fontId="4" fillId="0" borderId="25" xfId="0" applyFont="1" applyBorder="1" applyAlignment="1">
      <alignment horizontal="right"/>
    </xf>
    <xf numFmtId="0" fontId="9" fillId="0" borderId="0" xfId="49" applyNumberFormat="1" applyFont="1" applyFill="1" applyBorder="1" applyAlignment="1">
      <alignment horizontal="center"/>
    </xf>
    <xf numFmtId="0" fontId="9" fillId="0" borderId="0" xfId="49" applyNumberFormat="1" applyFont="1" applyFill="1" applyBorder="1" applyAlignment="1">
      <alignment horizontal="left" textRotation="180"/>
    </xf>
    <xf numFmtId="0" fontId="4" fillId="41" borderId="17" xfId="0" applyFont="1" applyFill="1" applyBorder="1" applyAlignment="1">
      <alignment horizontal="center" wrapText="1"/>
    </xf>
    <xf numFmtId="0" fontId="4" fillId="41" borderId="17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2" borderId="20" xfId="0" applyFont="1" applyFill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4" fillId="41" borderId="20" xfId="0" applyFont="1" applyFill="1" applyBorder="1" applyAlignment="1">
      <alignment/>
    </xf>
    <xf numFmtId="0" fontId="6" fillId="41" borderId="17" xfId="0" applyFont="1" applyFill="1" applyBorder="1" applyAlignment="1">
      <alignment/>
    </xf>
    <xf numFmtId="9" fontId="4" fillId="41" borderId="17" xfId="0" applyNumberFormat="1" applyFont="1" applyFill="1" applyBorder="1" applyAlignment="1">
      <alignment wrapText="1"/>
    </xf>
    <xf numFmtId="185" fontId="4" fillId="42" borderId="17" xfId="0" applyNumberFormat="1" applyFont="1" applyFill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/>
    </xf>
    <xf numFmtId="185" fontId="6" fillId="0" borderId="17" xfId="0" applyNumberFormat="1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 wrapText="1"/>
    </xf>
    <xf numFmtId="185" fontId="4" fillId="0" borderId="17" xfId="0" applyNumberFormat="1" applyFont="1" applyFill="1" applyBorder="1" applyAlignment="1">
      <alignment horizontal="center" wrapText="1"/>
    </xf>
    <xf numFmtId="0" fontId="6" fillId="42" borderId="17" xfId="0" applyFont="1" applyFill="1" applyBorder="1" applyAlignment="1">
      <alignment/>
    </xf>
    <xf numFmtId="0" fontId="4" fillId="42" borderId="2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view="pageBreakPreview" zoomScale="75" zoomScaleSheetLayoutView="75" zoomScalePageLayoutView="0" workbookViewId="0" topLeftCell="A1">
      <pane xSplit="3" ySplit="6" topLeftCell="D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R32" sqref="R32"/>
    </sheetView>
  </sheetViews>
  <sheetFormatPr defaultColWidth="9.00390625" defaultRowHeight="13.5"/>
  <cols>
    <col min="1" max="1" width="5.125" style="1" customWidth="1"/>
    <col min="2" max="2" width="4.00390625" style="1" customWidth="1"/>
    <col min="3" max="3" width="9.00390625" style="1" customWidth="1"/>
    <col min="4" max="4" width="10.625" style="1" customWidth="1"/>
    <col min="5" max="7" width="10.625" style="2" customWidth="1"/>
    <col min="8" max="8" width="10.625" style="1" customWidth="1"/>
    <col min="9" max="9" width="10.625" style="47" customWidth="1"/>
    <col min="10" max="11" width="10.625" style="1" customWidth="1"/>
    <col min="12" max="12" width="10.625" style="3" customWidth="1"/>
    <col min="13" max="14" width="12.625" style="1" customWidth="1"/>
    <col min="15" max="16" width="10.625" style="1" customWidth="1"/>
    <col min="17" max="16384" width="9.00390625" style="1" customWidth="1"/>
  </cols>
  <sheetData>
    <row r="1" ht="14.25"/>
    <row r="2" spans="3:22" ht="14.25" customHeight="1">
      <c r="C2" s="21" t="s">
        <v>91</v>
      </c>
      <c r="H2" s="70"/>
      <c r="M2" s="70"/>
      <c r="P2" s="71"/>
      <c r="Q2" s="2"/>
      <c r="R2" s="2"/>
      <c r="S2" s="2"/>
      <c r="T2" s="2"/>
      <c r="U2" s="2"/>
      <c r="V2" s="2"/>
    </row>
    <row r="3" spans="3:22" s="4" customFormat="1" ht="13.5" customHeight="1">
      <c r="C3" s="72" t="s">
        <v>75</v>
      </c>
      <c r="E3" s="22"/>
      <c r="F3" s="22"/>
      <c r="G3" s="22"/>
      <c r="I3" s="48"/>
      <c r="L3" s="23"/>
      <c r="N3" s="4" t="s">
        <v>63</v>
      </c>
      <c r="O3" s="127" t="s">
        <v>92</v>
      </c>
      <c r="P3" s="127"/>
      <c r="Q3" s="22"/>
      <c r="R3" s="22"/>
      <c r="S3" s="22"/>
      <c r="T3" s="22"/>
      <c r="U3" s="22"/>
      <c r="V3" s="22"/>
    </row>
    <row r="4" spans="3:22" s="4" customFormat="1" ht="24" customHeight="1">
      <c r="C4" s="24"/>
      <c r="D4" s="25"/>
      <c r="E4" s="26" t="s">
        <v>43</v>
      </c>
      <c r="F4" s="27"/>
      <c r="G4" s="25" t="s">
        <v>67</v>
      </c>
      <c r="H4" s="26" t="s">
        <v>44</v>
      </c>
      <c r="I4" s="49"/>
      <c r="J4" s="26" t="s">
        <v>45</v>
      </c>
      <c r="K4" s="28"/>
      <c r="L4" s="29"/>
      <c r="M4" s="5" t="s">
        <v>60</v>
      </c>
      <c r="N4" s="6" t="s">
        <v>40</v>
      </c>
      <c r="O4" s="5" t="s">
        <v>61</v>
      </c>
      <c r="P4" s="76" t="s">
        <v>41</v>
      </c>
      <c r="Q4" s="22"/>
      <c r="R4" s="22"/>
      <c r="S4" s="22"/>
      <c r="T4" s="22"/>
      <c r="U4" s="22"/>
      <c r="V4" s="22"/>
    </row>
    <row r="5" spans="3:22" s="4" customFormat="1" ht="24" customHeight="1" thickBot="1">
      <c r="C5" s="30" t="s">
        <v>46</v>
      </c>
      <c r="D5" s="31" t="s">
        <v>47</v>
      </c>
      <c r="E5" s="31" t="s">
        <v>73</v>
      </c>
      <c r="F5" s="7" t="s">
        <v>76</v>
      </c>
      <c r="G5" s="7" t="s">
        <v>62</v>
      </c>
      <c r="H5" s="7" t="s">
        <v>48</v>
      </c>
      <c r="I5" s="50" t="s">
        <v>49</v>
      </c>
      <c r="J5" s="7" t="s">
        <v>48</v>
      </c>
      <c r="K5" s="31" t="s">
        <v>49</v>
      </c>
      <c r="L5" s="8" t="s">
        <v>74</v>
      </c>
      <c r="M5" s="31"/>
      <c r="N5" s="31"/>
      <c r="O5" s="31"/>
      <c r="P5" s="31"/>
      <c r="Q5" s="22"/>
      <c r="R5" s="22"/>
      <c r="S5" s="22"/>
      <c r="T5" s="22"/>
      <c r="U5" s="22"/>
      <c r="V5" s="22"/>
    </row>
    <row r="6" spans="1:22" s="4" customFormat="1" ht="24" customHeight="1" thickTop="1">
      <c r="A6" s="22"/>
      <c r="B6" s="22"/>
      <c r="C6" s="32" t="s">
        <v>39</v>
      </c>
      <c r="D6" s="33" t="s">
        <v>0</v>
      </c>
      <c r="E6" s="33" t="s">
        <v>1</v>
      </c>
      <c r="F6" s="33" t="s">
        <v>2</v>
      </c>
      <c r="G6" s="33" t="s">
        <v>3</v>
      </c>
      <c r="H6" s="33" t="s">
        <v>4</v>
      </c>
      <c r="I6" s="51" t="s">
        <v>5</v>
      </c>
      <c r="J6" s="33" t="s">
        <v>6</v>
      </c>
      <c r="K6" s="33" t="s">
        <v>7</v>
      </c>
      <c r="L6" s="61" t="s">
        <v>72</v>
      </c>
      <c r="M6" s="60" t="s">
        <v>68</v>
      </c>
      <c r="N6" s="60" t="s">
        <v>69</v>
      </c>
      <c r="O6" s="60" t="s">
        <v>70</v>
      </c>
      <c r="P6" s="60" t="s">
        <v>71</v>
      </c>
      <c r="Q6" s="22"/>
      <c r="R6" s="22"/>
      <c r="S6" s="22"/>
      <c r="T6" s="22"/>
      <c r="U6" s="22"/>
      <c r="V6" s="22"/>
    </row>
    <row r="7" spans="1:22" s="35" customFormat="1" ht="12" customHeight="1">
      <c r="A7" s="22"/>
      <c r="B7" s="22"/>
      <c r="C7" s="73" t="s">
        <v>8</v>
      </c>
      <c r="D7" s="77">
        <v>338118</v>
      </c>
      <c r="E7" s="78">
        <v>32412</v>
      </c>
      <c r="F7" s="78">
        <v>30968</v>
      </c>
      <c r="G7" s="78">
        <v>3455</v>
      </c>
      <c r="H7" s="79">
        <v>28757</v>
      </c>
      <c r="I7" s="78">
        <v>21156</v>
      </c>
      <c r="J7" s="78">
        <v>231913</v>
      </c>
      <c r="K7" s="78">
        <v>217823</v>
      </c>
      <c r="L7" s="62">
        <f aca="true" t="shared" si="0" ref="L7:L22">J7/D7</f>
        <v>0.6858936820873186</v>
      </c>
      <c r="M7" s="86">
        <f aca="true" t="shared" si="1" ref="M7:M18">F7+G7+H7+J7</f>
        <v>295093</v>
      </c>
      <c r="N7" s="86">
        <f>E7+G7+I7+K7</f>
        <v>274846</v>
      </c>
      <c r="O7" s="62">
        <f aca="true" t="shared" si="2" ref="O7:O34">M7/D7</f>
        <v>0.8727515246156667</v>
      </c>
      <c r="P7" s="62">
        <f aca="true" t="shared" si="3" ref="P7:P34">N7/D7</f>
        <v>0.8128700631140607</v>
      </c>
      <c r="Q7" s="22"/>
      <c r="R7" s="22"/>
      <c r="S7" s="22"/>
      <c r="T7" s="22"/>
      <c r="U7" s="22"/>
      <c r="V7" s="22"/>
    </row>
    <row r="8" spans="1:22" s="35" customFormat="1" ht="12" customHeight="1">
      <c r="A8" s="22"/>
      <c r="B8" s="22"/>
      <c r="C8" s="73" t="s">
        <v>9</v>
      </c>
      <c r="D8" s="77">
        <v>370781</v>
      </c>
      <c r="E8" s="78">
        <v>35953</v>
      </c>
      <c r="F8" s="78">
        <v>34610</v>
      </c>
      <c r="G8" s="80">
        <v>0</v>
      </c>
      <c r="H8" s="80">
        <v>4695</v>
      </c>
      <c r="I8" s="78">
        <v>3721</v>
      </c>
      <c r="J8" s="78">
        <v>262515</v>
      </c>
      <c r="K8" s="78">
        <v>247621</v>
      </c>
      <c r="L8" s="62">
        <f t="shared" si="0"/>
        <v>0.7080055342641614</v>
      </c>
      <c r="M8" s="86">
        <f t="shared" si="1"/>
        <v>301820</v>
      </c>
      <c r="N8" s="86">
        <f aca="true" t="shared" si="4" ref="N8:N18">E8+G8+I8+K8</f>
        <v>287295</v>
      </c>
      <c r="O8" s="62">
        <f t="shared" si="2"/>
        <v>0.8140115054439143</v>
      </c>
      <c r="P8" s="62">
        <f t="shared" si="3"/>
        <v>0.7748374377327857</v>
      </c>
      <c r="Q8" s="22"/>
      <c r="R8" s="22"/>
      <c r="S8" s="22"/>
      <c r="T8" s="22"/>
      <c r="U8" s="22"/>
      <c r="V8" s="22"/>
    </row>
    <row r="9" spans="1:22" s="35" customFormat="1" ht="12" customHeight="1">
      <c r="A9" s="22"/>
      <c r="B9" s="22"/>
      <c r="C9" s="73" t="s">
        <v>10</v>
      </c>
      <c r="D9" s="77">
        <v>121004</v>
      </c>
      <c r="E9" s="78">
        <v>11066</v>
      </c>
      <c r="F9" s="78">
        <v>8990</v>
      </c>
      <c r="G9" s="78">
        <v>290</v>
      </c>
      <c r="H9" s="80">
        <v>4535</v>
      </c>
      <c r="I9" s="80">
        <v>3747</v>
      </c>
      <c r="J9" s="78">
        <v>95481</v>
      </c>
      <c r="K9" s="78">
        <v>82891</v>
      </c>
      <c r="L9" s="62">
        <f t="shared" si="0"/>
        <v>0.7890730884929423</v>
      </c>
      <c r="M9" s="86">
        <f t="shared" si="1"/>
        <v>109296</v>
      </c>
      <c r="N9" s="86">
        <f t="shared" si="4"/>
        <v>97994</v>
      </c>
      <c r="O9" s="62">
        <f t="shared" si="2"/>
        <v>0.9032428680043635</v>
      </c>
      <c r="P9" s="62">
        <f t="shared" si="3"/>
        <v>0.809840996991835</v>
      </c>
      <c r="Q9" s="22"/>
      <c r="R9" s="22"/>
      <c r="S9" s="22"/>
      <c r="T9" s="22"/>
      <c r="U9" s="22"/>
      <c r="V9" s="22"/>
    </row>
    <row r="10" spans="1:22" s="35" customFormat="1" ht="12" customHeight="1">
      <c r="A10" s="22"/>
      <c r="B10" s="22"/>
      <c r="C10" s="73" t="s">
        <v>11</v>
      </c>
      <c r="D10" s="77">
        <v>200749</v>
      </c>
      <c r="E10" s="78">
        <v>44865</v>
      </c>
      <c r="F10" s="78">
        <v>44217</v>
      </c>
      <c r="G10" s="78">
        <v>0</v>
      </c>
      <c r="H10" s="80">
        <v>16493</v>
      </c>
      <c r="I10" s="78">
        <v>12244</v>
      </c>
      <c r="J10" s="78">
        <v>57237</v>
      </c>
      <c r="K10" s="78">
        <v>46322</v>
      </c>
      <c r="L10" s="62">
        <f t="shared" si="0"/>
        <v>0.2851172359513621</v>
      </c>
      <c r="M10" s="86">
        <f t="shared" si="1"/>
        <v>117947</v>
      </c>
      <c r="N10" s="86">
        <f t="shared" si="4"/>
        <v>103431</v>
      </c>
      <c r="O10" s="62">
        <f t="shared" si="2"/>
        <v>0.587534682613612</v>
      </c>
      <c r="P10" s="62">
        <f t="shared" si="3"/>
        <v>0.5152254805752458</v>
      </c>
      <c r="Q10" s="22"/>
      <c r="R10" s="22"/>
      <c r="S10" s="22"/>
      <c r="T10" s="22"/>
      <c r="U10" s="22"/>
      <c r="V10" s="22"/>
    </row>
    <row r="11" spans="1:22" s="35" customFormat="1" ht="12" customHeight="1">
      <c r="A11" s="22"/>
      <c r="B11" s="22"/>
      <c r="C11" s="73" t="s">
        <v>12</v>
      </c>
      <c r="D11" s="77">
        <v>212783</v>
      </c>
      <c r="E11" s="78">
        <v>49475</v>
      </c>
      <c r="F11" s="78">
        <v>48167</v>
      </c>
      <c r="G11" s="78">
        <v>13680</v>
      </c>
      <c r="H11" s="80">
        <v>15849</v>
      </c>
      <c r="I11" s="78">
        <v>11369</v>
      </c>
      <c r="J11" s="78">
        <v>80759</v>
      </c>
      <c r="K11" s="78">
        <v>64778</v>
      </c>
      <c r="L11" s="62">
        <f t="shared" si="0"/>
        <v>0.37953689909438254</v>
      </c>
      <c r="M11" s="86">
        <f t="shared" si="1"/>
        <v>158455</v>
      </c>
      <c r="N11" s="86">
        <f t="shared" si="4"/>
        <v>139302</v>
      </c>
      <c r="O11" s="62">
        <f t="shared" si="2"/>
        <v>0.744678851224017</v>
      </c>
      <c r="P11" s="62">
        <f t="shared" si="3"/>
        <v>0.6546669611764098</v>
      </c>
      <c r="Q11" s="22"/>
      <c r="R11" s="22"/>
      <c r="S11" s="22"/>
      <c r="T11" s="22"/>
      <c r="U11" s="22"/>
      <c r="V11" s="22"/>
    </row>
    <row r="12" spans="1:22" s="35" customFormat="1" ht="12" customHeight="1">
      <c r="A12" s="22"/>
      <c r="B12" s="22"/>
      <c r="C12" s="73" t="s">
        <v>13</v>
      </c>
      <c r="D12" s="77">
        <v>51900</v>
      </c>
      <c r="E12" s="78">
        <v>7935</v>
      </c>
      <c r="F12" s="78">
        <v>7471</v>
      </c>
      <c r="G12" s="80">
        <v>0</v>
      </c>
      <c r="H12" s="80">
        <v>2466</v>
      </c>
      <c r="I12" s="78">
        <v>2219</v>
      </c>
      <c r="J12" s="78">
        <v>30570</v>
      </c>
      <c r="K12" s="78">
        <v>28250</v>
      </c>
      <c r="L12" s="62">
        <f t="shared" si="0"/>
        <v>0.5890173410404624</v>
      </c>
      <c r="M12" s="86">
        <f t="shared" si="1"/>
        <v>40507</v>
      </c>
      <c r="N12" s="86">
        <f t="shared" si="4"/>
        <v>38404</v>
      </c>
      <c r="O12" s="62">
        <f t="shared" si="2"/>
        <v>0.7804816955684007</v>
      </c>
      <c r="P12" s="62">
        <f t="shared" si="3"/>
        <v>0.7399614643545279</v>
      </c>
      <c r="Q12" s="22"/>
      <c r="R12" s="22"/>
      <c r="S12" s="22"/>
      <c r="T12" s="22"/>
      <c r="U12" s="22"/>
      <c r="V12" s="22"/>
    </row>
    <row r="13" spans="1:22" s="35" customFormat="1" ht="12" customHeight="1">
      <c r="A13" s="22"/>
      <c r="B13" s="22"/>
      <c r="C13" s="73" t="s">
        <v>14</v>
      </c>
      <c r="D13" s="77">
        <v>77600</v>
      </c>
      <c r="E13" s="78">
        <v>20764</v>
      </c>
      <c r="F13" s="78">
        <v>19015</v>
      </c>
      <c r="G13" s="78">
        <v>2454</v>
      </c>
      <c r="H13" s="80">
        <v>972</v>
      </c>
      <c r="I13" s="78">
        <v>715</v>
      </c>
      <c r="J13" s="78">
        <v>36390</v>
      </c>
      <c r="K13" s="78">
        <v>32800</v>
      </c>
      <c r="L13" s="62">
        <f t="shared" si="0"/>
        <v>0.46894329896907216</v>
      </c>
      <c r="M13" s="86">
        <f t="shared" si="1"/>
        <v>58831</v>
      </c>
      <c r="N13" s="86">
        <f t="shared" si="4"/>
        <v>56733</v>
      </c>
      <c r="O13" s="62">
        <f t="shared" si="2"/>
        <v>0.7581314432989691</v>
      </c>
      <c r="P13" s="62">
        <f t="shared" si="3"/>
        <v>0.7310953608247422</v>
      </c>
      <c r="Q13" s="22"/>
      <c r="R13" s="22"/>
      <c r="S13" s="22"/>
      <c r="T13" s="22"/>
      <c r="U13" s="22"/>
      <c r="V13" s="22"/>
    </row>
    <row r="14" spans="1:22" s="35" customFormat="1" ht="12" customHeight="1">
      <c r="A14" s="22"/>
      <c r="B14" s="22"/>
      <c r="C14" s="73" t="s">
        <v>15</v>
      </c>
      <c r="D14" s="81">
        <v>83583</v>
      </c>
      <c r="E14" s="78">
        <v>9446</v>
      </c>
      <c r="F14" s="78">
        <v>9169</v>
      </c>
      <c r="G14" s="78">
        <v>2519</v>
      </c>
      <c r="H14" s="80">
        <v>21651</v>
      </c>
      <c r="I14" s="78">
        <v>17106</v>
      </c>
      <c r="J14" s="78">
        <v>32291</v>
      </c>
      <c r="K14" s="78">
        <v>24339</v>
      </c>
      <c r="L14" s="62">
        <f t="shared" si="0"/>
        <v>0.3863345417130278</v>
      </c>
      <c r="M14" s="86">
        <f t="shared" si="1"/>
        <v>65630</v>
      </c>
      <c r="N14" s="86">
        <f t="shared" si="4"/>
        <v>53410</v>
      </c>
      <c r="O14" s="62">
        <f t="shared" si="2"/>
        <v>0.7852075182752474</v>
      </c>
      <c r="P14" s="62">
        <f t="shared" si="3"/>
        <v>0.6390055394039458</v>
      </c>
      <c r="Q14" s="22"/>
      <c r="R14" s="22"/>
      <c r="S14" s="22"/>
      <c r="T14" s="22"/>
      <c r="U14" s="22"/>
      <c r="V14" s="22"/>
    </row>
    <row r="15" spans="1:22" s="35" customFormat="1" ht="12" customHeight="1">
      <c r="A15" s="22"/>
      <c r="B15" s="22"/>
      <c r="C15" s="73" t="s">
        <v>16</v>
      </c>
      <c r="D15" s="77">
        <v>68616</v>
      </c>
      <c r="E15" s="78">
        <v>20240</v>
      </c>
      <c r="F15" s="78">
        <v>19630</v>
      </c>
      <c r="G15" s="80">
        <v>0</v>
      </c>
      <c r="H15" s="80">
        <v>0</v>
      </c>
      <c r="I15" s="80">
        <v>0</v>
      </c>
      <c r="J15" s="78">
        <v>17991</v>
      </c>
      <c r="K15" s="78">
        <v>13499</v>
      </c>
      <c r="L15" s="62">
        <f t="shared" si="0"/>
        <v>0.26219832109129065</v>
      </c>
      <c r="M15" s="86">
        <f t="shared" si="1"/>
        <v>37621</v>
      </c>
      <c r="N15" s="86">
        <f t="shared" si="4"/>
        <v>33739</v>
      </c>
      <c r="O15" s="62">
        <f t="shared" si="2"/>
        <v>0.5482831992538183</v>
      </c>
      <c r="P15" s="62">
        <f t="shared" si="3"/>
        <v>0.4917074734755742</v>
      </c>
      <c r="Q15" s="22"/>
      <c r="R15" s="22"/>
      <c r="S15" s="22"/>
      <c r="T15" s="22"/>
      <c r="U15" s="22"/>
      <c r="V15" s="22"/>
    </row>
    <row r="16" spans="1:22" s="35" customFormat="1" ht="12" customHeight="1">
      <c r="A16" s="22"/>
      <c r="B16" s="22"/>
      <c r="C16" s="73" t="s">
        <v>17</v>
      </c>
      <c r="D16" s="77">
        <v>51690</v>
      </c>
      <c r="E16" s="78">
        <v>12423</v>
      </c>
      <c r="F16" s="78">
        <v>11746</v>
      </c>
      <c r="G16" s="78">
        <v>1138</v>
      </c>
      <c r="H16" s="78">
        <v>2175</v>
      </c>
      <c r="I16" s="78">
        <v>1790</v>
      </c>
      <c r="J16" s="78">
        <v>13544</v>
      </c>
      <c r="K16" s="78">
        <v>10486</v>
      </c>
      <c r="L16" s="62">
        <f t="shared" si="0"/>
        <v>0.2620236022441478</v>
      </c>
      <c r="M16" s="86">
        <f>F16+G16+H16+J16</f>
        <v>28603</v>
      </c>
      <c r="N16" s="86">
        <f>E16+G16+I16+K16</f>
        <v>25837</v>
      </c>
      <c r="O16" s="62">
        <f t="shared" si="2"/>
        <v>0.5533565486554459</v>
      </c>
      <c r="P16" s="62">
        <f t="shared" si="3"/>
        <v>0.49984523118591606</v>
      </c>
      <c r="Q16" s="22"/>
      <c r="R16" s="22"/>
      <c r="S16" s="22"/>
      <c r="T16" s="22"/>
      <c r="U16" s="22"/>
      <c r="V16" s="22"/>
    </row>
    <row r="17" spans="1:22" s="35" customFormat="1" ht="12" customHeight="1">
      <c r="A17" s="22"/>
      <c r="B17" s="22"/>
      <c r="C17" s="74" t="s">
        <v>18</v>
      </c>
      <c r="D17" s="77">
        <v>62269</v>
      </c>
      <c r="E17" s="82">
        <v>11492</v>
      </c>
      <c r="F17" s="82">
        <v>10152</v>
      </c>
      <c r="G17" s="82">
        <v>0</v>
      </c>
      <c r="H17" s="80">
        <v>0</v>
      </c>
      <c r="I17" s="80">
        <v>0</v>
      </c>
      <c r="J17" s="82">
        <v>17149</v>
      </c>
      <c r="K17" s="82">
        <v>10626</v>
      </c>
      <c r="L17" s="63">
        <f t="shared" si="0"/>
        <v>0.27540188536832133</v>
      </c>
      <c r="M17" s="86">
        <f t="shared" si="1"/>
        <v>27301</v>
      </c>
      <c r="N17" s="86">
        <f t="shared" si="4"/>
        <v>22118</v>
      </c>
      <c r="O17" s="63">
        <f t="shared" si="2"/>
        <v>0.43843646116044904</v>
      </c>
      <c r="P17" s="63">
        <f t="shared" si="3"/>
        <v>0.35520082223899535</v>
      </c>
      <c r="Q17" s="22"/>
      <c r="R17" s="22"/>
      <c r="S17" s="22"/>
      <c r="T17" s="22"/>
      <c r="U17" s="22"/>
      <c r="V17" s="22"/>
    </row>
    <row r="18" spans="1:22" s="35" customFormat="1" ht="12" customHeight="1" thickBot="1">
      <c r="A18" s="22"/>
      <c r="B18" s="22"/>
      <c r="C18" s="74" t="s">
        <v>64</v>
      </c>
      <c r="D18" s="83">
        <v>51917</v>
      </c>
      <c r="E18" s="82">
        <v>16377</v>
      </c>
      <c r="F18" s="82">
        <v>15972</v>
      </c>
      <c r="G18" s="82">
        <v>0</v>
      </c>
      <c r="H18" s="80">
        <v>1080</v>
      </c>
      <c r="I18" s="80">
        <v>963</v>
      </c>
      <c r="J18" s="82">
        <v>9862</v>
      </c>
      <c r="K18" s="82">
        <v>6666</v>
      </c>
      <c r="L18" s="63">
        <f t="shared" si="0"/>
        <v>0.1899570468247395</v>
      </c>
      <c r="M18" s="86">
        <f t="shared" si="1"/>
        <v>26914</v>
      </c>
      <c r="N18" s="86">
        <f t="shared" si="4"/>
        <v>24006</v>
      </c>
      <c r="O18" s="63">
        <f t="shared" si="2"/>
        <v>0.5184043762158831</v>
      </c>
      <c r="P18" s="63">
        <f t="shared" si="3"/>
        <v>0.46239189475508985</v>
      </c>
      <c r="Q18" s="22"/>
      <c r="R18" s="22"/>
      <c r="S18" s="22"/>
      <c r="T18" s="22"/>
      <c r="U18" s="22"/>
      <c r="V18" s="22"/>
    </row>
    <row r="19" spans="3:16" s="22" customFormat="1" ht="12" customHeight="1" thickBot="1" thickTop="1">
      <c r="C19" s="37" t="s">
        <v>42</v>
      </c>
      <c r="D19" s="84">
        <f>SUM(D7:D18)</f>
        <v>1691010</v>
      </c>
      <c r="E19" s="84">
        <f aca="true" t="shared" si="5" ref="E19:K19">SUM(E7:E18)</f>
        <v>272448</v>
      </c>
      <c r="F19" s="84">
        <f t="shared" si="5"/>
        <v>260107</v>
      </c>
      <c r="G19" s="84">
        <f t="shared" si="5"/>
        <v>23536</v>
      </c>
      <c r="H19" s="85">
        <f t="shared" si="5"/>
        <v>98673</v>
      </c>
      <c r="I19" s="84">
        <f t="shared" si="5"/>
        <v>75030</v>
      </c>
      <c r="J19" s="84">
        <f t="shared" si="5"/>
        <v>885702</v>
      </c>
      <c r="K19" s="84">
        <f t="shared" si="5"/>
        <v>786101</v>
      </c>
      <c r="L19" s="64">
        <f t="shared" si="0"/>
        <v>0.5237710007628577</v>
      </c>
      <c r="M19" s="84">
        <f>SUM(M7:M18)</f>
        <v>1268018</v>
      </c>
      <c r="N19" s="84">
        <f>SUM(N7:N18)</f>
        <v>1157115</v>
      </c>
      <c r="O19" s="64">
        <f t="shared" si="2"/>
        <v>0.7498583686672462</v>
      </c>
      <c r="P19" s="64">
        <f t="shared" si="3"/>
        <v>0.6842744868451399</v>
      </c>
    </row>
    <row r="20" spans="1:22" s="35" customFormat="1" ht="12" customHeight="1" thickTop="1">
      <c r="A20" s="22"/>
      <c r="B20" s="22"/>
      <c r="C20" s="34" t="s">
        <v>19</v>
      </c>
      <c r="D20" s="86">
        <v>14621</v>
      </c>
      <c r="E20" s="78">
        <v>3550</v>
      </c>
      <c r="F20" s="78">
        <v>3425</v>
      </c>
      <c r="G20" s="80">
        <v>0</v>
      </c>
      <c r="H20" s="80">
        <v>4647</v>
      </c>
      <c r="I20" s="80">
        <v>1911</v>
      </c>
      <c r="J20" s="78">
        <v>5298</v>
      </c>
      <c r="K20" s="78">
        <v>3579</v>
      </c>
      <c r="L20" s="62">
        <f t="shared" si="0"/>
        <v>0.36235551603857463</v>
      </c>
      <c r="M20" s="86">
        <f>F20+G20+H20+J20</f>
        <v>13370</v>
      </c>
      <c r="N20" s="86">
        <f>E20+G20+I20+K20</f>
        <v>9040</v>
      </c>
      <c r="O20" s="62">
        <f t="shared" si="2"/>
        <v>0.9144381369263388</v>
      </c>
      <c r="P20" s="62">
        <f t="shared" si="3"/>
        <v>0.6182887627385267</v>
      </c>
      <c r="Q20" s="22"/>
      <c r="R20" s="22"/>
      <c r="S20" s="22"/>
      <c r="T20" s="22"/>
      <c r="U20" s="22"/>
      <c r="V20" s="22"/>
    </row>
    <row r="21" spans="1:22" s="35" customFormat="1" ht="12" customHeight="1" thickBot="1">
      <c r="A21" s="22"/>
      <c r="B21" s="22"/>
      <c r="C21" s="36" t="s">
        <v>20</v>
      </c>
      <c r="D21" s="88">
        <v>19766</v>
      </c>
      <c r="E21" s="82">
        <v>4001</v>
      </c>
      <c r="F21" s="82">
        <v>2942</v>
      </c>
      <c r="G21" s="80">
        <v>0</v>
      </c>
      <c r="H21" s="80">
        <v>3979</v>
      </c>
      <c r="I21" s="82">
        <v>2693</v>
      </c>
      <c r="J21" s="82">
        <v>11225</v>
      </c>
      <c r="K21" s="82">
        <v>9006</v>
      </c>
      <c r="L21" s="63">
        <f t="shared" si="0"/>
        <v>0.5678943640594961</v>
      </c>
      <c r="M21" s="86">
        <f>F21+G21+H21+J21</f>
        <v>18146</v>
      </c>
      <c r="N21" s="86">
        <f>E21+G21+I21+K21</f>
        <v>15700</v>
      </c>
      <c r="O21" s="63">
        <f t="shared" si="2"/>
        <v>0.9180410806435293</v>
      </c>
      <c r="P21" s="63">
        <f t="shared" si="3"/>
        <v>0.7942932308003643</v>
      </c>
      <c r="Q21" s="22"/>
      <c r="R21" s="22"/>
      <c r="S21" s="22"/>
      <c r="T21" s="22"/>
      <c r="U21" s="22"/>
      <c r="V21" s="22"/>
    </row>
    <row r="22" spans="3:16" s="22" customFormat="1" ht="12" customHeight="1" thickBot="1" thickTop="1">
      <c r="C22" s="38" t="s">
        <v>50</v>
      </c>
      <c r="D22" s="87">
        <f aca="true" t="shared" si="6" ref="D22:K22">SUM(D20:D21)</f>
        <v>34387</v>
      </c>
      <c r="E22" s="84">
        <f t="shared" si="6"/>
        <v>7551</v>
      </c>
      <c r="F22" s="84">
        <f t="shared" si="6"/>
        <v>6367</v>
      </c>
      <c r="G22" s="84">
        <f t="shared" si="6"/>
        <v>0</v>
      </c>
      <c r="H22" s="85">
        <f t="shared" si="6"/>
        <v>8626</v>
      </c>
      <c r="I22" s="84">
        <f t="shared" si="6"/>
        <v>4604</v>
      </c>
      <c r="J22" s="84">
        <f t="shared" si="6"/>
        <v>16523</v>
      </c>
      <c r="K22" s="84">
        <f t="shared" si="6"/>
        <v>12585</v>
      </c>
      <c r="L22" s="65">
        <f t="shared" si="0"/>
        <v>0.48050135225521273</v>
      </c>
      <c r="M22" s="87">
        <f>SUM(M20:M21)</f>
        <v>31516</v>
      </c>
      <c r="N22" s="87">
        <f>SUM(N20:N21)</f>
        <v>24740</v>
      </c>
      <c r="O22" s="65">
        <f t="shared" si="2"/>
        <v>0.9165091458981592</v>
      </c>
      <c r="P22" s="65">
        <f t="shared" si="3"/>
        <v>0.7194579346846192</v>
      </c>
    </row>
    <row r="23" spans="1:22" s="35" customFormat="1" ht="12" customHeight="1" thickTop="1">
      <c r="A23" s="22"/>
      <c r="B23" s="22"/>
      <c r="C23" s="34" t="s">
        <v>21</v>
      </c>
      <c r="D23" s="86">
        <v>1377</v>
      </c>
      <c r="E23" s="78">
        <v>1337</v>
      </c>
      <c r="F23" s="78">
        <v>1337</v>
      </c>
      <c r="G23" s="80">
        <v>0</v>
      </c>
      <c r="H23" s="89">
        <v>0</v>
      </c>
      <c r="I23" s="89">
        <v>0</v>
      </c>
      <c r="J23" s="89">
        <v>0</v>
      </c>
      <c r="K23" s="89">
        <v>0</v>
      </c>
      <c r="L23" s="66">
        <v>0</v>
      </c>
      <c r="M23" s="86">
        <f>F23+G23+H23+J23</f>
        <v>1337</v>
      </c>
      <c r="N23" s="86">
        <f>E23+G23+I23+K23</f>
        <v>1337</v>
      </c>
      <c r="O23" s="62">
        <f t="shared" si="2"/>
        <v>0.9709513435003632</v>
      </c>
      <c r="P23" s="62">
        <f t="shared" si="3"/>
        <v>0.9709513435003632</v>
      </c>
      <c r="Q23" s="22"/>
      <c r="R23" s="22"/>
      <c r="S23" s="22"/>
      <c r="T23" s="22"/>
      <c r="U23" s="22"/>
      <c r="V23" s="22"/>
    </row>
    <row r="24" spans="1:22" s="35" customFormat="1" ht="12" customHeight="1" thickBot="1">
      <c r="A24" s="22"/>
      <c r="B24" s="22"/>
      <c r="C24" s="39" t="s">
        <v>59</v>
      </c>
      <c r="D24" s="90">
        <v>2383</v>
      </c>
      <c r="E24" s="91">
        <v>1005</v>
      </c>
      <c r="F24" s="91">
        <v>1005</v>
      </c>
      <c r="G24" s="80">
        <v>0</v>
      </c>
      <c r="H24" s="92">
        <v>0</v>
      </c>
      <c r="I24" s="92">
        <v>0</v>
      </c>
      <c r="J24" s="92">
        <v>0</v>
      </c>
      <c r="K24" s="92">
        <v>0</v>
      </c>
      <c r="L24" s="67">
        <v>0</v>
      </c>
      <c r="M24" s="86">
        <f>F24+G24+H24+J24</f>
        <v>1005</v>
      </c>
      <c r="N24" s="86">
        <f>E24+G24+I24+K24</f>
        <v>1005</v>
      </c>
      <c r="O24" s="62">
        <f t="shared" si="2"/>
        <v>0.42173730591691144</v>
      </c>
      <c r="P24" s="62">
        <f t="shared" si="3"/>
        <v>0.42173730591691144</v>
      </c>
      <c r="Q24" s="22"/>
      <c r="R24" s="22"/>
      <c r="S24" s="22"/>
      <c r="T24" s="22"/>
      <c r="U24" s="22"/>
      <c r="V24" s="22"/>
    </row>
    <row r="25" spans="1:16" s="22" customFormat="1" ht="12" customHeight="1" thickBot="1" thickTop="1">
      <c r="A25" s="129">
        <v>3</v>
      </c>
      <c r="C25" s="38" t="s">
        <v>51</v>
      </c>
      <c r="D25" s="87">
        <f aca="true" t="shared" si="7" ref="D25:K25">SUM(D23:D24)</f>
        <v>3760</v>
      </c>
      <c r="E25" s="84">
        <f t="shared" si="7"/>
        <v>2342</v>
      </c>
      <c r="F25" s="84">
        <f t="shared" si="7"/>
        <v>2342</v>
      </c>
      <c r="G25" s="84">
        <f t="shared" si="7"/>
        <v>0</v>
      </c>
      <c r="H25" s="84">
        <f t="shared" si="7"/>
        <v>0</v>
      </c>
      <c r="I25" s="84">
        <f t="shared" si="7"/>
        <v>0</v>
      </c>
      <c r="J25" s="84">
        <f t="shared" si="7"/>
        <v>0</v>
      </c>
      <c r="K25" s="84">
        <f t="shared" si="7"/>
        <v>0</v>
      </c>
      <c r="L25" s="65">
        <f>J25/D25</f>
        <v>0</v>
      </c>
      <c r="M25" s="87">
        <f>SUM(M23:M24)</f>
        <v>2342</v>
      </c>
      <c r="N25" s="87">
        <f>SUM(N23:N24)</f>
        <v>2342</v>
      </c>
      <c r="O25" s="65">
        <f t="shared" si="2"/>
        <v>0.622872340425532</v>
      </c>
      <c r="P25" s="65">
        <f t="shared" si="3"/>
        <v>0.622872340425532</v>
      </c>
    </row>
    <row r="26" spans="1:22" s="35" customFormat="1" ht="12" customHeight="1" thickTop="1">
      <c r="A26" s="129"/>
      <c r="B26" s="22"/>
      <c r="C26" s="34" t="s">
        <v>22</v>
      </c>
      <c r="D26" s="86">
        <v>9015</v>
      </c>
      <c r="E26" s="78">
        <v>1830</v>
      </c>
      <c r="F26" s="78">
        <v>1830</v>
      </c>
      <c r="G26" s="80">
        <v>0</v>
      </c>
      <c r="H26" s="89">
        <v>0</v>
      </c>
      <c r="I26" s="89">
        <v>0</v>
      </c>
      <c r="J26" s="78">
        <v>0</v>
      </c>
      <c r="K26" s="78">
        <v>0</v>
      </c>
      <c r="L26" s="66">
        <v>0</v>
      </c>
      <c r="M26" s="86">
        <f>F26+G26+H26+J26</f>
        <v>1830</v>
      </c>
      <c r="N26" s="86">
        <f>E26+G26+I26+K26</f>
        <v>1830</v>
      </c>
      <c r="O26" s="62">
        <f t="shared" si="2"/>
        <v>0.20299500831946754</v>
      </c>
      <c r="P26" s="62">
        <f t="shared" si="3"/>
        <v>0.20299500831946754</v>
      </c>
      <c r="Q26" s="22"/>
      <c r="R26" s="22"/>
      <c r="S26" s="22"/>
      <c r="T26" s="22"/>
      <c r="U26" s="22"/>
      <c r="V26" s="22"/>
    </row>
    <row r="27" spans="1:22" s="35" customFormat="1" ht="12" customHeight="1">
      <c r="A27" s="129"/>
      <c r="B27" s="22"/>
      <c r="C27" s="34" t="s">
        <v>23</v>
      </c>
      <c r="D27" s="86">
        <v>2461</v>
      </c>
      <c r="E27" s="78">
        <v>885</v>
      </c>
      <c r="F27" s="78">
        <v>885</v>
      </c>
      <c r="G27" s="80">
        <v>0</v>
      </c>
      <c r="H27" s="89">
        <v>0</v>
      </c>
      <c r="I27" s="89">
        <v>0</v>
      </c>
      <c r="J27" s="89">
        <v>0</v>
      </c>
      <c r="K27" s="89">
        <v>0</v>
      </c>
      <c r="L27" s="66">
        <v>0</v>
      </c>
      <c r="M27" s="86">
        <f>F27+G27+H27+J27</f>
        <v>885</v>
      </c>
      <c r="N27" s="86">
        <f>E27+G27+I27+K27</f>
        <v>885</v>
      </c>
      <c r="O27" s="62">
        <f t="shared" si="2"/>
        <v>0.3596099146688338</v>
      </c>
      <c r="P27" s="62">
        <f t="shared" si="3"/>
        <v>0.3596099146688338</v>
      </c>
      <c r="Q27" s="22"/>
      <c r="R27" s="22"/>
      <c r="S27" s="22"/>
      <c r="T27" s="22"/>
      <c r="U27" s="22"/>
      <c r="V27" s="22"/>
    </row>
    <row r="28" spans="1:22" s="35" customFormat="1" ht="12" customHeight="1" thickBot="1">
      <c r="A28" s="22"/>
      <c r="B28" s="22"/>
      <c r="C28" s="36" t="s">
        <v>24</v>
      </c>
      <c r="D28" s="88">
        <v>13918</v>
      </c>
      <c r="E28" s="82">
        <v>989</v>
      </c>
      <c r="F28" s="82">
        <v>653</v>
      </c>
      <c r="G28" s="80">
        <v>0</v>
      </c>
      <c r="H28" s="80">
        <v>3322</v>
      </c>
      <c r="I28" s="82">
        <v>2680</v>
      </c>
      <c r="J28" s="82">
        <v>7553</v>
      </c>
      <c r="K28" s="82">
        <v>5931</v>
      </c>
      <c r="L28" s="63">
        <f aca="true" t="shared" si="8" ref="L28:L33">J28/D28</f>
        <v>0.5426785457680702</v>
      </c>
      <c r="M28" s="86">
        <f>F28+G28+H28+J28</f>
        <v>11528</v>
      </c>
      <c r="N28" s="86">
        <f>E28+G28+I28+K28</f>
        <v>9600</v>
      </c>
      <c r="O28" s="63">
        <f t="shared" si="2"/>
        <v>0.8282799252766202</v>
      </c>
      <c r="P28" s="63">
        <f t="shared" si="3"/>
        <v>0.6897542750395171</v>
      </c>
      <c r="Q28" s="22"/>
      <c r="R28" s="22"/>
      <c r="S28" s="22"/>
      <c r="T28" s="22"/>
      <c r="U28" s="22"/>
      <c r="V28" s="22"/>
    </row>
    <row r="29" spans="3:16" s="22" customFormat="1" ht="12" customHeight="1" thickBot="1" thickTop="1">
      <c r="C29" s="38" t="s">
        <v>52</v>
      </c>
      <c r="D29" s="87">
        <f aca="true" t="shared" si="9" ref="D29:K29">SUM(D26:D28)</f>
        <v>25394</v>
      </c>
      <c r="E29" s="84">
        <f t="shared" si="9"/>
        <v>3704</v>
      </c>
      <c r="F29" s="84">
        <f t="shared" si="9"/>
        <v>3368</v>
      </c>
      <c r="G29" s="84">
        <f t="shared" si="9"/>
        <v>0</v>
      </c>
      <c r="H29" s="85">
        <f t="shared" si="9"/>
        <v>3322</v>
      </c>
      <c r="I29" s="84">
        <f t="shared" si="9"/>
        <v>2680</v>
      </c>
      <c r="J29" s="84">
        <f t="shared" si="9"/>
        <v>7553</v>
      </c>
      <c r="K29" s="84">
        <f t="shared" si="9"/>
        <v>5931</v>
      </c>
      <c r="L29" s="65">
        <f t="shared" si="8"/>
        <v>0.2974324643616602</v>
      </c>
      <c r="M29" s="87">
        <f>SUM(M26:M28)</f>
        <v>14243</v>
      </c>
      <c r="N29" s="87">
        <f>SUM(N26:N28)</f>
        <v>12315</v>
      </c>
      <c r="O29" s="65">
        <f t="shared" si="2"/>
        <v>0.5608805229581791</v>
      </c>
      <c r="P29" s="65">
        <f t="shared" si="3"/>
        <v>0.48495707647475783</v>
      </c>
    </row>
    <row r="30" spans="1:22" s="35" customFormat="1" ht="12" customHeight="1" thickTop="1">
      <c r="A30" s="22"/>
      <c r="B30" s="22"/>
      <c r="C30" s="75" t="s">
        <v>25</v>
      </c>
      <c r="D30" s="93">
        <v>17923</v>
      </c>
      <c r="E30" s="94">
        <v>2837</v>
      </c>
      <c r="F30" s="94">
        <v>2598</v>
      </c>
      <c r="G30" s="80">
        <v>0</v>
      </c>
      <c r="H30" s="80">
        <v>3824</v>
      </c>
      <c r="I30" s="94">
        <v>3438</v>
      </c>
      <c r="J30" s="94">
        <v>9079</v>
      </c>
      <c r="K30" s="94">
        <v>7482</v>
      </c>
      <c r="L30" s="43">
        <f t="shared" si="8"/>
        <v>0.506555822127992</v>
      </c>
      <c r="M30" s="86">
        <f aca="true" t="shared" si="10" ref="M30:M35">F30+G30+H30+J30</f>
        <v>15501</v>
      </c>
      <c r="N30" s="86">
        <f aca="true" t="shared" si="11" ref="N30:N35">E30+G30+I30+K30</f>
        <v>13757</v>
      </c>
      <c r="O30" s="43">
        <f t="shared" si="2"/>
        <v>0.8648663728170507</v>
      </c>
      <c r="P30" s="43">
        <f t="shared" si="3"/>
        <v>0.767561234168387</v>
      </c>
      <c r="Q30" s="22"/>
      <c r="R30" s="22"/>
      <c r="S30" s="22"/>
      <c r="T30" s="22"/>
      <c r="U30" s="22"/>
      <c r="V30" s="22"/>
    </row>
    <row r="31" spans="1:22" s="35" customFormat="1" ht="12" customHeight="1">
      <c r="A31" s="22"/>
      <c r="B31" s="22"/>
      <c r="C31" s="73" t="s">
        <v>26</v>
      </c>
      <c r="D31" s="77">
        <v>6216</v>
      </c>
      <c r="E31" s="78">
        <v>905</v>
      </c>
      <c r="F31" s="78">
        <v>601</v>
      </c>
      <c r="G31" s="80">
        <v>0</v>
      </c>
      <c r="H31" s="80">
        <v>2209</v>
      </c>
      <c r="I31" s="78">
        <v>680</v>
      </c>
      <c r="J31" s="78">
        <v>2710</v>
      </c>
      <c r="K31" s="78">
        <v>1625</v>
      </c>
      <c r="L31" s="62">
        <f t="shared" si="8"/>
        <v>0.43597168597168595</v>
      </c>
      <c r="M31" s="86">
        <f t="shared" si="10"/>
        <v>5520</v>
      </c>
      <c r="N31" s="86">
        <f t="shared" si="11"/>
        <v>3210</v>
      </c>
      <c r="O31" s="62">
        <f t="shared" si="2"/>
        <v>0.888030888030888</v>
      </c>
      <c r="P31" s="62">
        <f t="shared" si="3"/>
        <v>0.5164092664092664</v>
      </c>
      <c r="Q31" s="22"/>
      <c r="R31" s="22"/>
      <c r="S31" s="22"/>
      <c r="T31" s="22"/>
      <c r="U31" s="22"/>
      <c r="V31" s="22"/>
    </row>
    <row r="32" spans="1:22" s="35" customFormat="1" ht="12" customHeight="1">
      <c r="A32" s="22"/>
      <c r="B32" s="22"/>
      <c r="C32" s="73" t="s">
        <v>27</v>
      </c>
      <c r="D32" s="77">
        <v>10341</v>
      </c>
      <c r="E32" s="78">
        <v>1308</v>
      </c>
      <c r="F32" s="78">
        <v>1274</v>
      </c>
      <c r="G32" s="80">
        <v>0</v>
      </c>
      <c r="H32" s="80">
        <v>2740</v>
      </c>
      <c r="I32" s="78">
        <v>2561</v>
      </c>
      <c r="J32" s="78">
        <v>4453</v>
      </c>
      <c r="K32" s="78">
        <v>3842</v>
      </c>
      <c r="L32" s="62">
        <f t="shared" si="8"/>
        <v>0.430615994584663</v>
      </c>
      <c r="M32" s="86">
        <f t="shared" si="10"/>
        <v>8467</v>
      </c>
      <c r="N32" s="86">
        <f t="shared" si="11"/>
        <v>7711</v>
      </c>
      <c r="O32" s="62">
        <f t="shared" si="2"/>
        <v>0.8187796151242627</v>
      </c>
      <c r="P32" s="62">
        <f t="shared" si="3"/>
        <v>0.7456725655159075</v>
      </c>
      <c r="Q32" s="22"/>
      <c r="R32" s="22"/>
      <c r="S32" s="22"/>
      <c r="T32" s="22"/>
      <c r="U32" s="22"/>
      <c r="V32" s="22"/>
    </row>
    <row r="33" spans="1:22" s="35" customFormat="1" ht="12" customHeight="1">
      <c r="A33" s="22"/>
      <c r="B33" s="22"/>
      <c r="C33" s="73" t="s">
        <v>28</v>
      </c>
      <c r="D33" s="81">
        <v>6898</v>
      </c>
      <c r="E33" s="78">
        <v>1138</v>
      </c>
      <c r="F33" s="78">
        <v>1135</v>
      </c>
      <c r="G33" s="80">
        <v>0</v>
      </c>
      <c r="H33" s="80">
        <v>0</v>
      </c>
      <c r="I33" s="80">
        <v>0</v>
      </c>
      <c r="J33" s="78">
        <v>4955</v>
      </c>
      <c r="K33" s="78">
        <v>4927</v>
      </c>
      <c r="L33" s="62">
        <f t="shared" si="8"/>
        <v>0.7183241519280951</v>
      </c>
      <c r="M33" s="86">
        <f t="shared" si="10"/>
        <v>6090</v>
      </c>
      <c r="N33" s="86">
        <f t="shared" si="11"/>
        <v>6065</v>
      </c>
      <c r="O33" s="62">
        <f t="shared" si="2"/>
        <v>0.8828645984343287</v>
      </c>
      <c r="P33" s="62">
        <f t="shared" si="3"/>
        <v>0.8792403595244999</v>
      </c>
      <c r="Q33" s="22"/>
      <c r="R33" s="22"/>
      <c r="S33" s="22"/>
      <c r="T33" s="22"/>
      <c r="U33" s="22"/>
      <c r="V33" s="22"/>
    </row>
    <row r="34" spans="1:22" s="35" customFormat="1" ht="12" customHeight="1">
      <c r="A34" s="22"/>
      <c r="B34" s="22"/>
      <c r="C34" s="74" t="s">
        <v>29</v>
      </c>
      <c r="D34" s="77">
        <v>3990</v>
      </c>
      <c r="E34" s="82">
        <v>1652</v>
      </c>
      <c r="F34" s="82">
        <v>1652</v>
      </c>
      <c r="G34" s="80">
        <v>0</v>
      </c>
      <c r="H34" s="82">
        <v>2207</v>
      </c>
      <c r="I34" s="82">
        <v>1343</v>
      </c>
      <c r="J34" s="80"/>
      <c r="K34" s="80"/>
      <c r="L34" s="68">
        <v>0</v>
      </c>
      <c r="M34" s="86">
        <f t="shared" si="10"/>
        <v>3859</v>
      </c>
      <c r="N34" s="86">
        <f t="shared" si="11"/>
        <v>2995</v>
      </c>
      <c r="O34" s="63">
        <f t="shared" si="2"/>
        <v>0.9671679197994988</v>
      </c>
      <c r="P34" s="63">
        <f t="shared" si="3"/>
        <v>0.7506265664160401</v>
      </c>
      <c r="Q34" s="22"/>
      <c r="R34" s="22"/>
      <c r="S34" s="22"/>
      <c r="T34" s="22"/>
      <c r="U34" s="22"/>
      <c r="V34" s="22"/>
    </row>
    <row r="35" spans="1:22" s="35" customFormat="1" ht="12" customHeight="1" thickBot="1">
      <c r="A35" s="22"/>
      <c r="B35" s="22"/>
      <c r="C35" s="74" t="s">
        <v>65</v>
      </c>
      <c r="D35" s="83">
        <v>15892</v>
      </c>
      <c r="E35" s="82">
        <v>5520</v>
      </c>
      <c r="F35" s="82">
        <v>5399</v>
      </c>
      <c r="G35" s="80">
        <v>0</v>
      </c>
      <c r="H35" s="82">
        <v>2311</v>
      </c>
      <c r="I35" s="82">
        <v>1940</v>
      </c>
      <c r="J35" s="80">
        <v>2619</v>
      </c>
      <c r="K35" s="80">
        <v>2081</v>
      </c>
      <c r="L35" s="69">
        <f>J35/D35</f>
        <v>0.16479989932041278</v>
      </c>
      <c r="M35" s="86">
        <f t="shared" si="10"/>
        <v>10329</v>
      </c>
      <c r="N35" s="86">
        <f t="shared" si="11"/>
        <v>9541</v>
      </c>
      <c r="O35" s="63">
        <f aca="true" t="shared" si="12" ref="O35:O51">M35/D35</f>
        <v>0.6499496602063931</v>
      </c>
      <c r="P35" s="63">
        <f aca="true" t="shared" si="13" ref="P35:P51">N35/D35</f>
        <v>0.6003649635036497</v>
      </c>
      <c r="Q35" s="22"/>
      <c r="R35" s="22"/>
      <c r="S35" s="22"/>
      <c r="T35" s="22"/>
      <c r="U35" s="22"/>
      <c r="V35" s="22"/>
    </row>
    <row r="36" spans="3:16" s="22" customFormat="1" ht="12" customHeight="1" thickBot="1" thickTop="1">
      <c r="C36" s="38" t="s">
        <v>53</v>
      </c>
      <c r="D36" s="87">
        <f aca="true" t="shared" si="14" ref="D36:K36">SUM(D30:D35)</f>
        <v>61260</v>
      </c>
      <c r="E36" s="84">
        <f t="shared" si="14"/>
        <v>13360</v>
      </c>
      <c r="F36" s="84">
        <f t="shared" si="14"/>
        <v>12659</v>
      </c>
      <c r="G36" s="84">
        <f t="shared" si="14"/>
        <v>0</v>
      </c>
      <c r="H36" s="85">
        <f t="shared" si="14"/>
        <v>13291</v>
      </c>
      <c r="I36" s="84">
        <f t="shared" si="14"/>
        <v>9962</v>
      </c>
      <c r="J36" s="84">
        <f t="shared" si="14"/>
        <v>23816</v>
      </c>
      <c r="K36" s="84">
        <f t="shared" si="14"/>
        <v>19957</v>
      </c>
      <c r="L36" s="65">
        <f>J36/D36</f>
        <v>0.3887691805419523</v>
      </c>
      <c r="M36" s="87">
        <f>SUM(M30:M35)</f>
        <v>49766</v>
      </c>
      <c r="N36" s="87">
        <f>SUM(N30:N35)</f>
        <v>43279</v>
      </c>
      <c r="O36" s="65">
        <f t="shared" si="12"/>
        <v>0.8123734900424421</v>
      </c>
      <c r="P36" s="65">
        <f t="shared" si="13"/>
        <v>0.7064805746000653</v>
      </c>
    </row>
    <row r="37" spans="1:22" s="35" customFormat="1" ht="12" customHeight="1" thickTop="1">
      <c r="A37" s="22"/>
      <c r="B37" s="22"/>
      <c r="C37" s="34" t="s">
        <v>30</v>
      </c>
      <c r="D37" s="86">
        <v>5114</v>
      </c>
      <c r="E37" s="78">
        <v>637</v>
      </c>
      <c r="F37" s="78">
        <v>632</v>
      </c>
      <c r="G37" s="80">
        <v>0</v>
      </c>
      <c r="H37" s="80">
        <v>825</v>
      </c>
      <c r="I37" s="78">
        <v>359</v>
      </c>
      <c r="J37" s="78">
        <v>1452</v>
      </c>
      <c r="K37" s="78">
        <v>841</v>
      </c>
      <c r="L37" s="62">
        <f>J37/D37</f>
        <v>0.28392647633946033</v>
      </c>
      <c r="M37" s="86">
        <f>F37+G37+H37+J37</f>
        <v>2909</v>
      </c>
      <c r="N37" s="86">
        <f>E37+G37+I37+K37</f>
        <v>1837</v>
      </c>
      <c r="O37" s="62">
        <f t="shared" si="12"/>
        <v>0.5688306609307783</v>
      </c>
      <c r="P37" s="62">
        <f t="shared" si="13"/>
        <v>0.359210011732499</v>
      </c>
      <c r="Q37" s="22"/>
      <c r="R37" s="22"/>
      <c r="S37" s="22"/>
      <c r="T37" s="22"/>
      <c r="U37" s="22"/>
      <c r="V37" s="22"/>
    </row>
    <row r="38" spans="1:22" s="35" customFormat="1" ht="12" customHeight="1">
      <c r="A38" s="22"/>
      <c r="B38" s="22"/>
      <c r="C38" s="34" t="s">
        <v>31</v>
      </c>
      <c r="D38" s="86">
        <v>3567</v>
      </c>
      <c r="E38" s="78">
        <v>415</v>
      </c>
      <c r="F38" s="78">
        <v>268</v>
      </c>
      <c r="G38" s="80">
        <v>0</v>
      </c>
      <c r="H38" s="80">
        <v>0</v>
      </c>
      <c r="I38" s="80">
        <v>0</v>
      </c>
      <c r="J38" s="78">
        <v>3068</v>
      </c>
      <c r="K38" s="78">
        <v>2559</v>
      </c>
      <c r="L38" s="62">
        <f>J38/D38</f>
        <v>0.8601065320998038</v>
      </c>
      <c r="M38" s="86">
        <f>F38+G38+H38+J38</f>
        <v>3336</v>
      </c>
      <c r="N38" s="86">
        <f>E38+G38+I38+K38</f>
        <v>2974</v>
      </c>
      <c r="O38" s="62">
        <f t="shared" si="12"/>
        <v>0.9352396972245585</v>
      </c>
      <c r="P38" s="62">
        <f t="shared" si="13"/>
        <v>0.8337538547799271</v>
      </c>
      <c r="Q38" s="22"/>
      <c r="R38" s="22"/>
      <c r="S38" s="22"/>
      <c r="T38" s="22"/>
      <c r="U38" s="22"/>
      <c r="V38" s="22"/>
    </row>
    <row r="39" spans="1:22" s="35" customFormat="1" ht="12" customHeight="1">
      <c r="A39" s="22"/>
      <c r="B39" s="22"/>
      <c r="C39" s="36" t="s">
        <v>32</v>
      </c>
      <c r="D39" s="88">
        <v>7589</v>
      </c>
      <c r="E39" s="82">
        <v>1277</v>
      </c>
      <c r="F39" s="82">
        <v>1277</v>
      </c>
      <c r="G39" s="80">
        <v>0</v>
      </c>
      <c r="H39" s="80">
        <v>5709</v>
      </c>
      <c r="I39" s="82">
        <v>4347</v>
      </c>
      <c r="J39" s="80"/>
      <c r="K39" s="80">
        <v>0</v>
      </c>
      <c r="L39" s="68">
        <v>0</v>
      </c>
      <c r="M39" s="86">
        <f>F39+G39+H39+J39</f>
        <v>6986</v>
      </c>
      <c r="N39" s="86">
        <f>E39+G39+I39+K39</f>
        <v>5624</v>
      </c>
      <c r="O39" s="63">
        <f t="shared" si="12"/>
        <v>0.9205428910264857</v>
      </c>
      <c r="P39" s="63">
        <f t="shared" si="13"/>
        <v>0.7410726050863091</v>
      </c>
      <c r="Q39" s="22"/>
      <c r="R39" s="22"/>
      <c r="S39" s="22"/>
      <c r="T39" s="22"/>
      <c r="U39" s="22"/>
      <c r="V39" s="22"/>
    </row>
    <row r="40" spans="1:22" s="35" customFormat="1" ht="12" customHeight="1" thickBot="1">
      <c r="A40" s="22"/>
      <c r="B40" s="22"/>
      <c r="C40" s="41" t="s">
        <v>66</v>
      </c>
      <c r="D40" s="88">
        <v>21532</v>
      </c>
      <c r="E40" s="82">
        <v>5652</v>
      </c>
      <c r="F40" s="82">
        <v>5652</v>
      </c>
      <c r="G40" s="80">
        <v>0</v>
      </c>
      <c r="H40" s="80">
        <v>46</v>
      </c>
      <c r="I40" s="82">
        <v>38</v>
      </c>
      <c r="J40" s="80">
        <v>9947</v>
      </c>
      <c r="K40" s="80">
        <v>8373</v>
      </c>
      <c r="L40" s="69">
        <f aca="true" t="shared" si="15" ref="L40:L52">J40/D40</f>
        <v>0.461963589076723</v>
      </c>
      <c r="M40" s="86">
        <f>F40+G40+H40+J40</f>
        <v>15645</v>
      </c>
      <c r="N40" s="86">
        <f>E40+G40+I40+K40</f>
        <v>14063</v>
      </c>
      <c r="O40" s="63">
        <f t="shared" si="12"/>
        <v>0.726592977893368</v>
      </c>
      <c r="P40" s="63">
        <f t="shared" si="13"/>
        <v>0.6531209362808843</v>
      </c>
      <c r="Q40" s="22"/>
      <c r="R40" s="22"/>
      <c r="S40" s="22"/>
      <c r="T40" s="22"/>
      <c r="U40" s="22"/>
      <c r="V40" s="22"/>
    </row>
    <row r="41" spans="3:16" s="22" customFormat="1" ht="12" customHeight="1" thickBot="1" thickTop="1">
      <c r="C41" s="38" t="s">
        <v>54</v>
      </c>
      <c r="D41" s="87">
        <f aca="true" t="shared" si="16" ref="D41:K41">SUM(D37:D40)</f>
        <v>37802</v>
      </c>
      <c r="E41" s="84">
        <f t="shared" si="16"/>
        <v>7981</v>
      </c>
      <c r="F41" s="84">
        <f t="shared" si="16"/>
        <v>7829</v>
      </c>
      <c r="G41" s="84">
        <f t="shared" si="16"/>
        <v>0</v>
      </c>
      <c r="H41" s="85">
        <f t="shared" si="16"/>
        <v>6580</v>
      </c>
      <c r="I41" s="84">
        <f t="shared" si="16"/>
        <v>4744</v>
      </c>
      <c r="J41" s="84">
        <f t="shared" si="16"/>
        <v>14467</v>
      </c>
      <c r="K41" s="84">
        <f t="shared" si="16"/>
        <v>11773</v>
      </c>
      <c r="L41" s="65">
        <f t="shared" si="15"/>
        <v>0.3827046188032379</v>
      </c>
      <c r="M41" s="87">
        <f>SUM(M37:M40)</f>
        <v>28876</v>
      </c>
      <c r="N41" s="87">
        <f>SUM(N37:N40)</f>
        <v>24498</v>
      </c>
      <c r="O41" s="65">
        <f t="shared" si="12"/>
        <v>0.7638749272525264</v>
      </c>
      <c r="P41" s="65">
        <f t="shared" si="13"/>
        <v>0.6480609491561293</v>
      </c>
    </row>
    <row r="42" spans="1:22" s="35" customFormat="1" ht="12" customHeight="1" thickBot="1" thickTop="1">
      <c r="A42" s="22"/>
      <c r="B42" s="22"/>
      <c r="C42" s="36" t="s">
        <v>33</v>
      </c>
      <c r="D42" s="88">
        <v>36767</v>
      </c>
      <c r="E42" s="82">
        <v>3599</v>
      </c>
      <c r="F42" s="82">
        <v>3599</v>
      </c>
      <c r="G42" s="80">
        <v>0</v>
      </c>
      <c r="H42" s="95">
        <v>0</v>
      </c>
      <c r="I42" s="95">
        <v>0</v>
      </c>
      <c r="J42" s="82">
        <v>24510</v>
      </c>
      <c r="K42" s="82">
        <v>20825</v>
      </c>
      <c r="L42" s="63">
        <f t="shared" si="15"/>
        <v>0.6666304022628988</v>
      </c>
      <c r="M42" s="86">
        <f>F42+G42+H42+J42</f>
        <v>28109</v>
      </c>
      <c r="N42" s="86">
        <f>E42+G42+I42+K42</f>
        <v>24424</v>
      </c>
      <c r="O42" s="63">
        <f t="shared" si="12"/>
        <v>0.764517094133326</v>
      </c>
      <c r="P42" s="63">
        <f t="shared" si="13"/>
        <v>0.6642913482198711</v>
      </c>
      <c r="Q42" s="22"/>
      <c r="R42" s="22"/>
      <c r="S42" s="22"/>
      <c r="T42" s="22"/>
      <c r="U42" s="22"/>
      <c r="V42" s="22"/>
    </row>
    <row r="43" spans="3:16" s="22" customFormat="1" ht="12" customHeight="1" thickBot="1" thickTop="1">
      <c r="C43" s="38" t="s">
        <v>55</v>
      </c>
      <c r="D43" s="87">
        <f aca="true" t="shared" si="17" ref="D43:K43">SUM(D42:D42)</f>
        <v>36767</v>
      </c>
      <c r="E43" s="84">
        <f t="shared" si="17"/>
        <v>3599</v>
      </c>
      <c r="F43" s="84">
        <f t="shared" si="17"/>
        <v>3599</v>
      </c>
      <c r="G43" s="84">
        <f t="shared" si="17"/>
        <v>0</v>
      </c>
      <c r="H43" s="84">
        <f t="shared" si="17"/>
        <v>0</v>
      </c>
      <c r="I43" s="84">
        <f t="shared" si="17"/>
        <v>0</v>
      </c>
      <c r="J43" s="84">
        <f t="shared" si="17"/>
        <v>24510</v>
      </c>
      <c r="K43" s="84">
        <f t="shared" si="17"/>
        <v>20825</v>
      </c>
      <c r="L43" s="65">
        <f t="shared" si="15"/>
        <v>0.6666304022628988</v>
      </c>
      <c r="M43" s="87">
        <f>SUM(M42:M42)</f>
        <v>28109</v>
      </c>
      <c r="N43" s="87">
        <f>SUM(N42:N42)</f>
        <v>24424</v>
      </c>
      <c r="O43" s="65">
        <f t="shared" si="12"/>
        <v>0.764517094133326</v>
      </c>
      <c r="P43" s="65">
        <f t="shared" si="13"/>
        <v>0.6642913482198711</v>
      </c>
    </row>
    <row r="44" spans="1:22" s="35" customFormat="1" ht="12" customHeight="1" thickTop="1">
      <c r="A44" s="22"/>
      <c r="B44" s="22"/>
      <c r="C44" s="40" t="s">
        <v>34</v>
      </c>
      <c r="D44" s="96">
        <v>15721</v>
      </c>
      <c r="E44" s="94">
        <v>8313</v>
      </c>
      <c r="F44" s="94">
        <v>8313</v>
      </c>
      <c r="G44" s="80">
        <v>0</v>
      </c>
      <c r="H44" s="97">
        <v>0</v>
      </c>
      <c r="I44" s="97">
        <v>0</v>
      </c>
      <c r="J44" s="94">
        <v>2246</v>
      </c>
      <c r="K44" s="78">
        <v>2246</v>
      </c>
      <c r="L44" s="43">
        <f t="shared" si="15"/>
        <v>0.14286622988359518</v>
      </c>
      <c r="M44" s="86">
        <f>F44+G44+H44+J44</f>
        <v>10559</v>
      </c>
      <c r="N44" s="86">
        <f>E44+G44+I44+K44</f>
        <v>10559</v>
      </c>
      <c r="O44" s="43">
        <f t="shared" si="12"/>
        <v>0.6716493861713632</v>
      </c>
      <c r="P44" s="43">
        <f t="shared" si="13"/>
        <v>0.6716493861713632</v>
      </c>
      <c r="Q44" s="22"/>
      <c r="R44" s="22"/>
      <c r="S44" s="22"/>
      <c r="T44" s="22"/>
      <c r="U44" s="22"/>
      <c r="V44" s="22"/>
    </row>
    <row r="45" spans="1:22" s="35" customFormat="1" ht="12" customHeight="1">
      <c r="A45" s="22"/>
      <c r="B45" s="22"/>
      <c r="C45" s="34" t="s">
        <v>35</v>
      </c>
      <c r="D45" s="86">
        <v>11387</v>
      </c>
      <c r="E45" s="78">
        <v>2964</v>
      </c>
      <c r="F45" s="78">
        <v>2269</v>
      </c>
      <c r="G45" s="80">
        <v>0</v>
      </c>
      <c r="H45" s="89">
        <v>0</v>
      </c>
      <c r="I45" s="89">
        <v>0</v>
      </c>
      <c r="J45" s="78">
        <v>5343</v>
      </c>
      <c r="K45" s="78">
        <v>3233</v>
      </c>
      <c r="L45" s="62">
        <f t="shared" si="15"/>
        <v>0.46921928514973216</v>
      </c>
      <c r="M45" s="86">
        <f>F45+G45+H45+J45</f>
        <v>7612</v>
      </c>
      <c r="N45" s="86">
        <f>E45+G45+I45+K45</f>
        <v>6197</v>
      </c>
      <c r="O45" s="62">
        <f t="shared" si="12"/>
        <v>0.6684816018266444</v>
      </c>
      <c r="P45" s="62">
        <f t="shared" si="13"/>
        <v>0.5442170896636516</v>
      </c>
      <c r="Q45" s="22"/>
      <c r="R45" s="22"/>
      <c r="S45" s="22"/>
      <c r="T45" s="22"/>
      <c r="U45" s="22"/>
      <c r="V45" s="22"/>
    </row>
    <row r="46" spans="1:22" s="35" customFormat="1" ht="12" customHeight="1">
      <c r="A46" s="22"/>
      <c r="B46" s="22"/>
      <c r="C46" s="34" t="s">
        <v>36</v>
      </c>
      <c r="D46" s="86">
        <v>11576</v>
      </c>
      <c r="E46" s="78">
        <v>2909</v>
      </c>
      <c r="F46" s="78">
        <v>2587</v>
      </c>
      <c r="G46" s="78">
        <v>407</v>
      </c>
      <c r="H46" s="89">
        <v>0</v>
      </c>
      <c r="I46" s="89">
        <v>0</v>
      </c>
      <c r="J46" s="78">
        <v>2399</v>
      </c>
      <c r="K46" s="78">
        <v>1255</v>
      </c>
      <c r="L46" s="62">
        <f t="shared" si="15"/>
        <v>0.20723911541119558</v>
      </c>
      <c r="M46" s="86">
        <f>F46+G46+H46+J46</f>
        <v>5393</v>
      </c>
      <c r="N46" s="86">
        <f>E46+G46+I46+K46</f>
        <v>4571</v>
      </c>
      <c r="O46" s="62">
        <f t="shared" si="12"/>
        <v>0.4658776779543884</v>
      </c>
      <c r="P46" s="62">
        <f t="shared" si="13"/>
        <v>0.3948686938493435</v>
      </c>
      <c r="Q46" s="22"/>
      <c r="R46" s="22"/>
      <c r="S46" s="22"/>
      <c r="T46" s="22"/>
      <c r="U46" s="22"/>
      <c r="V46" s="22"/>
    </row>
    <row r="47" spans="1:22" s="35" customFormat="1" ht="12" customHeight="1">
      <c r="A47" s="22"/>
      <c r="B47" s="22"/>
      <c r="C47" s="34" t="s">
        <v>37</v>
      </c>
      <c r="D47" s="86">
        <v>34692</v>
      </c>
      <c r="E47" s="78">
        <v>12050</v>
      </c>
      <c r="F47" s="78">
        <v>12025</v>
      </c>
      <c r="G47" s="80">
        <v>0</v>
      </c>
      <c r="H47" s="89">
        <v>0</v>
      </c>
      <c r="I47" s="89">
        <v>0</v>
      </c>
      <c r="J47" s="78">
        <v>7680</v>
      </c>
      <c r="K47" s="78">
        <v>5598</v>
      </c>
      <c r="L47" s="62">
        <f t="shared" si="15"/>
        <v>0.22137668626772744</v>
      </c>
      <c r="M47" s="86">
        <f>F47+G47+H47+J47</f>
        <v>19705</v>
      </c>
      <c r="N47" s="86">
        <f>E47+G47+I47+K47</f>
        <v>17648</v>
      </c>
      <c r="O47" s="62">
        <f t="shared" si="12"/>
        <v>0.567998385794996</v>
      </c>
      <c r="P47" s="62">
        <f t="shared" si="13"/>
        <v>0.5087051769860487</v>
      </c>
      <c r="Q47" s="22"/>
      <c r="R47" s="22" t="s">
        <v>41</v>
      </c>
      <c r="S47" s="22"/>
      <c r="T47" s="22"/>
      <c r="U47" s="22"/>
      <c r="V47" s="22"/>
    </row>
    <row r="48" spans="1:22" s="35" customFormat="1" ht="12" customHeight="1" thickBot="1">
      <c r="A48" s="22"/>
      <c r="B48" s="22"/>
      <c r="C48" s="36" t="s">
        <v>38</v>
      </c>
      <c r="D48" s="88">
        <v>27188</v>
      </c>
      <c r="E48" s="82">
        <v>6712</v>
      </c>
      <c r="F48" s="82">
        <v>6712</v>
      </c>
      <c r="G48" s="82">
        <v>1533</v>
      </c>
      <c r="H48" s="95">
        <v>0</v>
      </c>
      <c r="I48" s="95">
        <v>0</v>
      </c>
      <c r="J48" s="82">
        <v>4958</v>
      </c>
      <c r="K48" s="82">
        <v>2914</v>
      </c>
      <c r="L48" s="63">
        <f t="shared" si="15"/>
        <v>0.18235986464616744</v>
      </c>
      <c r="M48" s="86">
        <f>F48+G48+H48+J48</f>
        <v>13203</v>
      </c>
      <c r="N48" s="86">
        <f>E48+G48+I48+K48</f>
        <v>11159</v>
      </c>
      <c r="O48" s="63">
        <f t="shared" si="12"/>
        <v>0.48561865528909814</v>
      </c>
      <c r="P48" s="63">
        <f t="shared" si="13"/>
        <v>0.4104384287185523</v>
      </c>
      <c r="Q48" s="22"/>
      <c r="R48" s="22"/>
      <c r="S48" s="22"/>
      <c r="T48" s="22"/>
      <c r="U48" s="22"/>
      <c r="V48" s="22"/>
    </row>
    <row r="49" spans="3:21" s="22" customFormat="1" ht="12" customHeight="1" thickBot="1" thickTop="1">
      <c r="C49" s="38" t="s">
        <v>56</v>
      </c>
      <c r="D49" s="87">
        <f aca="true" t="shared" si="18" ref="D49:K49">SUM(D44:D48)</f>
        <v>100564</v>
      </c>
      <c r="E49" s="87">
        <f>SUM(E44:E48)</f>
        <v>32948</v>
      </c>
      <c r="F49" s="87">
        <f t="shared" si="18"/>
        <v>31906</v>
      </c>
      <c r="G49" s="87">
        <f t="shared" si="18"/>
        <v>1940</v>
      </c>
      <c r="H49" s="87">
        <f t="shared" si="18"/>
        <v>0</v>
      </c>
      <c r="I49" s="84">
        <f t="shared" si="18"/>
        <v>0</v>
      </c>
      <c r="J49" s="87">
        <f t="shared" si="18"/>
        <v>22626</v>
      </c>
      <c r="K49" s="87">
        <f t="shared" si="18"/>
        <v>15246</v>
      </c>
      <c r="L49" s="65">
        <f t="shared" si="15"/>
        <v>0.2249910504753192</v>
      </c>
      <c r="M49" s="87">
        <f>SUM(M44:M48)</f>
        <v>56472</v>
      </c>
      <c r="N49" s="87">
        <f>SUM(N44:N48)</f>
        <v>50134</v>
      </c>
      <c r="O49" s="65">
        <f t="shared" si="12"/>
        <v>0.561552841971282</v>
      </c>
      <c r="P49" s="65">
        <f t="shared" si="13"/>
        <v>0.49852830038582396</v>
      </c>
      <c r="R49" s="113" t="s">
        <v>85</v>
      </c>
      <c r="S49" s="113" t="s">
        <v>86</v>
      </c>
      <c r="T49" s="113" t="s">
        <v>87</v>
      </c>
      <c r="U49" s="113" t="s">
        <v>88</v>
      </c>
    </row>
    <row r="50" spans="3:21" s="22" customFormat="1" ht="12" customHeight="1" thickTop="1">
      <c r="C50" s="45" t="s">
        <v>58</v>
      </c>
      <c r="D50" s="99">
        <f>SUM(D51:D52)</f>
        <v>1990944</v>
      </c>
      <c r="E50" s="99">
        <f>SUM(E51:E52)</f>
        <v>343933</v>
      </c>
      <c r="F50" s="99">
        <f aca="true" t="shared" si="19" ref="F50:K50">SUM(F51:F52)</f>
        <v>328177</v>
      </c>
      <c r="G50" s="99">
        <f t="shared" si="19"/>
        <v>25476</v>
      </c>
      <c r="H50" s="99">
        <f t="shared" si="19"/>
        <v>130492</v>
      </c>
      <c r="I50" s="111">
        <f t="shared" si="19"/>
        <v>97020</v>
      </c>
      <c r="J50" s="99">
        <f t="shared" si="19"/>
        <v>995197</v>
      </c>
      <c r="K50" s="99">
        <f t="shared" si="19"/>
        <v>872418</v>
      </c>
      <c r="L50" s="46">
        <f>J50/D50</f>
        <v>0.4998618745680441</v>
      </c>
      <c r="M50" s="98">
        <f>SUM(M51:M52)</f>
        <v>1479342</v>
      </c>
      <c r="N50" s="98">
        <f>SUM(N51:N52)</f>
        <v>1338847</v>
      </c>
      <c r="O50" s="46">
        <f>M50/D50</f>
        <v>0.7430354645836347</v>
      </c>
      <c r="P50" s="46">
        <f>N50/D50</f>
        <v>0.6724684370831123</v>
      </c>
      <c r="R50" s="46">
        <f>K50/D50</f>
        <v>0.43819313853126957</v>
      </c>
      <c r="S50" s="46">
        <f>I50/D50</f>
        <v>0.048730652394040216</v>
      </c>
      <c r="T50" s="46">
        <f>E50/D50</f>
        <v>0.1727487061414083</v>
      </c>
      <c r="U50" s="46">
        <f>G50/D50</f>
        <v>0.012795940016394234</v>
      </c>
    </row>
    <row r="51" spans="3:16" s="22" customFormat="1" ht="12" customHeight="1">
      <c r="C51" s="42" t="s">
        <v>42</v>
      </c>
      <c r="D51" s="100">
        <f>D19</f>
        <v>1691010</v>
      </c>
      <c r="E51" s="100">
        <f>E19</f>
        <v>272448</v>
      </c>
      <c r="F51" s="100">
        <f aca="true" t="shared" si="20" ref="F51:K51">F19</f>
        <v>260107</v>
      </c>
      <c r="G51" s="100">
        <f t="shared" si="20"/>
        <v>23536</v>
      </c>
      <c r="H51" s="100">
        <f t="shared" si="20"/>
        <v>98673</v>
      </c>
      <c r="I51" s="97">
        <f t="shared" si="20"/>
        <v>75030</v>
      </c>
      <c r="J51" s="100">
        <f t="shared" si="20"/>
        <v>885702</v>
      </c>
      <c r="K51" s="100">
        <f t="shared" si="20"/>
        <v>786101</v>
      </c>
      <c r="L51" s="43">
        <f t="shared" si="15"/>
        <v>0.5237710007628577</v>
      </c>
      <c r="M51" s="96">
        <f>M19</f>
        <v>1268018</v>
      </c>
      <c r="N51" s="96">
        <f>N19</f>
        <v>1157115</v>
      </c>
      <c r="O51" s="43">
        <f t="shared" si="12"/>
        <v>0.7498583686672462</v>
      </c>
      <c r="P51" s="43">
        <f t="shared" si="13"/>
        <v>0.6842744868451399</v>
      </c>
    </row>
    <row r="52" spans="3:16" s="22" customFormat="1" ht="12" customHeight="1">
      <c r="C52" s="44" t="s">
        <v>57</v>
      </c>
      <c r="D52" s="112">
        <f>D22+D25+D29+D36+D41+D43+D49</f>
        <v>299934</v>
      </c>
      <c r="E52" s="112">
        <f aca="true" t="shared" si="21" ref="E52:N52">E22+E25+E29+E36+E41+E43+E49</f>
        <v>71485</v>
      </c>
      <c r="F52" s="112">
        <f t="shared" si="21"/>
        <v>68070</v>
      </c>
      <c r="G52" s="112">
        <f t="shared" si="21"/>
        <v>1940</v>
      </c>
      <c r="H52" s="112">
        <f t="shared" si="21"/>
        <v>31819</v>
      </c>
      <c r="I52" s="112">
        <f t="shared" si="21"/>
        <v>21990</v>
      </c>
      <c r="J52" s="112">
        <f t="shared" si="21"/>
        <v>109495</v>
      </c>
      <c r="K52" s="112">
        <f t="shared" si="21"/>
        <v>86317</v>
      </c>
      <c r="L52" s="43">
        <f t="shared" si="15"/>
        <v>0.3650636473357472</v>
      </c>
      <c r="M52" s="86">
        <f t="shared" si="21"/>
        <v>211324</v>
      </c>
      <c r="N52" s="86">
        <f t="shared" si="21"/>
        <v>181732</v>
      </c>
      <c r="O52" s="43">
        <f>M52/D52</f>
        <v>0.7045683383677742</v>
      </c>
      <c r="P52" s="43">
        <f>N52/D52</f>
        <v>0.6059066327925476</v>
      </c>
    </row>
    <row r="53" spans="3:16" s="22" customFormat="1" ht="12" customHeight="1">
      <c r="C53" s="58"/>
      <c r="D53" s="55"/>
      <c r="E53" s="55"/>
      <c r="F53" s="55"/>
      <c r="G53" s="55"/>
      <c r="H53" s="55"/>
      <c r="I53" s="56"/>
      <c r="J53" s="55"/>
      <c r="K53" s="55"/>
      <c r="L53" s="57"/>
      <c r="M53" s="55"/>
      <c r="N53" s="55"/>
      <c r="O53" s="57"/>
      <c r="P53" s="57"/>
    </row>
    <row r="54" spans="3:16" s="22" customFormat="1" ht="12" customHeight="1">
      <c r="C54" s="58"/>
      <c r="D54" s="55"/>
      <c r="E54" s="55"/>
      <c r="F54" s="55"/>
      <c r="G54" s="55"/>
      <c r="H54" s="55"/>
      <c r="I54" s="56"/>
      <c r="J54" s="55"/>
      <c r="K54" s="59"/>
      <c r="L54" s="57"/>
      <c r="M54" s="55"/>
      <c r="N54" s="55"/>
      <c r="O54" s="57"/>
      <c r="P54" s="55"/>
    </row>
    <row r="55" spans="3:18" s="22" customFormat="1" ht="19.5" customHeight="1">
      <c r="C55" s="58"/>
      <c r="D55" s="55"/>
      <c r="E55" s="55"/>
      <c r="F55" s="55"/>
      <c r="G55" s="55"/>
      <c r="H55" s="55"/>
      <c r="I55" s="128">
        <v>3</v>
      </c>
      <c r="J55" s="128"/>
      <c r="K55" s="59"/>
      <c r="L55" s="57"/>
      <c r="M55" s="55"/>
      <c r="N55" s="55"/>
      <c r="O55" s="57"/>
      <c r="P55" s="55"/>
      <c r="R55" s="22">
        <v>38619</v>
      </c>
    </row>
    <row r="56" spans="3:16" s="22" customFormat="1" ht="19.5" customHeight="1">
      <c r="C56" s="1" t="s">
        <v>93</v>
      </c>
      <c r="D56" s="110">
        <f aca="true" t="shared" si="22" ref="D56:I56">D50</f>
        <v>1990944</v>
      </c>
      <c r="E56" s="110">
        <f t="shared" si="22"/>
        <v>343933</v>
      </c>
      <c r="F56" s="110">
        <f t="shared" si="22"/>
        <v>328177</v>
      </c>
      <c r="G56" s="110">
        <f t="shared" si="22"/>
        <v>25476</v>
      </c>
      <c r="H56" s="110">
        <f t="shared" si="22"/>
        <v>130492</v>
      </c>
      <c r="I56" s="110">
        <f t="shared" si="22"/>
        <v>97020</v>
      </c>
      <c r="J56" s="110">
        <f aca="true" t="shared" si="23" ref="J56:P56">J50</f>
        <v>995197</v>
      </c>
      <c r="K56" s="110">
        <f t="shared" si="23"/>
        <v>872418</v>
      </c>
      <c r="L56" s="110">
        <f t="shared" si="23"/>
        <v>0.4998618745680441</v>
      </c>
      <c r="M56" s="110">
        <f t="shared" si="23"/>
        <v>1479342</v>
      </c>
      <c r="N56" s="110">
        <f t="shared" si="23"/>
        <v>1338847</v>
      </c>
      <c r="O56" s="110">
        <f t="shared" si="23"/>
        <v>0.7430354645836347</v>
      </c>
      <c r="P56" s="110">
        <f t="shared" si="23"/>
        <v>0.6724684370831123</v>
      </c>
    </row>
    <row r="57" spans="3:16" s="22" customFormat="1" ht="19.5" customHeight="1">
      <c r="C57" s="58"/>
      <c r="D57" s="55"/>
      <c r="E57" s="55"/>
      <c r="F57" s="55"/>
      <c r="G57" s="55"/>
      <c r="H57" s="55"/>
      <c r="I57" s="116">
        <f>I56-I58</f>
        <v>4834</v>
      </c>
      <c r="J57" s="104"/>
      <c r="K57" s="116">
        <f>K56-K58</f>
        <v>9525</v>
      </c>
      <c r="L57" s="57"/>
      <c r="M57" s="55"/>
      <c r="N57" s="116">
        <f>N56-N58</f>
        <v>23994</v>
      </c>
      <c r="O57" s="57"/>
      <c r="P57" s="55"/>
    </row>
    <row r="58" spans="3:16" s="22" customFormat="1" ht="19.5" customHeight="1">
      <c r="C58" s="58" t="s">
        <v>84</v>
      </c>
      <c r="D58" s="110">
        <v>1998558</v>
      </c>
      <c r="E58" s="110">
        <v>334164</v>
      </c>
      <c r="F58" s="110">
        <v>319505.5</v>
      </c>
      <c r="G58" s="110">
        <v>25610</v>
      </c>
      <c r="H58" s="110">
        <v>127142</v>
      </c>
      <c r="I58" s="110">
        <v>92186</v>
      </c>
      <c r="J58" s="110">
        <v>985701</v>
      </c>
      <c r="K58" s="110">
        <v>862893</v>
      </c>
      <c r="L58" s="110">
        <v>0.49320610159925304</v>
      </c>
      <c r="M58" s="110">
        <v>1457958.5</v>
      </c>
      <c r="N58" s="110">
        <v>1314853</v>
      </c>
      <c r="O58" s="110">
        <v>0.7295052232659748</v>
      </c>
      <c r="P58" s="110">
        <v>0.657900846510334</v>
      </c>
    </row>
    <row r="59" spans="3:16" s="22" customFormat="1" ht="19.5" customHeight="1">
      <c r="C59" s="58"/>
      <c r="D59" s="55"/>
      <c r="E59" s="55"/>
      <c r="F59" s="55"/>
      <c r="G59" s="55"/>
      <c r="H59" s="55"/>
      <c r="I59" s="104"/>
      <c r="J59" s="104"/>
      <c r="K59" s="59"/>
      <c r="L59" s="57"/>
      <c r="M59" s="55"/>
      <c r="N59" s="55"/>
      <c r="O59" s="57"/>
      <c r="P59" s="55"/>
    </row>
    <row r="60" spans="3:16" ht="13.5">
      <c r="C60" s="1" t="s">
        <v>83</v>
      </c>
      <c r="D60" s="108">
        <v>2004786</v>
      </c>
      <c r="E60" s="106">
        <v>325388</v>
      </c>
      <c r="F60" s="107">
        <v>310029</v>
      </c>
      <c r="G60" s="98">
        <v>27060</v>
      </c>
      <c r="H60" s="11">
        <v>125767</v>
      </c>
      <c r="I60" s="109">
        <v>90137</v>
      </c>
      <c r="J60" s="109">
        <v>969080</v>
      </c>
      <c r="K60" s="10">
        <v>847063</v>
      </c>
      <c r="L60" s="12">
        <v>0.4833832638496079</v>
      </c>
      <c r="M60" s="11">
        <v>1431936</v>
      </c>
      <c r="N60" s="105">
        <v>1289648</v>
      </c>
      <c r="O60" s="11">
        <v>0.7142587787424692</v>
      </c>
      <c r="P60" s="9">
        <v>0.6432846199045684</v>
      </c>
    </row>
    <row r="61" spans="4:16" ht="13.5">
      <c r="D61" s="9"/>
      <c r="E61" s="13"/>
      <c r="F61" s="10"/>
      <c r="G61" s="13"/>
      <c r="H61" s="9"/>
      <c r="I61" s="53"/>
      <c r="J61" s="9"/>
      <c r="K61" s="13"/>
      <c r="L61" s="12"/>
      <c r="M61" s="9"/>
      <c r="N61" s="13"/>
      <c r="O61" s="9"/>
      <c r="P61" s="13"/>
    </row>
    <row r="62" spans="3:16" ht="13.5">
      <c r="C62" s="14"/>
      <c r="D62" s="9"/>
      <c r="E62" s="10"/>
      <c r="F62" s="10"/>
      <c r="G62" s="10"/>
      <c r="H62" s="9"/>
      <c r="I62" s="52"/>
      <c r="J62" s="15"/>
      <c r="K62" s="9"/>
      <c r="L62" s="16"/>
      <c r="M62" s="9"/>
      <c r="N62" s="9"/>
      <c r="O62" s="9"/>
      <c r="P62" s="9"/>
    </row>
    <row r="63" spans="3:16" ht="13.5">
      <c r="C63" s="1" t="s">
        <v>82</v>
      </c>
      <c r="D63" s="1">
        <v>2008842</v>
      </c>
      <c r="E63" s="2">
        <v>321357</v>
      </c>
      <c r="F63" s="2">
        <v>305883</v>
      </c>
      <c r="G63" s="2">
        <v>28840</v>
      </c>
      <c r="H63" s="1">
        <v>123309</v>
      </c>
      <c r="I63" s="47">
        <v>91360</v>
      </c>
      <c r="J63" s="1">
        <v>947406</v>
      </c>
      <c r="K63" s="1">
        <v>828780</v>
      </c>
      <c r="L63" s="20">
        <v>0.4716179769240189</v>
      </c>
      <c r="M63" s="1">
        <v>1405438</v>
      </c>
      <c r="N63" s="1">
        <v>1270337</v>
      </c>
      <c r="O63" s="20">
        <v>0.6996259536588741</v>
      </c>
      <c r="P63" s="20">
        <v>0.6323727799398857</v>
      </c>
    </row>
    <row r="64" spans="4:16" ht="13.5">
      <c r="D64" s="17">
        <f>D50-D63</f>
        <v>-17898</v>
      </c>
      <c r="E64" s="17">
        <f aca="true" t="shared" si="24" ref="E64:P64">E50-E63</f>
        <v>22576</v>
      </c>
      <c r="F64" s="17">
        <f t="shared" si="24"/>
        <v>22294</v>
      </c>
      <c r="G64" s="17">
        <f t="shared" si="24"/>
        <v>-3364</v>
      </c>
      <c r="H64" s="17">
        <f t="shared" si="24"/>
        <v>7183</v>
      </c>
      <c r="I64" s="17">
        <f t="shared" si="24"/>
        <v>5660</v>
      </c>
      <c r="J64" s="17">
        <f t="shared" si="24"/>
        <v>47791</v>
      </c>
      <c r="K64" s="17">
        <f t="shared" si="24"/>
        <v>43638</v>
      </c>
      <c r="L64" s="20">
        <f t="shared" si="24"/>
        <v>0.028243897644025184</v>
      </c>
      <c r="M64" s="17">
        <f t="shared" si="24"/>
        <v>73904</v>
      </c>
      <c r="N64" s="17">
        <f t="shared" si="24"/>
        <v>68510</v>
      </c>
      <c r="O64" s="20">
        <f t="shared" si="24"/>
        <v>0.04340951092476053</v>
      </c>
      <c r="P64" s="20">
        <f t="shared" si="24"/>
        <v>0.040095657143226604</v>
      </c>
    </row>
    <row r="65" spans="4:16" s="18" customFormat="1" ht="13.5">
      <c r="D65" s="19"/>
      <c r="E65" s="19"/>
      <c r="F65" s="19"/>
      <c r="G65" s="19"/>
      <c r="H65" s="19"/>
      <c r="I65" s="54"/>
      <c r="J65" s="19"/>
      <c r="K65" s="19"/>
      <c r="L65" s="20"/>
      <c r="M65" s="19"/>
      <c r="N65" s="19"/>
      <c r="O65" s="20"/>
      <c r="P65" s="20"/>
    </row>
    <row r="67" spans="8:13" ht="13.5">
      <c r="H67" s="2"/>
      <c r="J67" s="2"/>
      <c r="K67" s="2"/>
      <c r="M67" s="2"/>
    </row>
    <row r="68" spans="3:10" ht="13.5">
      <c r="C68" s="1" t="s">
        <v>77</v>
      </c>
      <c r="E68" s="2" t="s">
        <v>78</v>
      </c>
      <c r="F68" s="2">
        <f>+E63+G63+I63+K63</f>
        <v>1270337</v>
      </c>
      <c r="G68" s="101" t="s">
        <v>80</v>
      </c>
      <c r="H68" s="1">
        <f>+E63+G63+H63+J63</f>
        <v>1420912</v>
      </c>
      <c r="I68" s="52" t="s">
        <v>81</v>
      </c>
      <c r="J68" s="20">
        <f>+F68/H68</f>
        <v>0.8940293276430912</v>
      </c>
    </row>
    <row r="70" spans="5:10" ht="13.5">
      <c r="E70" s="2" t="s">
        <v>79</v>
      </c>
      <c r="F70" s="102">
        <f>+E50+G50+I50+K50</f>
        <v>1338847</v>
      </c>
      <c r="G70" s="101" t="s">
        <v>80</v>
      </c>
      <c r="H70" s="103">
        <f>+E50+G50+H50+J50</f>
        <v>1495098</v>
      </c>
      <c r="I70" s="52" t="s">
        <v>81</v>
      </c>
      <c r="J70" s="20">
        <f>+F70/H70</f>
        <v>0.8954911316850133</v>
      </c>
    </row>
    <row r="72" ht="13.5">
      <c r="E72" s="2" t="s">
        <v>90</v>
      </c>
    </row>
    <row r="73" spans="6:7" ht="13.5">
      <c r="F73" s="114"/>
      <c r="G73" s="10"/>
    </row>
    <row r="74" spans="5:10" ht="13.5">
      <c r="E74" s="2" t="s">
        <v>89</v>
      </c>
      <c r="F74" s="114">
        <f>SUM(E56,G56,I56,K56)</f>
        <v>1338847</v>
      </c>
      <c r="G74" s="10" t="s">
        <v>80</v>
      </c>
      <c r="H74" s="115">
        <f>SUM(F56,G56,H56,J56)</f>
        <v>1479342</v>
      </c>
      <c r="I74" s="52" t="s">
        <v>81</v>
      </c>
      <c r="J74" s="20">
        <f>F74/H74</f>
        <v>0.9050287222292073</v>
      </c>
    </row>
  </sheetData>
  <sheetProtection/>
  <mergeCells count="3">
    <mergeCell ref="O3:P3"/>
    <mergeCell ref="I55:J55"/>
    <mergeCell ref="A25:A27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BreakPreview" zoomScale="90" zoomScaleSheetLayoutView="90" zoomScalePageLayoutView="0" workbookViewId="0" topLeftCell="A1">
      <pane xSplit="2" ySplit="5" topLeftCell="C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4" sqref="E4"/>
    </sheetView>
  </sheetViews>
  <sheetFormatPr defaultColWidth="9.00390625" defaultRowHeight="13.5"/>
  <cols>
    <col min="1" max="1" width="4.00390625" style="1" customWidth="1"/>
    <col min="2" max="2" width="9.00390625" style="1" customWidth="1"/>
    <col min="3" max="3" width="10.625" style="1" customWidth="1"/>
    <col min="4" max="6" width="10.625" style="2" customWidth="1"/>
    <col min="7" max="7" width="10.625" style="1" customWidth="1"/>
    <col min="8" max="8" width="10.625" style="47" customWidth="1"/>
    <col min="9" max="10" width="10.625" style="1" customWidth="1"/>
    <col min="11" max="11" width="10.625" style="3" customWidth="1"/>
    <col min="12" max="13" width="12.625" style="1" customWidth="1"/>
    <col min="14" max="15" width="10.625" style="1" customWidth="1"/>
    <col min="16" max="16384" width="9.00390625" style="1" customWidth="1"/>
  </cols>
  <sheetData>
    <row r="1" spans="2:21" ht="14.25" customHeight="1">
      <c r="B1" s="21" t="s">
        <v>95</v>
      </c>
      <c r="G1" s="70"/>
      <c r="L1" s="70"/>
      <c r="O1" s="71"/>
      <c r="P1" s="2"/>
      <c r="Q1" s="2"/>
      <c r="R1" s="2"/>
      <c r="S1" s="2"/>
      <c r="T1" s="2"/>
      <c r="U1" s="2"/>
    </row>
    <row r="2" spans="2:21" s="4" customFormat="1" ht="13.5" customHeight="1">
      <c r="B2" s="72"/>
      <c r="D2" s="22"/>
      <c r="E2" s="22"/>
      <c r="F2" s="22"/>
      <c r="H2" s="48"/>
      <c r="K2" s="23"/>
      <c r="M2" s="4" t="s">
        <v>63</v>
      </c>
      <c r="N2" s="127" t="s">
        <v>96</v>
      </c>
      <c r="O2" s="127"/>
      <c r="P2" s="22"/>
      <c r="Q2" s="22"/>
      <c r="R2" s="22"/>
      <c r="S2" s="22"/>
      <c r="T2" s="22"/>
      <c r="U2" s="22"/>
    </row>
    <row r="3" spans="2:21" s="4" customFormat="1" ht="24" customHeight="1">
      <c r="B3" s="132" t="s">
        <v>97</v>
      </c>
      <c r="C3" s="133" t="s">
        <v>98</v>
      </c>
      <c r="D3" s="134" t="s">
        <v>43</v>
      </c>
      <c r="E3" s="120"/>
      <c r="F3" s="130" t="s">
        <v>99</v>
      </c>
      <c r="G3" s="131" t="s">
        <v>44</v>
      </c>
      <c r="H3" s="131"/>
      <c r="I3" s="131" t="s">
        <v>45</v>
      </c>
      <c r="J3" s="131"/>
      <c r="K3" s="131"/>
      <c r="L3" s="121" t="s">
        <v>60</v>
      </c>
      <c r="M3" s="122" t="s">
        <v>40</v>
      </c>
      <c r="N3" s="121" t="s">
        <v>61</v>
      </c>
      <c r="O3" s="123" t="s">
        <v>41</v>
      </c>
      <c r="P3" s="22"/>
      <c r="Q3" s="22"/>
      <c r="R3" s="22"/>
      <c r="S3" s="22"/>
      <c r="T3" s="22"/>
      <c r="U3" s="22"/>
    </row>
    <row r="4" spans="2:21" s="4" customFormat="1" ht="24" customHeight="1">
      <c r="B4" s="135"/>
      <c r="C4" s="136"/>
      <c r="D4" s="137" t="s">
        <v>73</v>
      </c>
      <c r="E4" s="121" t="s">
        <v>76</v>
      </c>
      <c r="F4" s="130"/>
      <c r="G4" s="121" t="s">
        <v>48</v>
      </c>
      <c r="H4" s="138" t="s">
        <v>49</v>
      </c>
      <c r="I4" s="121" t="s">
        <v>48</v>
      </c>
      <c r="J4" s="120" t="s">
        <v>49</v>
      </c>
      <c r="K4" s="139" t="s">
        <v>94</v>
      </c>
      <c r="L4" s="120" t="s">
        <v>100</v>
      </c>
      <c r="M4" s="120" t="s">
        <v>101</v>
      </c>
      <c r="N4" s="120" t="s">
        <v>102</v>
      </c>
      <c r="O4" s="120" t="s">
        <v>103</v>
      </c>
      <c r="P4" s="22"/>
      <c r="Q4" s="22"/>
      <c r="R4" s="22"/>
      <c r="S4" s="22"/>
      <c r="T4" s="22"/>
      <c r="U4" s="22"/>
    </row>
    <row r="5" spans="1:21" s="4" customFormat="1" ht="24" customHeight="1">
      <c r="A5" s="22"/>
      <c r="B5" s="140" t="s">
        <v>104</v>
      </c>
      <c r="C5" s="141" t="s">
        <v>0</v>
      </c>
      <c r="D5" s="141" t="s">
        <v>1</v>
      </c>
      <c r="E5" s="141" t="s">
        <v>2</v>
      </c>
      <c r="F5" s="141" t="s">
        <v>3</v>
      </c>
      <c r="G5" s="141" t="s">
        <v>4</v>
      </c>
      <c r="H5" s="142" t="s">
        <v>5</v>
      </c>
      <c r="I5" s="141" t="s">
        <v>6</v>
      </c>
      <c r="J5" s="141" t="s">
        <v>7</v>
      </c>
      <c r="K5" s="143" t="s">
        <v>105</v>
      </c>
      <c r="L5" s="144" t="s">
        <v>106</v>
      </c>
      <c r="M5" s="144" t="s">
        <v>107</v>
      </c>
      <c r="N5" s="144" t="s">
        <v>108</v>
      </c>
      <c r="O5" s="144" t="s">
        <v>109</v>
      </c>
      <c r="P5" s="22"/>
      <c r="Q5" s="22"/>
      <c r="R5" s="22"/>
      <c r="S5" s="22"/>
      <c r="T5" s="22"/>
      <c r="U5" s="22"/>
    </row>
    <row r="6" spans="1:21" s="35" customFormat="1" ht="12" customHeight="1">
      <c r="A6" s="22"/>
      <c r="B6" s="124" t="s">
        <v>8</v>
      </c>
      <c r="C6" s="77">
        <v>340945</v>
      </c>
      <c r="D6" s="78">
        <v>32328</v>
      </c>
      <c r="E6" s="78">
        <v>32328</v>
      </c>
      <c r="F6" s="78">
        <v>3440</v>
      </c>
      <c r="G6" s="117">
        <v>28401</v>
      </c>
      <c r="H6" s="78">
        <v>21840</v>
      </c>
      <c r="I6" s="78">
        <v>236240</v>
      </c>
      <c r="J6" s="78">
        <v>223558</v>
      </c>
      <c r="K6" s="62">
        <f>I6/C6</f>
        <v>0.6928976814442213</v>
      </c>
      <c r="L6" s="86">
        <f>E6+F6+G6+I6</f>
        <v>300409</v>
      </c>
      <c r="M6" s="86">
        <f>D6+F6+H6+J6</f>
        <v>281166</v>
      </c>
      <c r="N6" s="62">
        <f>L6/C6</f>
        <v>0.8811069234040682</v>
      </c>
      <c r="O6" s="62">
        <f>M6/C6</f>
        <v>0.8246667351039024</v>
      </c>
      <c r="P6" s="22"/>
      <c r="Q6" s="22"/>
      <c r="R6" s="22"/>
      <c r="S6" s="22"/>
      <c r="T6" s="22"/>
      <c r="U6" s="22"/>
    </row>
    <row r="7" spans="1:21" s="35" customFormat="1" ht="12" customHeight="1">
      <c r="A7" s="22"/>
      <c r="B7" s="124" t="s">
        <v>9</v>
      </c>
      <c r="C7" s="77">
        <v>374655</v>
      </c>
      <c r="D7" s="78">
        <v>36243</v>
      </c>
      <c r="E7" s="78">
        <v>34859</v>
      </c>
      <c r="F7" s="117">
        <v>0</v>
      </c>
      <c r="G7" s="117">
        <v>4630</v>
      </c>
      <c r="H7" s="78">
        <v>3747</v>
      </c>
      <c r="I7" s="78">
        <v>266728</v>
      </c>
      <c r="J7" s="78">
        <v>251871</v>
      </c>
      <c r="K7" s="62">
        <f aca="true" t="shared" si="0" ref="K7:K51">I7/C7</f>
        <v>0.711929641937249</v>
      </c>
      <c r="L7" s="86">
        <f>E7+F7+G7+I7</f>
        <v>306217</v>
      </c>
      <c r="M7" s="86">
        <f>D7+F7+H7+J7</f>
        <v>291861</v>
      </c>
      <c r="N7" s="62">
        <f>L7/C7</f>
        <v>0.817330610828629</v>
      </c>
      <c r="O7" s="62">
        <f>M7/C7</f>
        <v>0.7790126916763422</v>
      </c>
      <c r="P7" s="22"/>
      <c r="Q7" s="22"/>
      <c r="R7" s="22"/>
      <c r="S7" s="22"/>
      <c r="T7" s="22"/>
      <c r="U7" s="22"/>
    </row>
    <row r="8" spans="1:21" s="35" customFormat="1" ht="12" customHeight="1">
      <c r="A8" s="22"/>
      <c r="B8" s="124" t="s">
        <v>10</v>
      </c>
      <c r="C8" s="77">
        <v>121151</v>
      </c>
      <c r="D8" s="78">
        <v>10640</v>
      </c>
      <c r="E8" s="78">
        <v>9081</v>
      </c>
      <c r="F8" s="78">
        <v>287</v>
      </c>
      <c r="G8" s="117">
        <v>4484</v>
      </c>
      <c r="H8" s="117">
        <v>3779</v>
      </c>
      <c r="I8" s="78">
        <v>96817</v>
      </c>
      <c r="J8" s="78">
        <v>84560</v>
      </c>
      <c r="K8" s="62">
        <f t="shared" si="0"/>
        <v>0.7991432179676602</v>
      </c>
      <c r="L8" s="86">
        <f>E8+F8+G8+I8</f>
        <v>110669</v>
      </c>
      <c r="M8" s="86">
        <f>D8+F8+H8+J8</f>
        <v>99266</v>
      </c>
      <c r="N8" s="62">
        <f>L8/C8</f>
        <v>0.9134798722255697</v>
      </c>
      <c r="O8" s="62">
        <f>M8/C8</f>
        <v>0.81935766110061</v>
      </c>
      <c r="P8" s="22"/>
      <c r="Q8" s="22"/>
      <c r="R8" s="22"/>
      <c r="S8" s="22"/>
      <c r="T8" s="22"/>
      <c r="U8" s="22"/>
    </row>
    <row r="9" spans="1:21" s="35" customFormat="1" ht="12" customHeight="1">
      <c r="A9" s="22"/>
      <c r="B9" s="124" t="s">
        <v>11</v>
      </c>
      <c r="C9" s="77">
        <v>211419</v>
      </c>
      <c r="D9" s="78">
        <v>46220</v>
      </c>
      <c r="E9" s="78">
        <v>44903</v>
      </c>
      <c r="F9" s="78">
        <v>0</v>
      </c>
      <c r="G9" s="117">
        <v>16942</v>
      </c>
      <c r="H9" s="78">
        <v>12686</v>
      </c>
      <c r="I9" s="78">
        <v>62301</v>
      </c>
      <c r="J9" s="78">
        <v>50922</v>
      </c>
      <c r="K9" s="62">
        <f t="shared" si="0"/>
        <v>0.2946802321456444</v>
      </c>
      <c r="L9" s="86">
        <f>E9+F9+G9+I9</f>
        <v>124146</v>
      </c>
      <c r="M9" s="86">
        <f>D9+F9+H9+J9</f>
        <v>109828</v>
      </c>
      <c r="N9" s="62">
        <f>L9/C9</f>
        <v>0.5872036098931506</v>
      </c>
      <c r="O9" s="62">
        <f>M9/C9</f>
        <v>0.5194802737691504</v>
      </c>
      <c r="P9" s="22"/>
      <c r="Q9" s="22"/>
      <c r="R9" s="22"/>
      <c r="S9" s="22"/>
      <c r="T9" s="22"/>
      <c r="U9" s="22"/>
    </row>
    <row r="10" spans="1:21" s="35" customFormat="1" ht="12" customHeight="1">
      <c r="A10" s="22"/>
      <c r="B10" s="124" t="s">
        <v>12</v>
      </c>
      <c r="C10" s="77">
        <v>220407</v>
      </c>
      <c r="D10" s="78">
        <v>50661</v>
      </c>
      <c r="E10" s="78">
        <v>49353</v>
      </c>
      <c r="F10" s="78">
        <v>13933</v>
      </c>
      <c r="G10" s="117">
        <v>16134</v>
      </c>
      <c r="H10" s="78">
        <v>11658</v>
      </c>
      <c r="I10" s="78">
        <v>86757</v>
      </c>
      <c r="J10" s="78">
        <v>66753</v>
      </c>
      <c r="K10" s="62">
        <f t="shared" si="0"/>
        <v>0.3936217996706094</v>
      </c>
      <c r="L10" s="86">
        <f>E10+F10+G10+I10</f>
        <v>166177</v>
      </c>
      <c r="M10" s="86">
        <f>D10+F10+H10+J10</f>
        <v>143005</v>
      </c>
      <c r="N10" s="62">
        <f>L10/C10</f>
        <v>0.7539551829116136</v>
      </c>
      <c r="O10" s="62">
        <f>M10/C10</f>
        <v>0.6488224058219566</v>
      </c>
      <c r="P10" s="22"/>
      <c r="Q10" s="22"/>
      <c r="R10" s="22"/>
      <c r="S10" s="22"/>
      <c r="T10" s="22"/>
      <c r="U10" s="22"/>
    </row>
    <row r="11" spans="1:21" s="35" customFormat="1" ht="12" customHeight="1">
      <c r="A11" s="22"/>
      <c r="B11" s="124" t="s">
        <v>13</v>
      </c>
      <c r="C11" s="77">
        <v>51878</v>
      </c>
      <c r="D11" s="78">
        <v>8282</v>
      </c>
      <c r="E11" s="78">
        <v>7829</v>
      </c>
      <c r="F11" s="117">
        <v>0</v>
      </c>
      <c r="G11" s="117">
        <v>2470</v>
      </c>
      <c r="H11" s="78">
        <v>2294</v>
      </c>
      <c r="I11" s="78">
        <v>30614</v>
      </c>
      <c r="J11" s="78">
        <v>26079</v>
      </c>
      <c r="K11" s="62">
        <f t="shared" si="0"/>
        <v>0.5901152704421913</v>
      </c>
      <c r="L11" s="86">
        <f>E11+F11+G11+I11</f>
        <v>40913</v>
      </c>
      <c r="M11" s="86">
        <f>D11+F11+H11+J11</f>
        <v>36655</v>
      </c>
      <c r="N11" s="62">
        <f>L11/C11</f>
        <v>0.7886387293264968</v>
      </c>
      <c r="O11" s="62">
        <f>M11/C11</f>
        <v>0.7065615482478121</v>
      </c>
      <c r="P11" s="22"/>
      <c r="Q11" s="22"/>
      <c r="R11" s="22"/>
      <c r="S11" s="22"/>
      <c r="T11" s="22"/>
      <c r="U11" s="22"/>
    </row>
    <row r="12" spans="1:21" s="35" customFormat="1" ht="12" customHeight="1">
      <c r="A12" s="22"/>
      <c r="B12" s="124" t="s">
        <v>14</v>
      </c>
      <c r="C12" s="77">
        <v>78831</v>
      </c>
      <c r="D12" s="78">
        <v>21469</v>
      </c>
      <c r="E12" s="78">
        <v>19441</v>
      </c>
      <c r="F12" s="78">
        <v>2445</v>
      </c>
      <c r="G12" s="117">
        <v>951</v>
      </c>
      <c r="H12" s="78">
        <v>726</v>
      </c>
      <c r="I12" s="78">
        <v>37550</v>
      </c>
      <c r="J12" s="78">
        <v>33821</v>
      </c>
      <c r="K12" s="62">
        <f t="shared" si="0"/>
        <v>0.4763354517892707</v>
      </c>
      <c r="L12" s="86">
        <f>E12+F12+G12+I12</f>
        <v>60387</v>
      </c>
      <c r="M12" s="86">
        <f>D12+F12+H12+J12</f>
        <v>58461</v>
      </c>
      <c r="N12" s="62">
        <f>L12/C12</f>
        <v>0.7660311298854512</v>
      </c>
      <c r="O12" s="62">
        <f>M12/C12</f>
        <v>0.7415991170986034</v>
      </c>
      <c r="P12" s="22"/>
      <c r="Q12" s="22"/>
      <c r="R12" s="22"/>
      <c r="S12" s="22"/>
      <c r="T12" s="22"/>
      <c r="U12" s="22"/>
    </row>
    <row r="13" spans="1:21" s="35" customFormat="1" ht="12" customHeight="1">
      <c r="A13" s="22"/>
      <c r="B13" s="124" t="s">
        <v>15</v>
      </c>
      <c r="C13" s="77">
        <v>83186</v>
      </c>
      <c r="D13" s="78">
        <v>11231</v>
      </c>
      <c r="E13" s="78">
        <v>9904</v>
      </c>
      <c r="F13" s="78">
        <v>2485</v>
      </c>
      <c r="G13" s="117">
        <v>22470</v>
      </c>
      <c r="H13" s="78">
        <v>17409</v>
      </c>
      <c r="I13" s="78">
        <v>32844</v>
      </c>
      <c r="J13" s="78">
        <v>24716</v>
      </c>
      <c r="K13" s="62">
        <f t="shared" si="0"/>
        <v>0.3948260524607506</v>
      </c>
      <c r="L13" s="86">
        <f>E13+F13+G13+I13</f>
        <v>67703</v>
      </c>
      <c r="M13" s="86">
        <f>D13+F13+H13+J13</f>
        <v>55841</v>
      </c>
      <c r="N13" s="62">
        <f>L13/C13</f>
        <v>0.813874930877792</v>
      </c>
      <c r="O13" s="62">
        <f>M13/C13</f>
        <v>0.6712788209554492</v>
      </c>
      <c r="P13" s="22"/>
      <c r="Q13" s="22"/>
      <c r="R13" s="22"/>
      <c r="S13" s="22"/>
      <c r="T13" s="22"/>
      <c r="U13" s="22"/>
    </row>
    <row r="14" spans="1:21" s="35" customFormat="1" ht="12" customHeight="1">
      <c r="A14" s="22"/>
      <c r="B14" s="124" t="s">
        <v>16</v>
      </c>
      <c r="C14" s="77">
        <v>68506</v>
      </c>
      <c r="D14" s="78">
        <v>21863</v>
      </c>
      <c r="E14" s="78">
        <v>21220</v>
      </c>
      <c r="F14" s="117">
        <v>0</v>
      </c>
      <c r="G14" s="117">
        <v>0</v>
      </c>
      <c r="H14" s="117">
        <v>0</v>
      </c>
      <c r="I14" s="78">
        <v>18389</v>
      </c>
      <c r="J14" s="78">
        <v>13653</v>
      </c>
      <c r="K14" s="62">
        <f t="shared" si="0"/>
        <v>0.2684290427115873</v>
      </c>
      <c r="L14" s="86">
        <f>E14+F14+G14+I14</f>
        <v>39609</v>
      </c>
      <c r="M14" s="86">
        <f>D14+F14+H14+J14</f>
        <v>35516</v>
      </c>
      <c r="N14" s="62">
        <f>L14/C14</f>
        <v>0.5781829328817913</v>
      </c>
      <c r="O14" s="62">
        <f>M14/C14</f>
        <v>0.5184363413423642</v>
      </c>
      <c r="P14" s="22"/>
      <c r="Q14" s="22"/>
      <c r="R14" s="22"/>
      <c r="S14" s="22"/>
      <c r="T14" s="22"/>
      <c r="U14" s="22"/>
    </row>
    <row r="15" spans="1:21" s="35" customFormat="1" ht="12" customHeight="1">
      <c r="A15" s="22"/>
      <c r="B15" s="124" t="s">
        <v>17</v>
      </c>
      <c r="C15" s="77">
        <v>51724</v>
      </c>
      <c r="D15" s="78">
        <v>13159</v>
      </c>
      <c r="E15" s="78">
        <v>12078</v>
      </c>
      <c r="F15" s="78">
        <v>1118</v>
      </c>
      <c r="G15" s="78">
        <v>2106</v>
      </c>
      <c r="H15" s="78">
        <v>1863</v>
      </c>
      <c r="I15" s="78">
        <v>12673</v>
      </c>
      <c r="J15" s="78">
        <v>7995</v>
      </c>
      <c r="K15" s="62">
        <f t="shared" si="0"/>
        <v>0.2450119866986312</v>
      </c>
      <c r="L15" s="86">
        <f>E15+F15+G15+I15</f>
        <v>27975</v>
      </c>
      <c r="M15" s="86">
        <f>D15+F15+H15+J15</f>
        <v>24135</v>
      </c>
      <c r="N15" s="62">
        <f>L15/C15</f>
        <v>0.5408514422705127</v>
      </c>
      <c r="O15" s="62">
        <f>M15/C15</f>
        <v>0.46661124429665146</v>
      </c>
      <c r="P15" s="22"/>
      <c r="Q15" s="22"/>
      <c r="R15" s="22"/>
      <c r="S15" s="22"/>
      <c r="T15" s="22"/>
      <c r="U15" s="22"/>
    </row>
    <row r="16" spans="1:21" s="35" customFormat="1" ht="12" customHeight="1">
      <c r="A16" s="22"/>
      <c r="B16" s="124" t="s">
        <v>18</v>
      </c>
      <c r="C16" s="77">
        <v>62104</v>
      </c>
      <c r="D16" s="78">
        <v>14582</v>
      </c>
      <c r="E16" s="78">
        <v>13292</v>
      </c>
      <c r="F16" s="78">
        <v>0</v>
      </c>
      <c r="G16" s="117">
        <v>0</v>
      </c>
      <c r="H16" s="117">
        <v>0</v>
      </c>
      <c r="I16" s="78">
        <v>17541</v>
      </c>
      <c r="J16" s="78">
        <v>11091</v>
      </c>
      <c r="K16" s="62">
        <f t="shared" si="0"/>
        <v>0.2824455751642406</v>
      </c>
      <c r="L16" s="86">
        <f>E16+F16+G16+I16</f>
        <v>30833</v>
      </c>
      <c r="M16" s="86">
        <f>D16+F16+H16+J16</f>
        <v>25673</v>
      </c>
      <c r="N16" s="62">
        <f>L16/C16</f>
        <v>0.4964736570913307</v>
      </c>
      <c r="O16" s="62">
        <f>M16/C16</f>
        <v>0.4133872214350122</v>
      </c>
      <c r="P16" s="22"/>
      <c r="Q16" s="22"/>
      <c r="R16" s="22"/>
      <c r="S16" s="22"/>
      <c r="T16" s="22"/>
      <c r="U16" s="22"/>
    </row>
    <row r="17" spans="1:21" s="35" customFormat="1" ht="12" customHeight="1">
      <c r="A17" s="22"/>
      <c r="B17" s="124" t="s">
        <v>64</v>
      </c>
      <c r="C17" s="77">
        <v>52223</v>
      </c>
      <c r="D17" s="78">
        <v>16922</v>
      </c>
      <c r="E17" s="78">
        <v>16530</v>
      </c>
      <c r="F17" s="78">
        <v>0</v>
      </c>
      <c r="G17" s="117">
        <v>1051</v>
      </c>
      <c r="H17" s="117">
        <v>975</v>
      </c>
      <c r="I17" s="78">
        <v>10249</v>
      </c>
      <c r="J17" s="78">
        <v>7035</v>
      </c>
      <c r="K17" s="62">
        <f t="shared" si="0"/>
        <v>0.19625452386879344</v>
      </c>
      <c r="L17" s="86">
        <f>E17+F17+G17+I17</f>
        <v>27830</v>
      </c>
      <c r="M17" s="86">
        <f>D17+F17+H17+J17</f>
        <v>24932</v>
      </c>
      <c r="N17" s="62">
        <f>L17/C17</f>
        <v>0.5329069567049002</v>
      </c>
      <c r="O17" s="62">
        <f>M17/C17</f>
        <v>0.47741416617199317</v>
      </c>
      <c r="P17" s="22"/>
      <c r="Q17" s="22"/>
      <c r="R17" s="22"/>
      <c r="S17" s="22"/>
      <c r="T17" s="22"/>
      <c r="U17" s="22"/>
    </row>
    <row r="18" spans="2:15" s="22" customFormat="1" ht="12" customHeight="1">
      <c r="B18" s="145" t="s">
        <v>42</v>
      </c>
      <c r="C18" s="78">
        <v>1717029</v>
      </c>
      <c r="D18" s="78">
        <v>283600</v>
      </c>
      <c r="E18" s="78">
        <v>270818</v>
      </c>
      <c r="F18" s="78">
        <v>23708</v>
      </c>
      <c r="G18" s="89">
        <v>99639</v>
      </c>
      <c r="H18" s="78">
        <v>76977</v>
      </c>
      <c r="I18" s="78">
        <v>908703</v>
      </c>
      <c r="J18" s="78">
        <v>802054</v>
      </c>
      <c r="K18" s="62">
        <f t="shared" si="0"/>
        <v>0.5292298499326453</v>
      </c>
      <c r="L18" s="78">
        <v>1302868</v>
      </c>
      <c r="M18" s="78">
        <v>1186339</v>
      </c>
      <c r="N18" s="62">
        <f>L18/C18</f>
        <v>0.7587920763132131</v>
      </c>
      <c r="O18" s="62">
        <f>M18/C18</f>
        <v>0.6909254299141133</v>
      </c>
    </row>
    <row r="19" spans="1:21" s="35" customFormat="1" ht="12" customHeight="1">
      <c r="A19" s="22"/>
      <c r="B19" s="124" t="s">
        <v>19</v>
      </c>
      <c r="C19" s="86">
        <v>14650</v>
      </c>
      <c r="D19" s="78">
        <v>4520</v>
      </c>
      <c r="E19" s="78">
        <v>2565</v>
      </c>
      <c r="F19" s="117">
        <v>0</v>
      </c>
      <c r="G19" s="117">
        <v>4314</v>
      </c>
      <c r="H19" s="117">
        <v>2353</v>
      </c>
      <c r="I19" s="78">
        <v>5497</v>
      </c>
      <c r="J19" s="78">
        <v>3769</v>
      </c>
      <c r="K19" s="62">
        <f t="shared" si="0"/>
        <v>0.375221843003413</v>
      </c>
      <c r="L19" s="86">
        <f>E19+F19+G19+I19</f>
        <v>12376</v>
      </c>
      <c r="M19" s="86">
        <f>D19+F19+H19+J19</f>
        <v>10642</v>
      </c>
      <c r="N19" s="62">
        <f>L19/C19</f>
        <v>0.844778156996587</v>
      </c>
      <c r="O19" s="62">
        <f>M19/C19</f>
        <v>0.7264163822525598</v>
      </c>
      <c r="P19" s="22"/>
      <c r="Q19" s="22"/>
      <c r="R19" s="22"/>
      <c r="S19" s="22"/>
      <c r="T19" s="22"/>
      <c r="U19" s="22"/>
    </row>
    <row r="20" spans="1:21" s="35" customFormat="1" ht="12" customHeight="1">
      <c r="A20" s="22"/>
      <c r="B20" s="124" t="s">
        <v>20</v>
      </c>
      <c r="C20" s="86">
        <v>20121</v>
      </c>
      <c r="D20" s="78">
        <v>5555</v>
      </c>
      <c r="E20" s="78">
        <v>3377</v>
      </c>
      <c r="F20" s="117">
        <v>0</v>
      </c>
      <c r="G20" s="117">
        <v>4007</v>
      </c>
      <c r="H20" s="78">
        <v>2838</v>
      </c>
      <c r="I20" s="78">
        <v>11419</v>
      </c>
      <c r="J20" s="78">
        <v>9087</v>
      </c>
      <c r="K20" s="62">
        <f t="shared" si="0"/>
        <v>0.5675165250236072</v>
      </c>
      <c r="L20" s="86">
        <f>E20+F20+G20+I20</f>
        <v>18803</v>
      </c>
      <c r="M20" s="86">
        <f>D20+F20+H20+J20</f>
        <v>17480</v>
      </c>
      <c r="N20" s="62">
        <f>L20/C20</f>
        <v>0.9344962974007256</v>
      </c>
      <c r="O20" s="62">
        <f>M20/C20</f>
        <v>0.8687440982058546</v>
      </c>
      <c r="P20" s="22"/>
      <c r="Q20" s="22"/>
      <c r="R20" s="22"/>
      <c r="S20" s="22"/>
      <c r="T20" s="22"/>
      <c r="U20" s="22"/>
    </row>
    <row r="21" spans="2:15" s="22" customFormat="1" ht="12" customHeight="1">
      <c r="B21" s="125" t="s">
        <v>50</v>
      </c>
      <c r="C21" s="86">
        <v>34771</v>
      </c>
      <c r="D21" s="78">
        <v>10075</v>
      </c>
      <c r="E21" s="78">
        <v>5942</v>
      </c>
      <c r="F21" s="78">
        <v>0</v>
      </c>
      <c r="G21" s="89">
        <v>8321</v>
      </c>
      <c r="H21" s="78">
        <v>5191</v>
      </c>
      <c r="I21" s="78">
        <v>16916</v>
      </c>
      <c r="J21" s="78">
        <v>12856</v>
      </c>
      <c r="K21" s="62">
        <f t="shared" si="0"/>
        <v>0.4864973684967358</v>
      </c>
      <c r="L21" s="86">
        <v>31179</v>
      </c>
      <c r="M21" s="86">
        <v>28122</v>
      </c>
      <c r="N21" s="62">
        <f>L21/C21</f>
        <v>0.8966955221305111</v>
      </c>
      <c r="O21" s="62">
        <f>M21/C21</f>
        <v>0.8087774294670846</v>
      </c>
    </row>
    <row r="22" spans="1:21" s="35" customFormat="1" ht="12" customHeight="1">
      <c r="A22" s="22"/>
      <c r="B22" s="124" t="s">
        <v>21</v>
      </c>
      <c r="C22" s="86">
        <v>1370</v>
      </c>
      <c r="D22" s="78">
        <v>1321</v>
      </c>
      <c r="E22" s="78">
        <v>1321</v>
      </c>
      <c r="F22" s="117">
        <v>0</v>
      </c>
      <c r="G22" s="89">
        <v>0</v>
      </c>
      <c r="H22" s="89">
        <v>0</v>
      </c>
      <c r="I22" s="89">
        <v>0</v>
      </c>
      <c r="J22" s="89">
        <v>0</v>
      </c>
      <c r="K22" s="62">
        <f t="shared" si="0"/>
        <v>0</v>
      </c>
      <c r="L22" s="86">
        <f>E22+F22+G22+I22</f>
        <v>1321</v>
      </c>
      <c r="M22" s="86">
        <f>D22+F22+H22+J22</f>
        <v>1321</v>
      </c>
      <c r="N22" s="62">
        <f>L22/C22</f>
        <v>0.9642335766423358</v>
      </c>
      <c r="O22" s="62">
        <f>M22/C22</f>
        <v>0.9642335766423358</v>
      </c>
      <c r="P22" s="22"/>
      <c r="Q22" s="22"/>
      <c r="R22" s="22"/>
      <c r="S22" s="22"/>
      <c r="T22" s="22"/>
      <c r="U22" s="22"/>
    </row>
    <row r="23" spans="1:21" s="35" customFormat="1" ht="12" customHeight="1">
      <c r="A23" s="22"/>
      <c r="B23" s="124" t="s">
        <v>59</v>
      </c>
      <c r="C23" s="86">
        <v>2308</v>
      </c>
      <c r="D23" s="78">
        <v>1000</v>
      </c>
      <c r="E23" s="78">
        <v>1000</v>
      </c>
      <c r="F23" s="117">
        <v>0</v>
      </c>
      <c r="G23" s="89">
        <v>0</v>
      </c>
      <c r="H23" s="89">
        <v>0</v>
      </c>
      <c r="I23" s="89">
        <v>0</v>
      </c>
      <c r="J23" s="89">
        <v>0</v>
      </c>
      <c r="K23" s="62">
        <f t="shared" si="0"/>
        <v>0</v>
      </c>
      <c r="L23" s="86">
        <f>E23+F23+G23+I23</f>
        <v>1000</v>
      </c>
      <c r="M23" s="86">
        <f>D23+F23+H23+J23</f>
        <v>1000</v>
      </c>
      <c r="N23" s="62">
        <f>L23/C23</f>
        <v>0.43327556325823224</v>
      </c>
      <c r="O23" s="62">
        <f>M23/C23</f>
        <v>0.43327556325823224</v>
      </c>
      <c r="P23" s="22"/>
      <c r="Q23" s="22"/>
      <c r="R23" s="22"/>
      <c r="S23" s="22"/>
      <c r="T23" s="22"/>
      <c r="U23" s="22"/>
    </row>
    <row r="24" spans="2:15" s="22" customFormat="1" ht="12" customHeight="1">
      <c r="B24" s="125" t="s">
        <v>51</v>
      </c>
      <c r="C24" s="86">
        <v>3678</v>
      </c>
      <c r="D24" s="78">
        <v>2321</v>
      </c>
      <c r="E24" s="78">
        <v>2321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62">
        <f t="shared" si="0"/>
        <v>0</v>
      </c>
      <c r="L24" s="86">
        <v>2321</v>
      </c>
      <c r="M24" s="86">
        <v>2321</v>
      </c>
      <c r="N24" s="62">
        <f>L24/C24</f>
        <v>0.6310494834148994</v>
      </c>
      <c r="O24" s="62">
        <f>M24/C24</f>
        <v>0.6310494834148994</v>
      </c>
    </row>
    <row r="25" spans="1:21" s="35" customFormat="1" ht="12" customHeight="1">
      <c r="A25" s="22"/>
      <c r="B25" s="124" t="s">
        <v>22</v>
      </c>
      <c r="C25" s="86">
        <v>8815</v>
      </c>
      <c r="D25" s="78">
        <v>1999</v>
      </c>
      <c r="E25" s="78">
        <v>1999</v>
      </c>
      <c r="F25" s="117">
        <v>0</v>
      </c>
      <c r="G25" s="89">
        <v>0</v>
      </c>
      <c r="H25" s="89">
        <v>0</v>
      </c>
      <c r="I25" s="78">
        <v>0</v>
      </c>
      <c r="J25" s="78">
        <v>0</v>
      </c>
      <c r="K25" s="62">
        <f t="shared" si="0"/>
        <v>0</v>
      </c>
      <c r="L25" s="86">
        <f>E25+F25+G25+I25</f>
        <v>1999</v>
      </c>
      <c r="M25" s="86">
        <f>D25+F25+H25+J25</f>
        <v>1999</v>
      </c>
      <c r="N25" s="62">
        <f>L25/C25</f>
        <v>0.2267725467952354</v>
      </c>
      <c r="O25" s="62">
        <f>M25/C25</f>
        <v>0.2267725467952354</v>
      </c>
      <c r="P25" s="22"/>
      <c r="Q25" s="22"/>
      <c r="R25" s="22"/>
      <c r="S25" s="22"/>
      <c r="T25" s="22"/>
      <c r="U25" s="22"/>
    </row>
    <row r="26" spans="1:21" s="35" customFormat="1" ht="12" customHeight="1">
      <c r="A26" s="22"/>
      <c r="B26" s="124" t="s">
        <v>23</v>
      </c>
      <c r="C26" s="86">
        <v>2366</v>
      </c>
      <c r="D26" s="78">
        <v>900</v>
      </c>
      <c r="E26" s="78">
        <v>900</v>
      </c>
      <c r="F26" s="117">
        <v>0</v>
      </c>
      <c r="G26" s="89">
        <v>0</v>
      </c>
      <c r="H26" s="89">
        <v>0</v>
      </c>
      <c r="I26" s="89">
        <v>0</v>
      </c>
      <c r="J26" s="89">
        <v>0</v>
      </c>
      <c r="K26" s="62">
        <f t="shared" si="0"/>
        <v>0</v>
      </c>
      <c r="L26" s="86">
        <f>E26+F26+G26+I26</f>
        <v>900</v>
      </c>
      <c r="M26" s="86">
        <f>D26+F26+H26+J26</f>
        <v>900</v>
      </c>
      <c r="N26" s="62">
        <f>L26/C26</f>
        <v>0.3803888419273035</v>
      </c>
      <c r="O26" s="62">
        <f>M26/C26</f>
        <v>0.3803888419273035</v>
      </c>
      <c r="P26" s="22"/>
      <c r="Q26" s="22"/>
      <c r="R26" s="22"/>
      <c r="S26" s="22"/>
      <c r="T26" s="22"/>
      <c r="U26" s="22"/>
    </row>
    <row r="27" spans="1:21" s="35" customFormat="1" ht="12" customHeight="1">
      <c r="A27" s="22"/>
      <c r="B27" s="124" t="s">
        <v>24</v>
      </c>
      <c r="C27" s="86">
        <v>13893</v>
      </c>
      <c r="D27" s="78">
        <v>1129</v>
      </c>
      <c r="E27" s="78">
        <v>733</v>
      </c>
      <c r="F27" s="117">
        <v>0</v>
      </c>
      <c r="G27" s="117">
        <v>3417</v>
      </c>
      <c r="H27" s="78">
        <v>2830</v>
      </c>
      <c r="I27" s="78">
        <v>7553</v>
      </c>
      <c r="J27" s="78">
        <v>6092</v>
      </c>
      <c r="K27" s="62">
        <f t="shared" si="0"/>
        <v>0.5436550780968833</v>
      </c>
      <c r="L27" s="86">
        <f>E27+F27+G27+I27</f>
        <v>11703</v>
      </c>
      <c r="M27" s="86">
        <f>D27+F27+H27+J27</f>
        <v>10051</v>
      </c>
      <c r="N27" s="62">
        <f>L27/C27</f>
        <v>0.8423666594687972</v>
      </c>
      <c r="O27" s="62">
        <f>M27/C27</f>
        <v>0.7234578564744836</v>
      </c>
      <c r="P27" s="22"/>
      <c r="Q27" s="22"/>
      <c r="R27" s="22"/>
      <c r="S27" s="22"/>
      <c r="T27" s="22"/>
      <c r="U27" s="22"/>
    </row>
    <row r="28" spans="2:15" s="22" customFormat="1" ht="12" customHeight="1">
      <c r="B28" s="125" t="s">
        <v>52</v>
      </c>
      <c r="C28" s="86">
        <v>25074</v>
      </c>
      <c r="D28" s="78">
        <v>4028</v>
      </c>
      <c r="E28" s="78">
        <v>3632</v>
      </c>
      <c r="F28" s="78">
        <v>0</v>
      </c>
      <c r="G28" s="89">
        <v>3417</v>
      </c>
      <c r="H28" s="78">
        <v>2830</v>
      </c>
      <c r="I28" s="78">
        <v>7553</v>
      </c>
      <c r="J28" s="78">
        <v>6092</v>
      </c>
      <c r="K28" s="62">
        <f t="shared" si="0"/>
        <v>0.3012283640424344</v>
      </c>
      <c r="L28" s="86">
        <v>14602</v>
      </c>
      <c r="M28" s="86">
        <v>12950</v>
      </c>
      <c r="N28" s="62">
        <f>L28/C28</f>
        <v>0.5823562255723059</v>
      </c>
      <c r="O28" s="62">
        <f>M28/C28</f>
        <v>0.5164712451144612</v>
      </c>
    </row>
    <row r="29" spans="1:21" s="35" customFormat="1" ht="12" customHeight="1">
      <c r="A29" s="22"/>
      <c r="B29" s="124" t="s">
        <v>25</v>
      </c>
      <c r="C29" s="77">
        <v>17873</v>
      </c>
      <c r="D29" s="78">
        <v>2806</v>
      </c>
      <c r="E29" s="78">
        <v>2618</v>
      </c>
      <c r="F29" s="117">
        <v>0</v>
      </c>
      <c r="G29" s="117">
        <v>3757</v>
      </c>
      <c r="H29" s="78">
        <v>3382</v>
      </c>
      <c r="I29" s="78">
        <v>9417</v>
      </c>
      <c r="J29" s="78">
        <v>7721</v>
      </c>
      <c r="K29" s="62">
        <f t="shared" si="0"/>
        <v>0.5268841268953169</v>
      </c>
      <c r="L29" s="86">
        <f>E29+F29+G29+I29</f>
        <v>15792</v>
      </c>
      <c r="M29" s="86">
        <f>D29+F29+H29+J29</f>
        <v>13909</v>
      </c>
      <c r="N29" s="62">
        <f>L29/C29</f>
        <v>0.8835673921557656</v>
      </c>
      <c r="O29" s="62">
        <f>M29/C29</f>
        <v>0.77821294690315</v>
      </c>
      <c r="P29" s="22"/>
      <c r="Q29" s="22"/>
      <c r="R29" s="22"/>
      <c r="S29" s="22"/>
      <c r="T29" s="22"/>
      <c r="U29" s="22"/>
    </row>
    <row r="30" spans="1:21" s="35" customFormat="1" ht="12" customHeight="1">
      <c r="A30" s="22"/>
      <c r="B30" s="124" t="s">
        <v>26</v>
      </c>
      <c r="C30" s="77">
        <v>6172</v>
      </c>
      <c r="D30" s="78">
        <v>1341</v>
      </c>
      <c r="E30" s="78">
        <v>718</v>
      </c>
      <c r="F30" s="117">
        <v>0</v>
      </c>
      <c r="G30" s="117">
        <v>2216</v>
      </c>
      <c r="H30" s="78">
        <v>766</v>
      </c>
      <c r="I30" s="78">
        <v>2645</v>
      </c>
      <c r="J30" s="78">
        <v>1654</v>
      </c>
      <c r="K30" s="62">
        <f t="shared" si="0"/>
        <v>0.428548282566429</v>
      </c>
      <c r="L30" s="86">
        <f>E30+F30+G30+I30</f>
        <v>5579</v>
      </c>
      <c r="M30" s="86">
        <f>D30+F30+H30+J30</f>
        <v>3761</v>
      </c>
      <c r="N30" s="62">
        <f>L30/C30</f>
        <v>0.9039209332469216</v>
      </c>
      <c r="O30" s="62">
        <f>M30/C30</f>
        <v>0.6093648736228127</v>
      </c>
      <c r="P30" s="22"/>
      <c r="Q30" s="22"/>
      <c r="R30" s="22"/>
      <c r="S30" s="22"/>
      <c r="T30" s="22"/>
      <c r="U30" s="22"/>
    </row>
    <row r="31" spans="1:21" s="35" customFormat="1" ht="12" customHeight="1">
      <c r="A31" s="22"/>
      <c r="B31" s="124" t="s">
        <v>27</v>
      </c>
      <c r="C31" s="77">
        <v>10296</v>
      </c>
      <c r="D31" s="78">
        <v>1491</v>
      </c>
      <c r="E31" s="78">
        <v>1444</v>
      </c>
      <c r="F31" s="117">
        <v>0</v>
      </c>
      <c r="G31" s="117">
        <v>2753</v>
      </c>
      <c r="H31" s="78">
        <v>2589</v>
      </c>
      <c r="I31" s="78">
        <v>4383</v>
      </c>
      <c r="J31" s="78">
        <v>3803</v>
      </c>
      <c r="K31" s="62">
        <f t="shared" si="0"/>
        <v>0.4256993006993007</v>
      </c>
      <c r="L31" s="86">
        <f>E31+F31+G31+I31</f>
        <v>8580</v>
      </c>
      <c r="M31" s="86">
        <f>D31+F31+H31+J31</f>
        <v>7883</v>
      </c>
      <c r="N31" s="62">
        <f aca="true" t="shared" si="1" ref="N31:N51">L31/C31</f>
        <v>0.8333333333333334</v>
      </c>
      <c r="O31" s="62">
        <f>M31/C31</f>
        <v>0.7656371406371406</v>
      </c>
      <c r="P31" s="22"/>
      <c r="Q31" s="22"/>
      <c r="R31" s="22"/>
      <c r="S31" s="22"/>
      <c r="T31" s="22"/>
      <c r="U31" s="22"/>
    </row>
    <row r="32" spans="1:21" s="35" customFormat="1" ht="12" customHeight="1">
      <c r="A32" s="22"/>
      <c r="B32" s="124" t="s">
        <v>28</v>
      </c>
      <c r="C32" s="77">
        <v>6902</v>
      </c>
      <c r="D32" s="78">
        <v>949</v>
      </c>
      <c r="E32" s="78">
        <v>949</v>
      </c>
      <c r="F32" s="117">
        <v>0</v>
      </c>
      <c r="G32" s="117">
        <v>0</v>
      </c>
      <c r="H32" s="117">
        <v>0</v>
      </c>
      <c r="I32" s="78">
        <v>4998</v>
      </c>
      <c r="J32" s="78">
        <v>4973</v>
      </c>
      <c r="K32" s="62">
        <f t="shared" si="0"/>
        <v>0.7241379310344828</v>
      </c>
      <c r="L32" s="86">
        <f>E32+F32+G32+I32</f>
        <v>5947</v>
      </c>
      <c r="M32" s="86">
        <f>D32+F32+H32+J32</f>
        <v>5922</v>
      </c>
      <c r="N32" s="62">
        <f t="shared" si="1"/>
        <v>0.8616343088959721</v>
      </c>
      <c r="O32" s="62">
        <f>M32/C32</f>
        <v>0.8580121703853956</v>
      </c>
      <c r="P32" s="22"/>
      <c r="Q32" s="22"/>
      <c r="R32" s="22"/>
      <c r="S32" s="22"/>
      <c r="T32" s="22"/>
      <c r="U32" s="22"/>
    </row>
    <row r="33" spans="1:21" s="35" customFormat="1" ht="12" customHeight="1">
      <c r="A33" s="22"/>
      <c r="B33" s="124" t="s">
        <v>29</v>
      </c>
      <c r="C33" s="77">
        <v>3954</v>
      </c>
      <c r="D33" s="78">
        <v>1597</v>
      </c>
      <c r="E33" s="78">
        <v>1597</v>
      </c>
      <c r="F33" s="117">
        <v>0</v>
      </c>
      <c r="G33" s="78">
        <v>2078</v>
      </c>
      <c r="H33" s="78">
        <v>1375</v>
      </c>
      <c r="I33" s="117"/>
      <c r="J33" s="117"/>
      <c r="K33" s="62">
        <f t="shared" si="0"/>
        <v>0</v>
      </c>
      <c r="L33" s="86">
        <f>E33+F33+G33+I33</f>
        <v>3675</v>
      </c>
      <c r="M33" s="86">
        <f>D33+F33+H33+J33</f>
        <v>2972</v>
      </c>
      <c r="N33" s="62">
        <f t="shared" si="1"/>
        <v>0.9294385432473444</v>
      </c>
      <c r="O33" s="62">
        <f>M33/C33</f>
        <v>0.7516439049064239</v>
      </c>
      <c r="P33" s="22"/>
      <c r="Q33" s="22"/>
      <c r="R33" s="22"/>
      <c r="S33" s="22"/>
      <c r="T33" s="22"/>
      <c r="U33" s="22"/>
    </row>
    <row r="34" spans="1:21" s="35" customFormat="1" ht="12" customHeight="1">
      <c r="A34" s="22"/>
      <c r="B34" s="124" t="s">
        <v>65</v>
      </c>
      <c r="C34" s="77">
        <v>15793</v>
      </c>
      <c r="D34" s="78">
        <v>5117</v>
      </c>
      <c r="E34" s="78">
        <v>5117</v>
      </c>
      <c r="F34" s="117">
        <v>0</v>
      </c>
      <c r="G34" s="78">
        <v>2147</v>
      </c>
      <c r="H34" s="78">
        <v>1930</v>
      </c>
      <c r="I34" s="117">
        <v>2621</v>
      </c>
      <c r="J34" s="117">
        <v>2071</v>
      </c>
      <c r="K34" s="62">
        <f t="shared" si="0"/>
        <v>0.16595960235547394</v>
      </c>
      <c r="L34" s="86">
        <f>E34+F34+G34+I34</f>
        <v>9885</v>
      </c>
      <c r="M34" s="86">
        <f>D34+F34+H34+J34</f>
        <v>9118</v>
      </c>
      <c r="N34" s="62">
        <f t="shared" si="1"/>
        <v>0.6259102133856772</v>
      </c>
      <c r="O34" s="62">
        <f>M34/C34</f>
        <v>0.5773443930855442</v>
      </c>
      <c r="P34" s="22"/>
      <c r="Q34" s="22"/>
      <c r="R34" s="22"/>
      <c r="S34" s="22"/>
      <c r="T34" s="22"/>
      <c r="U34" s="22"/>
    </row>
    <row r="35" spans="2:15" s="22" customFormat="1" ht="12" customHeight="1">
      <c r="B35" s="125" t="s">
        <v>53</v>
      </c>
      <c r="C35" s="86">
        <v>60990</v>
      </c>
      <c r="D35" s="78">
        <v>13301</v>
      </c>
      <c r="E35" s="78">
        <v>12443</v>
      </c>
      <c r="F35" s="78">
        <v>0</v>
      </c>
      <c r="G35" s="89">
        <v>12951</v>
      </c>
      <c r="H35" s="78">
        <v>10042</v>
      </c>
      <c r="I35" s="78">
        <v>24064</v>
      </c>
      <c r="J35" s="78">
        <v>20222</v>
      </c>
      <c r="K35" s="62">
        <f t="shared" si="0"/>
        <v>0.39455648466961796</v>
      </c>
      <c r="L35" s="86">
        <v>49458</v>
      </c>
      <c r="M35" s="86">
        <v>43565</v>
      </c>
      <c r="N35" s="62">
        <f t="shared" si="1"/>
        <v>0.8109198229217904</v>
      </c>
      <c r="O35" s="62">
        <f>M35/C35</f>
        <v>0.7142974258075094</v>
      </c>
    </row>
    <row r="36" spans="1:21" s="35" customFormat="1" ht="12" customHeight="1">
      <c r="A36" s="22"/>
      <c r="B36" s="124" t="s">
        <v>30</v>
      </c>
      <c r="C36" s="86">
        <v>5012</v>
      </c>
      <c r="D36" s="78">
        <v>784</v>
      </c>
      <c r="E36" s="78">
        <v>784</v>
      </c>
      <c r="F36" s="117">
        <v>0</v>
      </c>
      <c r="G36" s="117">
        <v>798</v>
      </c>
      <c r="H36" s="78">
        <v>408</v>
      </c>
      <c r="I36" s="78">
        <v>1422</v>
      </c>
      <c r="J36" s="78">
        <v>871</v>
      </c>
      <c r="K36" s="62">
        <f t="shared" si="0"/>
        <v>0.28371907422186754</v>
      </c>
      <c r="L36" s="86">
        <f>E36+F36+G36+I36</f>
        <v>3004</v>
      </c>
      <c r="M36" s="86">
        <f>D36+F36+H36+J36</f>
        <v>2063</v>
      </c>
      <c r="N36" s="62">
        <f t="shared" si="1"/>
        <v>0.5993615323224262</v>
      </c>
      <c r="O36" s="62">
        <f>M36/C36</f>
        <v>0.4116121308858739</v>
      </c>
      <c r="P36" s="22"/>
      <c r="Q36" s="22"/>
      <c r="R36" s="22"/>
      <c r="S36" s="22"/>
      <c r="T36" s="22"/>
      <c r="U36" s="22"/>
    </row>
    <row r="37" spans="1:21" s="35" customFormat="1" ht="12" customHeight="1">
      <c r="A37" s="22"/>
      <c r="B37" s="124" t="s">
        <v>31</v>
      </c>
      <c r="C37" s="86">
        <v>3528</v>
      </c>
      <c r="D37" s="78">
        <v>304</v>
      </c>
      <c r="E37" s="78">
        <v>172</v>
      </c>
      <c r="F37" s="117">
        <v>0</v>
      </c>
      <c r="G37" s="117">
        <v>0</v>
      </c>
      <c r="H37" s="117">
        <v>0</v>
      </c>
      <c r="I37" s="78">
        <v>3046</v>
      </c>
      <c r="J37" s="78">
        <v>2566</v>
      </c>
      <c r="K37" s="62">
        <f t="shared" si="0"/>
        <v>0.8633786848072562</v>
      </c>
      <c r="L37" s="86">
        <f>E37+F37+G37+I37</f>
        <v>3218</v>
      </c>
      <c r="M37" s="86">
        <f>D37+F37+H37+J37</f>
        <v>2870</v>
      </c>
      <c r="N37" s="62">
        <f t="shared" si="1"/>
        <v>0.9121315192743764</v>
      </c>
      <c r="O37" s="62">
        <f>M37/C37</f>
        <v>0.8134920634920635</v>
      </c>
      <c r="P37" s="22"/>
      <c r="Q37" s="22"/>
      <c r="R37" s="22"/>
      <c r="S37" s="22"/>
      <c r="T37" s="22"/>
      <c r="U37" s="22"/>
    </row>
    <row r="38" spans="1:21" s="35" customFormat="1" ht="12" customHeight="1">
      <c r="A38" s="22"/>
      <c r="B38" s="124" t="s">
        <v>32</v>
      </c>
      <c r="C38" s="86">
        <v>7727</v>
      </c>
      <c r="D38" s="78">
        <v>1454</v>
      </c>
      <c r="E38" s="78">
        <v>1454</v>
      </c>
      <c r="F38" s="117">
        <v>0</v>
      </c>
      <c r="G38" s="117">
        <v>5627</v>
      </c>
      <c r="H38" s="78">
        <v>4529</v>
      </c>
      <c r="I38" s="117"/>
      <c r="J38" s="117">
        <v>0</v>
      </c>
      <c r="K38" s="62">
        <f t="shared" si="0"/>
        <v>0</v>
      </c>
      <c r="L38" s="86">
        <f>E38+F38+G38+I38</f>
        <v>7081</v>
      </c>
      <c r="M38" s="86">
        <f>D38+F38+H38+J38</f>
        <v>5983</v>
      </c>
      <c r="N38" s="62">
        <f t="shared" si="1"/>
        <v>0.9163970493076227</v>
      </c>
      <c r="O38" s="62">
        <f>M38/C38</f>
        <v>0.7742979163970493</v>
      </c>
      <c r="P38" s="22"/>
      <c r="Q38" s="22"/>
      <c r="R38" s="22"/>
      <c r="S38" s="22"/>
      <c r="T38" s="22"/>
      <c r="U38" s="22"/>
    </row>
    <row r="39" spans="1:21" s="35" customFormat="1" ht="12" customHeight="1">
      <c r="A39" s="22"/>
      <c r="B39" s="126" t="s">
        <v>66</v>
      </c>
      <c r="C39" s="86">
        <v>21285</v>
      </c>
      <c r="D39" s="78">
        <v>5725</v>
      </c>
      <c r="E39" s="78">
        <v>5725</v>
      </c>
      <c r="F39" s="117">
        <v>0</v>
      </c>
      <c r="G39" s="117">
        <v>46</v>
      </c>
      <c r="H39" s="78">
        <v>38</v>
      </c>
      <c r="I39" s="117">
        <v>9837</v>
      </c>
      <c r="J39" s="117">
        <v>8312</v>
      </c>
      <c r="K39" s="62">
        <f t="shared" si="0"/>
        <v>0.4621564482029598</v>
      </c>
      <c r="L39" s="86">
        <f>E39+F39+G39+I39</f>
        <v>15608</v>
      </c>
      <c r="M39" s="86">
        <f>D39+F39+H39+J39</f>
        <v>14075</v>
      </c>
      <c r="N39" s="62">
        <f t="shared" si="1"/>
        <v>0.7332863518910031</v>
      </c>
      <c r="O39" s="62">
        <f>M39/C39</f>
        <v>0.6612638007986845</v>
      </c>
      <c r="P39" s="22"/>
      <c r="Q39" s="22"/>
      <c r="R39" s="22"/>
      <c r="S39" s="22"/>
      <c r="T39" s="22"/>
      <c r="U39" s="22"/>
    </row>
    <row r="40" spans="2:15" s="22" customFormat="1" ht="12" customHeight="1">
      <c r="B40" s="125" t="s">
        <v>54</v>
      </c>
      <c r="C40" s="86">
        <v>37552</v>
      </c>
      <c r="D40" s="78">
        <v>8267</v>
      </c>
      <c r="E40" s="78">
        <v>8135</v>
      </c>
      <c r="F40" s="78">
        <v>0</v>
      </c>
      <c r="G40" s="89">
        <v>6471</v>
      </c>
      <c r="H40" s="78">
        <v>4975</v>
      </c>
      <c r="I40" s="78">
        <v>14305</v>
      </c>
      <c r="J40" s="78">
        <v>11749</v>
      </c>
      <c r="K40" s="62">
        <f t="shared" si="0"/>
        <v>0.3809384320409033</v>
      </c>
      <c r="L40" s="86">
        <v>28911</v>
      </c>
      <c r="M40" s="86">
        <v>24991</v>
      </c>
      <c r="N40" s="62">
        <f t="shared" si="1"/>
        <v>0.7698924158500213</v>
      </c>
      <c r="O40" s="62">
        <f>M40/C40</f>
        <v>0.6655038346825735</v>
      </c>
    </row>
    <row r="41" spans="1:21" s="35" customFormat="1" ht="12" customHeight="1">
      <c r="A41" s="22"/>
      <c r="B41" s="124" t="s">
        <v>33</v>
      </c>
      <c r="C41" s="86">
        <v>37198</v>
      </c>
      <c r="D41" s="78">
        <v>3107</v>
      </c>
      <c r="E41" s="78">
        <v>2506</v>
      </c>
      <c r="F41" s="117">
        <v>0</v>
      </c>
      <c r="G41" s="89">
        <v>0</v>
      </c>
      <c r="H41" s="89">
        <v>0</v>
      </c>
      <c r="I41" s="78">
        <v>24968</v>
      </c>
      <c r="J41" s="78">
        <v>21581</v>
      </c>
      <c r="K41" s="62">
        <f t="shared" si="0"/>
        <v>0.6712188827356309</v>
      </c>
      <c r="L41" s="86">
        <f>E41+F41+G41+I41</f>
        <v>27474</v>
      </c>
      <c r="M41" s="86">
        <f>D41+F41+H41+J41</f>
        <v>24688</v>
      </c>
      <c r="N41" s="62">
        <f t="shared" si="1"/>
        <v>0.7385880961342007</v>
      </c>
      <c r="O41" s="62">
        <f>M41/C41</f>
        <v>0.663691596322383</v>
      </c>
      <c r="P41" s="22"/>
      <c r="Q41" s="22"/>
      <c r="R41" s="22"/>
      <c r="S41" s="22"/>
      <c r="T41" s="22"/>
      <c r="U41" s="22"/>
    </row>
    <row r="42" spans="2:15" s="22" customFormat="1" ht="12" customHeight="1">
      <c r="B42" s="125" t="s">
        <v>55</v>
      </c>
      <c r="C42" s="86">
        <v>37198</v>
      </c>
      <c r="D42" s="78">
        <v>3107</v>
      </c>
      <c r="E42" s="78">
        <v>2506</v>
      </c>
      <c r="F42" s="78">
        <v>0</v>
      </c>
      <c r="G42" s="78">
        <v>0</v>
      </c>
      <c r="H42" s="78">
        <v>0</v>
      </c>
      <c r="I42" s="78">
        <v>24968</v>
      </c>
      <c r="J42" s="78">
        <v>21581</v>
      </c>
      <c r="K42" s="62">
        <f t="shared" si="0"/>
        <v>0.6712188827356309</v>
      </c>
      <c r="L42" s="86">
        <v>27474</v>
      </c>
      <c r="M42" s="86">
        <v>24688</v>
      </c>
      <c r="N42" s="62">
        <f t="shared" si="1"/>
        <v>0.7385880961342007</v>
      </c>
      <c r="O42" s="62">
        <f>M42/C42</f>
        <v>0.663691596322383</v>
      </c>
    </row>
    <row r="43" spans="1:21" s="35" customFormat="1" ht="12" customHeight="1">
      <c r="A43" s="22"/>
      <c r="B43" s="124" t="s">
        <v>34</v>
      </c>
      <c r="C43" s="86">
        <v>15701</v>
      </c>
      <c r="D43" s="78">
        <v>8483</v>
      </c>
      <c r="E43" s="78">
        <v>8483</v>
      </c>
      <c r="F43" s="117">
        <v>0</v>
      </c>
      <c r="G43" s="89">
        <v>0</v>
      </c>
      <c r="H43" s="89">
        <v>0</v>
      </c>
      <c r="I43" s="78">
        <v>2278</v>
      </c>
      <c r="J43" s="78">
        <v>2278</v>
      </c>
      <c r="K43" s="62">
        <f t="shared" si="0"/>
        <v>0.14508630023565378</v>
      </c>
      <c r="L43" s="86">
        <f>E43+F43+G43+I43</f>
        <v>10761</v>
      </c>
      <c r="M43" s="86">
        <f>D43+F43+H43+J43</f>
        <v>10761</v>
      </c>
      <c r="N43" s="62">
        <f t="shared" si="1"/>
        <v>0.6853703585758869</v>
      </c>
      <c r="O43" s="62">
        <f>M43/C43</f>
        <v>0.6853703585758869</v>
      </c>
      <c r="P43" s="22"/>
      <c r="Q43" s="22"/>
      <c r="R43" s="22"/>
      <c r="S43" s="22"/>
      <c r="T43" s="22"/>
      <c r="U43" s="22"/>
    </row>
    <row r="44" spans="1:21" s="35" customFormat="1" ht="12" customHeight="1">
      <c r="A44" s="22"/>
      <c r="B44" s="124" t="s">
        <v>35</v>
      </c>
      <c r="C44" s="86">
        <v>11383</v>
      </c>
      <c r="D44" s="78">
        <v>2933</v>
      </c>
      <c r="E44" s="78">
        <v>2340</v>
      </c>
      <c r="F44" s="117">
        <v>0</v>
      </c>
      <c r="G44" s="89">
        <v>0</v>
      </c>
      <c r="H44" s="89">
        <v>0</v>
      </c>
      <c r="I44" s="78">
        <v>5427</v>
      </c>
      <c r="J44" s="78">
        <v>3562</v>
      </c>
      <c r="K44" s="62">
        <f t="shared" si="0"/>
        <v>0.47676359483440217</v>
      </c>
      <c r="L44" s="86">
        <f>E44+F44+G44+I44</f>
        <v>7767</v>
      </c>
      <c r="M44" s="86">
        <f>D44+F44+H44+J44</f>
        <v>6495</v>
      </c>
      <c r="N44" s="62">
        <f t="shared" si="1"/>
        <v>0.682333304049899</v>
      </c>
      <c r="O44" s="62">
        <f>M44/C44</f>
        <v>0.5705877185276289</v>
      </c>
      <c r="P44" s="22"/>
      <c r="Q44" s="22"/>
      <c r="R44" s="22"/>
      <c r="S44" s="22"/>
      <c r="T44" s="22"/>
      <c r="U44" s="22"/>
    </row>
    <row r="45" spans="1:21" s="35" customFormat="1" ht="12" customHeight="1">
      <c r="A45" s="22"/>
      <c r="B45" s="124" t="s">
        <v>36</v>
      </c>
      <c r="C45" s="86">
        <v>11871</v>
      </c>
      <c r="D45" s="78">
        <v>2390</v>
      </c>
      <c r="E45" s="78">
        <v>2224</v>
      </c>
      <c r="F45" s="78">
        <v>462</v>
      </c>
      <c r="G45" s="89">
        <v>0</v>
      </c>
      <c r="H45" s="89">
        <v>0</v>
      </c>
      <c r="I45" s="78">
        <v>2536</v>
      </c>
      <c r="J45" s="78">
        <v>1387</v>
      </c>
      <c r="K45" s="62">
        <f t="shared" si="0"/>
        <v>0.21362985426670036</v>
      </c>
      <c r="L45" s="86">
        <f>E45+F45+G45+I45</f>
        <v>5222</v>
      </c>
      <c r="M45" s="86">
        <f>D45+F45+H45+J45</f>
        <v>4239</v>
      </c>
      <c r="N45" s="62">
        <f t="shared" si="1"/>
        <v>0.4398955437621093</v>
      </c>
      <c r="O45" s="62">
        <f>M45/C45</f>
        <v>0.3570887035633055</v>
      </c>
      <c r="P45" s="22"/>
      <c r="Q45" s="22"/>
      <c r="R45" s="22"/>
      <c r="S45" s="22"/>
      <c r="T45" s="22"/>
      <c r="U45" s="22"/>
    </row>
    <row r="46" spans="1:21" s="35" customFormat="1" ht="12" customHeight="1">
      <c r="A46" s="22"/>
      <c r="B46" s="124" t="s">
        <v>37</v>
      </c>
      <c r="C46" s="86">
        <v>40681</v>
      </c>
      <c r="D46" s="78">
        <v>12994</v>
      </c>
      <c r="E46" s="78">
        <v>12994</v>
      </c>
      <c r="F46" s="117">
        <v>0</v>
      </c>
      <c r="G46" s="89">
        <v>0</v>
      </c>
      <c r="H46" s="89">
        <v>0</v>
      </c>
      <c r="I46" s="78">
        <v>9555</v>
      </c>
      <c r="J46" s="78">
        <v>6567</v>
      </c>
      <c r="K46" s="62">
        <f t="shared" si="0"/>
        <v>0.23487623214768566</v>
      </c>
      <c r="L46" s="86">
        <f>E46+F46+G46+I46</f>
        <v>22549</v>
      </c>
      <c r="M46" s="86">
        <f>D46+F46+H46+J46</f>
        <v>19561</v>
      </c>
      <c r="N46" s="62">
        <f t="shared" si="1"/>
        <v>0.5542882426685677</v>
      </c>
      <c r="O46" s="62">
        <f>M46/C46</f>
        <v>0.4808387207787419</v>
      </c>
      <c r="P46" s="22"/>
      <c r="Q46" s="22"/>
      <c r="R46" s="22"/>
      <c r="S46" s="22"/>
      <c r="T46" s="22"/>
      <c r="U46" s="22"/>
    </row>
    <row r="47" spans="1:21" s="35" customFormat="1" ht="12" customHeight="1">
      <c r="A47" s="22"/>
      <c r="B47" s="124" t="s">
        <v>38</v>
      </c>
      <c r="C47" s="86">
        <v>27454</v>
      </c>
      <c r="D47" s="78">
        <v>6817</v>
      </c>
      <c r="E47" s="78">
        <v>6706</v>
      </c>
      <c r="F47" s="78">
        <v>1521</v>
      </c>
      <c r="G47" s="89">
        <v>0</v>
      </c>
      <c r="H47" s="89">
        <v>0</v>
      </c>
      <c r="I47" s="78">
        <v>5075</v>
      </c>
      <c r="J47" s="78">
        <v>3066</v>
      </c>
      <c r="K47" s="62">
        <f t="shared" si="0"/>
        <v>0.18485466598674147</v>
      </c>
      <c r="L47" s="86">
        <f>E47+F47+G47+I47</f>
        <v>13302</v>
      </c>
      <c r="M47" s="86">
        <f>D47+F47+H47+J47</f>
        <v>11404</v>
      </c>
      <c r="N47" s="62">
        <f t="shared" si="1"/>
        <v>0.4845195599912581</v>
      </c>
      <c r="O47" s="62">
        <f>M47/C47</f>
        <v>0.4153857361404531</v>
      </c>
      <c r="P47" s="22"/>
      <c r="Q47" s="22"/>
      <c r="R47" s="22"/>
      <c r="S47" s="22"/>
      <c r="T47" s="22"/>
      <c r="U47" s="22"/>
    </row>
    <row r="48" spans="2:20" s="22" customFormat="1" ht="12" customHeight="1">
      <c r="B48" s="125" t="s">
        <v>56</v>
      </c>
      <c r="C48" s="86">
        <v>107090</v>
      </c>
      <c r="D48" s="86">
        <v>33617</v>
      </c>
      <c r="E48" s="86">
        <v>32747</v>
      </c>
      <c r="F48" s="86">
        <v>1983</v>
      </c>
      <c r="G48" s="86">
        <v>0</v>
      </c>
      <c r="H48" s="78">
        <v>0</v>
      </c>
      <c r="I48" s="86">
        <v>24871</v>
      </c>
      <c r="J48" s="86">
        <v>16860</v>
      </c>
      <c r="K48" s="62">
        <f t="shared" si="0"/>
        <v>0.2322439069941171</v>
      </c>
      <c r="L48" s="86">
        <v>59601</v>
      </c>
      <c r="M48" s="86">
        <v>52460</v>
      </c>
      <c r="N48" s="62">
        <f t="shared" si="1"/>
        <v>0.556550564945373</v>
      </c>
      <c r="O48" s="62">
        <f>M48/C48</f>
        <v>0.489868335045289</v>
      </c>
      <c r="Q48" s="113"/>
      <c r="R48" s="113"/>
      <c r="S48" s="113"/>
      <c r="T48" s="113"/>
    </row>
    <row r="49" spans="2:20" s="22" customFormat="1" ht="12" customHeight="1">
      <c r="B49" s="125" t="s">
        <v>58</v>
      </c>
      <c r="C49" s="112">
        <f>+C48+C42+C40+C35+C28+C24+C21+C18</f>
        <v>2023382</v>
      </c>
      <c r="D49" s="112">
        <f>+D48+D42+D40+D35+D28+D24+D21+D18</f>
        <v>358316</v>
      </c>
      <c r="E49" s="112">
        <f>+E48+E42+E40+E35+E28+E24+E21+E18</f>
        <v>338544</v>
      </c>
      <c r="F49" s="112">
        <f aca="true" t="shared" si="2" ref="F49:M49">+F48+F42+F40+F35+F28+F24+F21+F18</f>
        <v>25691</v>
      </c>
      <c r="G49" s="112">
        <f t="shared" si="2"/>
        <v>130799</v>
      </c>
      <c r="H49" s="112">
        <f t="shared" si="2"/>
        <v>100015</v>
      </c>
      <c r="I49" s="112">
        <f t="shared" si="2"/>
        <v>1021380</v>
      </c>
      <c r="J49" s="112">
        <f t="shared" si="2"/>
        <v>891414</v>
      </c>
      <c r="K49" s="62">
        <f t="shared" si="0"/>
        <v>0.5047885174425788</v>
      </c>
      <c r="L49" s="86">
        <v>1516414</v>
      </c>
      <c r="M49" s="86">
        <v>1375436</v>
      </c>
      <c r="N49" s="62">
        <f t="shared" si="1"/>
        <v>0.7494452357488601</v>
      </c>
      <c r="O49" s="62">
        <f>M49/C49</f>
        <v>0.6797707995820859</v>
      </c>
      <c r="Q49" s="118"/>
      <c r="R49" s="118"/>
      <c r="S49" s="118"/>
      <c r="T49" s="118"/>
    </row>
    <row r="50" spans="2:15" s="22" customFormat="1" ht="12" customHeight="1">
      <c r="B50" s="146" t="s">
        <v>42</v>
      </c>
      <c r="C50" s="100">
        <f>+C18</f>
        <v>1717029</v>
      </c>
      <c r="D50" s="100">
        <f aca="true" t="shared" si="3" ref="D50:J50">+D18</f>
        <v>283600</v>
      </c>
      <c r="E50" s="100">
        <f t="shared" si="3"/>
        <v>270818</v>
      </c>
      <c r="F50" s="100">
        <f t="shared" si="3"/>
        <v>23708</v>
      </c>
      <c r="G50" s="100">
        <f t="shared" si="3"/>
        <v>99639</v>
      </c>
      <c r="H50" s="100">
        <f t="shared" si="3"/>
        <v>76977</v>
      </c>
      <c r="I50" s="100">
        <f t="shared" si="3"/>
        <v>908703</v>
      </c>
      <c r="J50" s="100">
        <f t="shared" si="3"/>
        <v>802054</v>
      </c>
      <c r="K50" s="62">
        <f t="shared" si="0"/>
        <v>0.5292298499326453</v>
      </c>
      <c r="L50" s="96">
        <v>1302868</v>
      </c>
      <c r="M50" s="96">
        <v>1186339</v>
      </c>
      <c r="N50" s="62">
        <f t="shared" si="1"/>
        <v>0.7587920763132131</v>
      </c>
      <c r="O50" s="62">
        <f>M50/C50</f>
        <v>0.6909254299141133</v>
      </c>
    </row>
    <row r="51" spans="2:15" s="22" customFormat="1" ht="12" customHeight="1">
      <c r="B51" s="125" t="s">
        <v>57</v>
      </c>
      <c r="C51" s="112">
        <f>+C49-C50</f>
        <v>306353</v>
      </c>
      <c r="D51" s="112">
        <f aca="true" t="shared" si="4" ref="D51:J51">+D49-D50</f>
        <v>74716</v>
      </c>
      <c r="E51" s="112">
        <f t="shared" si="4"/>
        <v>67726</v>
      </c>
      <c r="F51" s="112">
        <f t="shared" si="4"/>
        <v>1983</v>
      </c>
      <c r="G51" s="112">
        <f t="shared" si="4"/>
        <v>31160</v>
      </c>
      <c r="H51" s="112">
        <f t="shared" si="4"/>
        <v>23038</v>
      </c>
      <c r="I51" s="112">
        <f t="shared" si="4"/>
        <v>112677</v>
      </c>
      <c r="J51" s="112">
        <f t="shared" si="4"/>
        <v>89360</v>
      </c>
      <c r="K51" s="62">
        <f t="shared" si="0"/>
        <v>0.3678011966587564</v>
      </c>
      <c r="L51" s="86">
        <v>213546</v>
      </c>
      <c r="M51" s="86">
        <v>189097</v>
      </c>
      <c r="N51" s="62">
        <f t="shared" si="1"/>
        <v>0.6970586219165472</v>
      </c>
      <c r="O51" s="62">
        <f>M51/C51</f>
        <v>0.6172519936152085</v>
      </c>
    </row>
    <row r="52" spans="2:15" s="22" customFormat="1" ht="12" customHeight="1">
      <c r="B52" s="58"/>
      <c r="C52" s="55"/>
      <c r="D52" s="55"/>
      <c r="E52" s="55"/>
      <c r="F52" s="55"/>
      <c r="G52" s="55"/>
      <c r="H52" s="56"/>
      <c r="I52" s="55"/>
      <c r="J52" s="55"/>
      <c r="K52" s="57"/>
      <c r="L52" s="55"/>
      <c r="M52" s="55"/>
      <c r="N52" s="57"/>
      <c r="O52" s="57"/>
    </row>
    <row r="53" spans="2:15" s="22" customFormat="1" ht="12" customHeight="1">
      <c r="B53" s="58"/>
      <c r="C53" s="55"/>
      <c r="D53" s="55"/>
      <c r="E53" s="55"/>
      <c r="F53" s="55"/>
      <c r="G53" s="55"/>
      <c r="H53" s="56"/>
      <c r="I53" s="55"/>
      <c r="J53" s="59"/>
      <c r="K53" s="57"/>
      <c r="L53" s="55"/>
      <c r="M53" s="55"/>
      <c r="N53" s="57"/>
      <c r="O53" s="55"/>
    </row>
    <row r="54" spans="2:15" s="22" customFormat="1" ht="19.5" customHeight="1">
      <c r="B54" s="58"/>
      <c r="C54" s="55"/>
      <c r="D54" s="55"/>
      <c r="E54" s="55"/>
      <c r="F54" s="55"/>
      <c r="G54" s="55"/>
      <c r="H54" s="128"/>
      <c r="I54" s="128"/>
      <c r="J54" s="59"/>
      <c r="K54" s="57"/>
      <c r="L54" s="55"/>
      <c r="M54" s="55"/>
      <c r="N54" s="57"/>
      <c r="O54" s="55"/>
    </row>
    <row r="55" spans="2:15" s="22" customFormat="1" ht="19.5" customHeight="1">
      <c r="B55" s="1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15" s="22" customFormat="1" ht="19.5" customHeight="1">
      <c r="B56" s="58"/>
      <c r="C56" s="55"/>
      <c r="D56" s="55"/>
      <c r="E56" s="55"/>
      <c r="F56" s="55"/>
      <c r="G56" s="55"/>
      <c r="H56" s="116"/>
      <c r="I56" s="104"/>
      <c r="J56" s="116"/>
      <c r="K56" s="57"/>
      <c r="L56" s="55"/>
      <c r="M56" s="116"/>
      <c r="N56" s="57"/>
      <c r="O56" s="55"/>
    </row>
    <row r="57" spans="2:15" s="22" customFormat="1" ht="19.5" customHeight="1">
      <c r="B57" s="58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58" spans="2:15" s="22" customFormat="1" ht="19.5" customHeight="1">
      <c r="B58" s="58"/>
      <c r="C58" s="55"/>
      <c r="D58" s="55"/>
      <c r="E58" s="55"/>
      <c r="F58" s="55"/>
      <c r="G58" s="55"/>
      <c r="H58" s="104"/>
      <c r="I58" s="104"/>
      <c r="J58" s="59"/>
      <c r="K58" s="57"/>
      <c r="L58" s="55"/>
      <c r="M58" s="55"/>
      <c r="N58" s="57"/>
      <c r="O58" s="55"/>
    </row>
    <row r="59" spans="3:15" ht="13.5">
      <c r="C59" s="108"/>
      <c r="D59" s="106"/>
      <c r="E59" s="107"/>
      <c r="F59" s="119"/>
      <c r="G59" s="11"/>
      <c r="H59" s="109"/>
      <c r="I59" s="109"/>
      <c r="J59" s="10"/>
      <c r="K59" s="12"/>
      <c r="L59" s="11"/>
      <c r="M59" s="105"/>
      <c r="N59" s="11"/>
      <c r="O59" s="9"/>
    </row>
    <row r="60" spans="3:15" ht="13.5">
      <c r="C60" s="9"/>
      <c r="D60" s="13"/>
      <c r="E60" s="10"/>
      <c r="F60" s="13"/>
      <c r="G60" s="9"/>
      <c r="H60" s="53"/>
      <c r="I60" s="9"/>
      <c r="J60" s="13"/>
      <c r="K60" s="12"/>
      <c r="L60" s="9"/>
      <c r="M60" s="13"/>
      <c r="N60" s="9"/>
      <c r="O60" s="13"/>
    </row>
    <row r="61" spans="2:15" ht="13.5">
      <c r="B61" s="14"/>
      <c r="C61" s="9"/>
      <c r="D61" s="10"/>
      <c r="E61" s="10"/>
      <c r="F61" s="10"/>
      <c r="G61" s="9"/>
      <c r="H61" s="52"/>
      <c r="I61" s="15"/>
      <c r="J61" s="9"/>
      <c r="K61" s="16"/>
      <c r="L61" s="9"/>
      <c r="M61" s="9"/>
      <c r="N61" s="9"/>
      <c r="O61" s="9"/>
    </row>
    <row r="62" spans="11:15" ht="13.5">
      <c r="K62" s="20"/>
      <c r="N62" s="20"/>
      <c r="O62" s="20"/>
    </row>
    <row r="63" spans="3:15" ht="13.5">
      <c r="C63" s="17"/>
      <c r="D63" s="17"/>
      <c r="E63" s="17"/>
      <c r="F63" s="17"/>
      <c r="G63" s="17"/>
      <c r="H63" s="17"/>
      <c r="I63" s="17"/>
      <c r="J63" s="17"/>
      <c r="K63" s="20"/>
      <c r="L63" s="17"/>
      <c r="M63" s="17"/>
      <c r="N63" s="20"/>
      <c r="O63" s="20"/>
    </row>
    <row r="64" spans="3:15" s="18" customFormat="1" ht="13.5">
      <c r="C64" s="19"/>
      <c r="D64" s="19"/>
      <c r="E64" s="19"/>
      <c r="F64" s="19"/>
      <c r="G64" s="19"/>
      <c r="H64" s="54"/>
      <c r="I64" s="19"/>
      <c r="J64" s="19"/>
      <c r="K64" s="20"/>
      <c r="L64" s="19"/>
      <c r="M64" s="19"/>
      <c r="N64" s="20"/>
      <c r="O64" s="20"/>
    </row>
    <row r="66" spans="7:12" ht="13.5">
      <c r="G66" s="2"/>
      <c r="I66" s="2"/>
      <c r="J66" s="2"/>
      <c r="L66" s="2"/>
    </row>
    <row r="67" spans="6:9" ht="13.5">
      <c r="F67" s="101"/>
      <c r="H67" s="52"/>
      <c r="I67" s="20"/>
    </row>
    <row r="69" spans="5:9" ht="13.5">
      <c r="E69" s="102"/>
      <c r="F69" s="101"/>
      <c r="G69" s="103"/>
      <c r="H69" s="52"/>
      <c r="I69" s="20"/>
    </row>
    <row r="71" ht="13.5">
      <c r="D71" s="2" t="s">
        <v>90</v>
      </c>
    </row>
    <row r="72" spans="5:6" ht="13.5">
      <c r="E72" s="114"/>
      <c r="F72" s="10"/>
    </row>
    <row r="73" spans="4:9" ht="13.5">
      <c r="D73" s="2" t="s">
        <v>89</v>
      </c>
      <c r="E73" s="114">
        <f>SUM(D55,F55,H55,J55)</f>
        <v>0</v>
      </c>
      <c r="F73" s="10" t="s">
        <v>80</v>
      </c>
      <c r="G73" s="115">
        <f>SUM(E55,F55,G55,I55)</f>
        <v>0</v>
      </c>
      <c r="H73" s="52" t="s">
        <v>81</v>
      </c>
      <c r="I73" s="20" t="e">
        <f>E73/G73</f>
        <v>#DIV/0!</v>
      </c>
    </row>
  </sheetData>
  <sheetProtection/>
  <mergeCells count="7">
    <mergeCell ref="N2:O2"/>
    <mergeCell ref="H54:I54"/>
    <mergeCell ref="F3:F4"/>
    <mergeCell ref="G3:H3"/>
    <mergeCell ref="I3:K3"/>
    <mergeCell ref="B3:B4"/>
    <mergeCell ref="C3:C4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8" scale="1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 直彦００</dc:creator>
  <cp:keywords/>
  <dc:description/>
  <cp:lastModifiedBy>高橋 章郎２９</cp:lastModifiedBy>
  <cp:lastPrinted>2013-08-13T05:48:27Z</cp:lastPrinted>
  <dcterms:created xsi:type="dcterms:W3CDTF">2002-02-20T02:57:50Z</dcterms:created>
  <dcterms:modified xsi:type="dcterms:W3CDTF">2013-09-27T07:58:40Z</dcterms:modified>
  <cp:category/>
  <cp:version/>
  <cp:contentType/>
  <cp:contentStatus/>
</cp:coreProperties>
</file>