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defaultThemeVersion="124226"/>
  <mc:AlternateContent xmlns:mc="http://schemas.openxmlformats.org/markup-compatibility/2006">
    <mc:Choice Requires="x15">
      <x15ac:absPath xmlns:x15ac="http://schemas.microsoft.com/office/spreadsheetml/2010/11/ac" url="C:\Users\kojima-y11\Desktop\"/>
    </mc:Choice>
  </mc:AlternateContent>
  <xr:revisionPtr revIDLastSave="0" documentId="13_ncr:1_{503E7186-9C00-4735-8907-F4CCDE4C1D92}" xr6:coauthVersionLast="47" xr6:coauthVersionMax="47" xr10:uidLastSave="{00000000-0000-0000-0000-000000000000}"/>
  <bookViews>
    <workbookView xWindow="-120" yWindow="-120" windowWidth="29040" windowHeight="15720" xr2:uid="{00000000-000D-0000-FFFF-FFFF00000000}"/>
  </bookViews>
  <sheets>
    <sheet name="狩猟・有害合計(速報値)" sheetId="5" r:id="rId1"/>
    <sheet name="(参考)指定管理鳥獣捕獲等事業分" sheetId="4" r:id="rId2"/>
  </sheets>
  <definedNames>
    <definedName name="_xlnm._FilterDatabase" localSheetId="0" hidden="1">'狩猟・有害合計(速報値)'!$A$1:$AD$41</definedName>
    <definedName name="_xlnm.Print_Area" localSheetId="1">'(参考)指定管理鳥獣捕獲等事業分'!$A$1:$M$41</definedName>
    <definedName name="_xlnm.Print_Area" localSheetId="0">'狩猟・有害合計(速報値)'!$A$1:$AD$42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7" i="5" l="1"/>
  <c r="F23" i="5" l="1"/>
  <c r="W41" i="5" l="1"/>
  <c r="K39" i="5" l="1"/>
  <c r="N27" i="5" l="1"/>
  <c r="K41" i="4"/>
  <c r="N23" i="5"/>
  <c r="N19" i="5"/>
  <c r="N8" i="5"/>
  <c r="N5" i="5"/>
  <c r="N41" i="5" l="1"/>
  <c r="D23" i="5"/>
  <c r="B23" i="5"/>
  <c r="D27" i="5" l="1"/>
  <c r="D19" i="5"/>
  <c r="D17" i="5"/>
  <c r="D8" i="5"/>
  <c r="D5" i="5"/>
  <c r="B27" i="5"/>
  <c r="B19" i="5"/>
  <c r="B17" i="5"/>
  <c r="B8" i="5"/>
  <c r="B5" i="5"/>
  <c r="O41" i="5" l="1"/>
  <c r="L41" i="5" l="1"/>
  <c r="H8" i="4"/>
  <c r="J8" i="4" s="1"/>
  <c r="H27" i="4"/>
  <c r="J27" i="4" s="1"/>
  <c r="H19" i="4"/>
  <c r="J19" i="4" s="1"/>
  <c r="H17" i="4"/>
  <c r="J17" i="4" s="1"/>
  <c r="H5" i="4"/>
  <c r="J5" i="4" s="1"/>
  <c r="M32" i="5" l="1"/>
  <c r="D41" i="5" l="1"/>
  <c r="B41" i="5"/>
  <c r="T41" i="5"/>
  <c r="I5" i="5" l="1"/>
  <c r="U41" i="5" l="1"/>
  <c r="S29" i="5" l="1"/>
  <c r="S30" i="5"/>
  <c r="S31" i="5"/>
  <c r="S32" i="5"/>
  <c r="S33" i="5"/>
  <c r="S34" i="5"/>
  <c r="S35" i="5"/>
  <c r="V10" i="5"/>
  <c r="V11" i="5"/>
  <c r="V12" i="5"/>
  <c r="V13" i="5"/>
  <c r="V14" i="5"/>
  <c r="V15" i="5"/>
  <c r="Y29" i="5"/>
  <c r="Y30" i="5"/>
  <c r="Y31" i="5"/>
  <c r="Y32" i="5"/>
  <c r="Y33" i="5"/>
  <c r="Y34" i="5"/>
  <c r="Y35" i="5"/>
  <c r="Y36" i="5"/>
  <c r="Y37" i="5"/>
  <c r="Y38" i="5"/>
  <c r="Y39" i="5"/>
  <c r="Y40" i="5"/>
  <c r="AB14" i="5"/>
  <c r="AB15" i="5"/>
  <c r="AB16" i="5"/>
  <c r="M13" i="5" l="1"/>
  <c r="M14" i="5"/>
  <c r="M15" i="5"/>
  <c r="M16" i="5"/>
  <c r="M17" i="5"/>
  <c r="M18" i="5"/>
  <c r="M19" i="5"/>
  <c r="M20" i="5"/>
  <c r="M21" i="5"/>
  <c r="M22" i="5"/>
  <c r="M23" i="5"/>
  <c r="M24" i="5"/>
  <c r="AB22" i="5"/>
  <c r="AB23" i="5"/>
  <c r="AB24" i="5"/>
  <c r="AB25" i="5"/>
  <c r="AB26" i="5"/>
  <c r="AB27" i="5"/>
  <c r="AB28" i="5"/>
  <c r="AB29" i="5"/>
  <c r="AB30" i="5"/>
  <c r="AB31" i="5"/>
  <c r="V18" i="5"/>
  <c r="V19" i="5"/>
  <c r="V20" i="5"/>
  <c r="V21" i="5"/>
  <c r="V22" i="5"/>
  <c r="V23" i="5"/>
  <c r="V24" i="5"/>
  <c r="V25" i="5"/>
  <c r="V26" i="5"/>
  <c r="V27" i="5"/>
  <c r="V28" i="5"/>
  <c r="V29" i="5"/>
  <c r="V30" i="5"/>
  <c r="V31" i="5"/>
  <c r="V32" i="5"/>
  <c r="V33" i="5"/>
  <c r="V34" i="5"/>
  <c r="S13" i="5"/>
  <c r="S14" i="5"/>
  <c r="S15" i="5"/>
  <c r="S16" i="5"/>
  <c r="S17" i="5"/>
  <c r="S18" i="5"/>
  <c r="S19" i="5"/>
  <c r="M29" i="5"/>
  <c r="M30" i="5"/>
  <c r="M31" i="5"/>
  <c r="H29" i="5"/>
  <c r="I29" i="5"/>
  <c r="H30" i="5"/>
  <c r="I30" i="5"/>
  <c r="H31" i="5"/>
  <c r="I31" i="5"/>
  <c r="H25" i="5"/>
  <c r="X41" i="5"/>
  <c r="P6" i="5"/>
  <c r="P7" i="5"/>
  <c r="P8" i="5"/>
  <c r="P9" i="5"/>
  <c r="P10" i="5"/>
  <c r="P11" i="5"/>
  <c r="P12" i="5"/>
  <c r="P13" i="5"/>
  <c r="P14" i="5"/>
  <c r="P15" i="5"/>
  <c r="P16" i="5"/>
  <c r="P17" i="5"/>
  <c r="P18" i="5"/>
  <c r="P20" i="5"/>
  <c r="P21" i="5"/>
  <c r="P22" i="5"/>
  <c r="P23" i="5"/>
  <c r="P24" i="5"/>
  <c r="P25" i="5"/>
  <c r="P26" i="5"/>
  <c r="P27" i="5"/>
  <c r="P28" i="5"/>
  <c r="P29" i="5"/>
  <c r="P30" i="5"/>
  <c r="P31" i="5"/>
  <c r="P32" i="5"/>
  <c r="P33" i="5"/>
  <c r="P34" i="5"/>
  <c r="P35" i="5"/>
  <c r="P36" i="5"/>
  <c r="P37" i="5"/>
  <c r="P38" i="5"/>
  <c r="P39" i="5"/>
  <c r="P40" i="5"/>
  <c r="P5" i="5"/>
  <c r="I6" i="5"/>
  <c r="I7" i="5"/>
  <c r="I8" i="5"/>
  <c r="I9" i="5"/>
  <c r="I10" i="5"/>
  <c r="I11" i="5"/>
  <c r="I12" i="5"/>
  <c r="I13" i="5"/>
  <c r="I14" i="5"/>
  <c r="I15" i="5"/>
  <c r="I16" i="5"/>
  <c r="I17" i="5"/>
  <c r="I18" i="5"/>
  <c r="I19" i="5"/>
  <c r="I20" i="5"/>
  <c r="I21" i="5"/>
  <c r="I22" i="5"/>
  <c r="I23" i="5"/>
  <c r="I24" i="5"/>
  <c r="I25" i="5"/>
  <c r="I26" i="5"/>
  <c r="I27" i="5"/>
  <c r="I28" i="5"/>
  <c r="I32" i="5"/>
  <c r="I33" i="5"/>
  <c r="I34" i="5"/>
  <c r="I35" i="5"/>
  <c r="I36" i="5"/>
  <c r="I37" i="5"/>
  <c r="I38" i="5"/>
  <c r="I39" i="5"/>
  <c r="I40" i="5"/>
  <c r="H19" i="5"/>
  <c r="H14" i="5"/>
  <c r="H15" i="5"/>
  <c r="H6" i="5"/>
  <c r="H7" i="5"/>
  <c r="H8" i="5"/>
  <c r="H9" i="5"/>
  <c r="H10" i="5"/>
  <c r="H11" i="5"/>
  <c r="H12" i="5"/>
  <c r="H13" i="5"/>
  <c r="H16" i="5"/>
  <c r="H17" i="5"/>
  <c r="H18" i="5"/>
  <c r="H20" i="5"/>
  <c r="H21" i="5"/>
  <c r="H22" i="5"/>
  <c r="H23" i="5"/>
  <c r="H24" i="5"/>
  <c r="H26" i="5"/>
  <c r="H27" i="5"/>
  <c r="H28" i="5"/>
  <c r="H32" i="5"/>
  <c r="H33" i="5"/>
  <c r="H34" i="5"/>
  <c r="H35" i="5"/>
  <c r="H36" i="5"/>
  <c r="H37" i="5"/>
  <c r="H38" i="5"/>
  <c r="H39" i="5"/>
  <c r="H40" i="5"/>
  <c r="H5" i="5"/>
  <c r="F41" i="5"/>
  <c r="AB6" i="5"/>
  <c r="AB5" i="5"/>
  <c r="Y6" i="5"/>
  <c r="Y7" i="5"/>
  <c r="Y5" i="5"/>
  <c r="V6" i="5"/>
  <c r="V5" i="5"/>
  <c r="S6" i="5"/>
  <c r="S5" i="5"/>
  <c r="AB8" i="5"/>
  <c r="AB9" i="5"/>
  <c r="AB10" i="5"/>
  <c r="AB11" i="5"/>
  <c r="AB12" i="5"/>
  <c r="AB13" i="5"/>
  <c r="AB17" i="5"/>
  <c r="AB18" i="5"/>
  <c r="AB19" i="5"/>
  <c r="AB20" i="5"/>
  <c r="AB21" i="5"/>
  <c r="AB32" i="5"/>
  <c r="AB33" i="5"/>
  <c r="AB34" i="5"/>
  <c r="AB35" i="5"/>
  <c r="AB36" i="5"/>
  <c r="AB37" i="5"/>
  <c r="AB38" i="5"/>
  <c r="AB39" i="5"/>
  <c r="AB40" i="5"/>
  <c r="AB7" i="5"/>
  <c r="Y8" i="5"/>
  <c r="Y9" i="5"/>
  <c r="Y10" i="5"/>
  <c r="Y11" i="5"/>
  <c r="Y12" i="5"/>
  <c r="Y13" i="5"/>
  <c r="Y16" i="5"/>
  <c r="Y17" i="5"/>
  <c r="Y18" i="5"/>
  <c r="Y19" i="5"/>
  <c r="Y20" i="5"/>
  <c r="Y21" i="5"/>
  <c r="Y22" i="5"/>
  <c r="Y23" i="5"/>
  <c r="Y24" i="5"/>
  <c r="Y25" i="5"/>
  <c r="Y26" i="5"/>
  <c r="Y27" i="5"/>
  <c r="Y28" i="5"/>
  <c r="V8" i="5"/>
  <c r="V9" i="5"/>
  <c r="V16" i="5"/>
  <c r="V17" i="5"/>
  <c r="V35" i="5"/>
  <c r="V36" i="5"/>
  <c r="V37" i="5"/>
  <c r="V38" i="5"/>
  <c r="V39" i="5"/>
  <c r="V40" i="5"/>
  <c r="V7" i="5"/>
  <c r="S40" i="5"/>
  <c r="S8" i="5"/>
  <c r="S9" i="5"/>
  <c r="S10" i="5"/>
  <c r="S11" i="5"/>
  <c r="S12" i="5"/>
  <c r="S20" i="5"/>
  <c r="S21" i="5"/>
  <c r="S22" i="5"/>
  <c r="S23" i="5"/>
  <c r="S24" i="5"/>
  <c r="S25" i="5"/>
  <c r="S26" i="5"/>
  <c r="S27" i="5"/>
  <c r="S28" i="5"/>
  <c r="S36" i="5"/>
  <c r="S37" i="5"/>
  <c r="S38" i="5"/>
  <c r="S39" i="5"/>
  <c r="S7" i="5"/>
  <c r="M6" i="5"/>
  <c r="M7" i="5"/>
  <c r="M8" i="5"/>
  <c r="M9" i="5"/>
  <c r="M10" i="5"/>
  <c r="M11" i="5"/>
  <c r="M12" i="5"/>
  <c r="M25" i="5"/>
  <c r="M26" i="5"/>
  <c r="M27" i="5"/>
  <c r="M28" i="5"/>
  <c r="M33" i="5"/>
  <c r="M34" i="5"/>
  <c r="M35" i="5"/>
  <c r="M36" i="5"/>
  <c r="M37" i="5"/>
  <c r="M38" i="5"/>
  <c r="M39" i="5"/>
  <c r="M40" i="5"/>
  <c r="M5" i="5"/>
  <c r="AC41" i="5"/>
  <c r="C41" i="5"/>
  <c r="E41" i="5"/>
  <c r="AD41" i="5"/>
  <c r="AA41" i="5"/>
  <c r="Z41" i="5"/>
  <c r="R41" i="5"/>
  <c r="Q41" i="5"/>
  <c r="K41" i="5"/>
  <c r="G41" i="5"/>
  <c r="I41" i="4"/>
  <c r="E41" i="4"/>
  <c r="F41" i="4"/>
  <c r="L41" i="4"/>
  <c r="G41" i="4"/>
  <c r="D41" i="4"/>
  <c r="C41" i="4"/>
  <c r="B41" i="4"/>
  <c r="M41" i="4"/>
  <c r="J41" i="4"/>
  <c r="J18" i="5" l="1"/>
  <c r="J34" i="5"/>
  <c r="J10" i="5"/>
  <c r="J31" i="5"/>
  <c r="J7" i="5"/>
  <c r="J9" i="5"/>
  <c r="J37" i="5"/>
  <c r="J33" i="5"/>
  <c r="J36" i="5"/>
  <c r="J11" i="5"/>
  <c r="J27" i="5"/>
  <c r="J17" i="5"/>
  <c r="J8" i="5"/>
  <c r="J38" i="5"/>
  <c r="J23" i="5"/>
  <c r="J12" i="5"/>
  <c r="J20" i="5"/>
  <c r="J13" i="5"/>
  <c r="J25" i="5"/>
  <c r="J22" i="5"/>
  <c r="J14" i="5"/>
  <c r="J19" i="5"/>
  <c r="J29" i="5"/>
  <c r="I41" i="5"/>
  <c r="J5" i="5"/>
  <c r="Y41" i="5"/>
  <c r="H41" i="4"/>
  <c r="M41" i="5"/>
  <c r="J39" i="5"/>
  <c r="J30" i="5"/>
  <c r="J28" i="5"/>
  <c r="J26" i="5"/>
  <c r="J24" i="5"/>
  <c r="J35" i="5"/>
  <c r="J21" i="5"/>
  <c r="J15" i="5"/>
  <c r="J6" i="5"/>
  <c r="H41" i="5"/>
  <c r="V41" i="5"/>
  <c r="S41" i="5"/>
  <c r="AB41" i="5"/>
  <c r="J16" i="5"/>
  <c r="J40" i="5"/>
  <c r="J32" i="5"/>
  <c r="J41" i="5" l="1"/>
  <c r="P19" i="5" l="1"/>
  <c r="P41" i="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tc={3661560D-6707-4F0F-9D6E-DF211D8BE72B}</author>
  </authors>
  <commentList>
    <comment ref="I1" authorId="0" shapeId="0" xr:uid="{3661560D-6707-4F0F-9D6E-DF211D8BE72B}">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数式は、有害＋個体数調整（嬬恋のみ）＋指定事業（シカ・イノのみ。別シートリンク）</t>
      </text>
    </comment>
  </commentList>
</comments>
</file>

<file path=xl/sharedStrings.xml><?xml version="1.0" encoding="utf-8"?>
<sst xmlns="http://schemas.openxmlformats.org/spreadsheetml/2006/main" count="137" uniqueCount="56">
  <si>
    <t>令和6年度主要鳥獣市町村別捕獲数（速報値）</t>
    <rPh sb="0" eb="2">
      <t>レイワ</t>
    </rPh>
    <rPh sb="3" eb="5">
      <t>ネンド</t>
    </rPh>
    <rPh sb="5" eb="7">
      <t>シュヨウ</t>
    </rPh>
    <rPh sb="7" eb="9">
      <t>チョウジュウ</t>
    </rPh>
    <rPh sb="9" eb="12">
      <t>シチョウソン</t>
    </rPh>
    <rPh sb="12" eb="13">
      <t>ベツ</t>
    </rPh>
    <rPh sb="13" eb="16">
      <t>ホカクスウ</t>
    </rPh>
    <rPh sb="17" eb="20">
      <t>ソクホウチ</t>
    </rPh>
    <phoneticPr fontId="1"/>
  </si>
  <si>
    <t>市町村名</t>
    <rPh sb="0" eb="4">
      <t>シチョウソンメイ</t>
    </rPh>
    <phoneticPr fontId="1"/>
  </si>
  <si>
    <t>シカ</t>
    <phoneticPr fontId="1"/>
  </si>
  <si>
    <t>クマ</t>
    <phoneticPr fontId="1"/>
  </si>
  <si>
    <t>イノシシ</t>
    <phoneticPr fontId="1"/>
  </si>
  <si>
    <t>カワウ</t>
    <phoneticPr fontId="1"/>
  </si>
  <si>
    <t>タヌキ</t>
    <phoneticPr fontId="1"/>
  </si>
  <si>
    <t>アライグマ</t>
    <phoneticPr fontId="1"/>
  </si>
  <si>
    <t>ハクビシン</t>
    <phoneticPr fontId="1"/>
  </si>
  <si>
    <t>サル</t>
    <phoneticPr fontId="1"/>
  </si>
  <si>
    <t>カモシカ</t>
    <phoneticPr fontId="1"/>
  </si>
  <si>
    <t>オスジカ</t>
    <phoneticPr fontId="1"/>
  </si>
  <si>
    <t>メスジカ</t>
    <phoneticPr fontId="1"/>
  </si>
  <si>
    <t>性不明</t>
    <rPh sb="0" eb="1">
      <t>セイ</t>
    </rPh>
    <rPh sb="1" eb="3">
      <t>フメイ</t>
    </rPh>
    <phoneticPr fontId="1"/>
  </si>
  <si>
    <t>計</t>
    <rPh sb="0" eb="1">
      <t>ケイ</t>
    </rPh>
    <phoneticPr fontId="1"/>
  </si>
  <si>
    <t>有害等</t>
    <rPh sb="0" eb="2">
      <t>ユウガイ</t>
    </rPh>
    <rPh sb="2" eb="3">
      <t>トウ</t>
    </rPh>
    <phoneticPr fontId="1"/>
  </si>
  <si>
    <t>狩猟</t>
    <rPh sb="0" eb="2">
      <t>シュリョウ</t>
    </rPh>
    <phoneticPr fontId="1"/>
  </si>
  <si>
    <t>合計</t>
    <rPh sb="0" eb="2">
      <t>ゴウケイ</t>
    </rPh>
    <phoneticPr fontId="1"/>
  </si>
  <si>
    <t>前橋市</t>
  </si>
  <si>
    <t>伊勢崎市</t>
  </si>
  <si>
    <t>玉村町</t>
  </si>
  <si>
    <t>渋川市</t>
  </si>
  <si>
    <t>榛東村</t>
  </si>
  <si>
    <t>吉岡町</t>
  </si>
  <si>
    <t>高崎市</t>
  </si>
  <si>
    <t>安中市</t>
  </si>
  <si>
    <t>藤岡市</t>
  </si>
  <si>
    <t>神流町</t>
  </si>
  <si>
    <t>上野村</t>
  </si>
  <si>
    <t>富岡市</t>
  </si>
  <si>
    <t>下仁田町</t>
  </si>
  <si>
    <t>南牧村</t>
  </si>
  <si>
    <t>甘楽町</t>
  </si>
  <si>
    <t>中之条町</t>
  </si>
  <si>
    <t>東吾妻町</t>
  </si>
  <si>
    <t>長野原町</t>
  </si>
  <si>
    <t>嬬恋村</t>
  </si>
  <si>
    <t>草津町</t>
  </si>
  <si>
    <t>高山村</t>
  </si>
  <si>
    <t>沼田市</t>
  </si>
  <si>
    <t>片品村</t>
  </si>
  <si>
    <t>川場村</t>
  </si>
  <si>
    <t>みなかみ町</t>
  </si>
  <si>
    <t>昭和村</t>
  </si>
  <si>
    <t>太田市</t>
  </si>
  <si>
    <t>館林市</t>
  </si>
  <si>
    <t>板倉町</t>
  </si>
  <si>
    <t>明和町</t>
  </si>
  <si>
    <t>千代田町</t>
  </si>
  <si>
    <t>大泉町</t>
  </si>
  <si>
    <t>邑楽町</t>
  </si>
  <si>
    <t>桐生市</t>
  </si>
  <si>
    <t>みどり市</t>
  </si>
  <si>
    <t>不明</t>
    <rPh sb="0" eb="2">
      <t>フメイ</t>
    </rPh>
    <phoneticPr fontId="1"/>
  </si>
  <si>
    <t>※有害等･･･指定事業、被害防止目的、個体数調整</t>
    <rPh sb="1" eb="3">
      <t>ユウガイ</t>
    </rPh>
    <rPh sb="3" eb="4">
      <t>トウ</t>
    </rPh>
    <rPh sb="7" eb="9">
      <t>シテイ</t>
    </rPh>
    <rPh sb="9" eb="11">
      <t>ジギョウ</t>
    </rPh>
    <rPh sb="12" eb="14">
      <t>ヒガイ</t>
    </rPh>
    <rPh sb="14" eb="16">
      <t>ボウシ</t>
    </rPh>
    <rPh sb="16" eb="18">
      <t>モクテキ</t>
    </rPh>
    <rPh sb="19" eb="22">
      <t>コタイスウ</t>
    </rPh>
    <rPh sb="22" eb="24">
      <t>チョウセイ</t>
    </rPh>
    <phoneticPr fontId="1"/>
  </si>
  <si>
    <t>令和6年度主要鳥獣市町村別捕獲数（指定管理鳥獣捕獲等事業）</t>
    <rPh sb="0" eb="2">
      <t>レイワ</t>
    </rPh>
    <rPh sb="3" eb="5">
      <t>ネンド</t>
    </rPh>
    <rPh sb="4" eb="5">
      <t>ガンネン</t>
    </rPh>
    <rPh sb="5" eb="7">
      <t>シュヨウ</t>
    </rPh>
    <rPh sb="7" eb="9">
      <t>チョウジュウ</t>
    </rPh>
    <rPh sb="9" eb="12">
      <t>シチョウソン</t>
    </rPh>
    <rPh sb="12" eb="13">
      <t>ベツ</t>
    </rPh>
    <rPh sb="13" eb="16">
      <t>ホカクスウ</t>
    </rPh>
    <rPh sb="17" eb="19">
      <t>シテイ</t>
    </rPh>
    <rPh sb="19" eb="21">
      <t>カンリ</t>
    </rPh>
    <rPh sb="21" eb="23">
      <t>チョウジュウ</t>
    </rPh>
    <rPh sb="23" eb="26">
      <t>ホカクナド</t>
    </rPh>
    <rPh sb="26" eb="28">
      <t>ジギョウ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</si>
</sst>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6" x14ac:knownFonts="1">
    <font>
      <sz val="11"/>
      <name val="ＭＳ Ｐゴシック"/>
      <family val="3"/>
      <charset val="128"/>
    </font>
    <font>
      <sz val="6"/>
      <name val="ＭＳ Ｐゴシック"/>
      <family val="3"/>
      <charset val="128"/>
    </font>
    <font>
      <sz val="11"/>
      <color indexed="8"/>
      <name val="ＭＳ Ｐゴシック"/>
      <family val="3"/>
      <charset val="128"/>
    </font>
    <font>
      <b/>
      <sz val="16"/>
      <color theme="1"/>
      <name val="ＭＳ Ｐゴシック"/>
      <family val="3"/>
      <charset val="128"/>
    </font>
    <font>
      <sz val="11"/>
      <color theme="1"/>
      <name val="ＭＳ Ｐゴシック"/>
      <family val="3"/>
      <charset val="128"/>
    </font>
    <font>
      <sz val="11"/>
      <name val="ＭＳ Ｐゴシック"/>
      <family val="3"/>
      <charset val="128"/>
    </font>
  </fonts>
  <fills count="3">
    <fill>
      <patternFill patternType="none"/>
    </fill>
    <fill>
      <patternFill patternType="gray125"/>
    </fill>
    <fill>
      <patternFill patternType="solid">
        <fgColor theme="0"/>
        <bgColor indexed="64"/>
      </patternFill>
    </fill>
  </fills>
  <borders count="40">
    <border>
      <left/>
      <right/>
      <top/>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medium">
        <color indexed="64"/>
      </right>
      <top/>
      <bottom style="double">
        <color indexed="64"/>
      </bottom>
      <diagonal/>
    </border>
    <border>
      <left style="medium">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double">
        <color indexed="64"/>
      </bottom>
      <diagonal/>
    </border>
    <border diagonalUp="1">
      <left style="medium">
        <color indexed="64"/>
      </left>
      <right style="thin">
        <color indexed="64"/>
      </right>
      <top style="thin">
        <color indexed="64"/>
      </top>
      <bottom style="double">
        <color indexed="64"/>
      </bottom>
      <diagonal style="thin">
        <color indexed="64"/>
      </diagonal>
    </border>
    <border diagonalUp="1">
      <left style="thin">
        <color indexed="64"/>
      </left>
      <right style="thin">
        <color indexed="64"/>
      </right>
      <top style="thin">
        <color indexed="64"/>
      </top>
      <bottom style="double">
        <color indexed="64"/>
      </bottom>
      <diagonal style="thin">
        <color indexed="64"/>
      </diagonal>
    </border>
    <border diagonalUp="1">
      <left style="medium">
        <color indexed="64"/>
      </left>
      <right style="medium">
        <color indexed="64"/>
      </right>
      <top style="thin">
        <color indexed="64"/>
      </top>
      <bottom style="double">
        <color indexed="64"/>
      </bottom>
      <diagonal style="thin">
        <color indexed="64"/>
      </diagonal>
    </border>
    <border>
      <left style="medium">
        <color indexed="64"/>
      </left>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double">
        <color indexed="64"/>
      </top>
      <bottom style="thin">
        <color indexed="64"/>
      </bottom>
      <diagonal/>
    </border>
  </borders>
  <cellStyleXfs count="3">
    <xf numFmtId="0" fontId="0" fillId="0" borderId="0"/>
    <xf numFmtId="38" fontId="2" fillId="0" borderId="0" applyFont="0" applyFill="0" applyBorder="0" applyAlignment="0" applyProtection="0">
      <alignment vertical="center"/>
    </xf>
    <xf numFmtId="0" fontId="5" fillId="0" borderId="0">
      <alignment vertical="center"/>
    </xf>
  </cellStyleXfs>
  <cellXfs count="91">
    <xf numFmtId="0" fontId="0" fillId="0" borderId="0" xfId="0"/>
    <xf numFmtId="0" fontId="3" fillId="0" borderId="0" xfId="0" applyFont="1"/>
    <xf numFmtId="0" fontId="4" fillId="0" borderId="0" xfId="0" applyFont="1"/>
    <xf numFmtId="0" fontId="4" fillId="0" borderId="15" xfId="0" applyFont="1" applyBorder="1" applyAlignment="1">
      <alignment horizontal="center" vertical="center" shrinkToFit="1"/>
    </xf>
    <xf numFmtId="176" fontId="4" fillId="0" borderId="16" xfId="0" applyNumberFormat="1" applyFont="1" applyBorder="1" applyAlignment="1">
      <alignment horizontal="center" vertical="center"/>
    </xf>
    <xf numFmtId="0" fontId="4" fillId="0" borderId="16" xfId="0" applyFont="1" applyBorder="1" applyAlignment="1">
      <alignment horizontal="center" vertical="center" shrinkToFit="1"/>
    </xf>
    <xf numFmtId="0" fontId="4" fillId="0" borderId="17" xfId="0" applyFont="1" applyBorder="1" applyAlignment="1">
      <alignment horizontal="center" vertical="center"/>
    </xf>
    <xf numFmtId="0" fontId="4" fillId="0" borderId="21" xfId="0" applyFont="1" applyBorder="1" applyAlignment="1">
      <alignment horizontal="center" shrinkToFit="1"/>
    </xf>
    <xf numFmtId="38" fontId="4" fillId="2" borderId="23" xfId="1" applyFont="1" applyFill="1" applyBorder="1" applyAlignment="1"/>
    <xf numFmtId="38" fontId="4" fillId="2" borderId="24" xfId="1" applyFont="1" applyFill="1" applyBorder="1" applyAlignment="1"/>
    <xf numFmtId="0" fontId="4" fillId="0" borderId="6" xfId="0" applyFont="1" applyBorder="1" applyAlignment="1">
      <alignment horizontal="center" shrinkToFit="1"/>
    </xf>
    <xf numFmtId="38" fontId="4" fillId="2" borderId="26" xfId="1" applyFont="1" applyFill="1" applyBorder="1" applyAlignment="1">
      <alignment vertical="center"/>
    </xf>
    <xf numFmtId="38" fontId="4" fillId="2" borderId="27" xfId="1" applyFont="1" applyFill="1" applyBorder="1" applyAlignment="1"/>
    <xf numFmtId="38" fontId="4" fillId="2" borderId="28" xfId="1" applyFont="1" applyFill="1" applyBorder="1" applyAlignment="1"/>
    <xf numFmtId="0" fontId="4" fillId="0" borderId="30" xfId="0" applyFont="1" applyBorder="1" applyAlignment="1">
      <alignment horizontal="center" shrinkToFit="1"/>
    </xf>
    <xf numFmtId="38" fontId="4" fillId="0" borderId="31" xfId="1" applyFont="1" applyBorder="1" applyAlignment="1">
      <alignment horizontal="right" shrinkToFit="1"/>
    </xf>
    <xf numFmtId="38" fontId="4" fillId="0" borderId="16" xfId="1" applyFont="1" applyFill="1" applyBorder="1" applyAlignment="1"/>
    <xf numFmtId="38" fontId="4" fillId="0" borderId="32" xfId="1" applyFont="1" applyFill="1" applyBorder="1" applyAlignment="1"/>
    <xf numFmtId="38" fontId="4" fillId="0" borderId="16" xfId="1" applyFont="1" applyBorder="1" applyAlignment="1"/>
    <xf numFmtId="38" fontId="4" fillId="0" borderId="17" xfId="1" applyFont="1" applyBorder="1" applyAlignment="1"/>
    <xf numFmtId="38" fontId="4" fillId="0" borderId="31" xfId="1" applyFont="1" applyBorder="1" applyAlignment="1"/>
    <xf numFmtId="38" fontId="4" fillId="0" borderId="16" xfId="1" applyFont="1" applyBorder="1" applyAlignment="1">
      <alignment vertical="center" shrinkToFit="1"/>
    </xf>
    <xf numFmtId="38" fontId="4" fillId="2" borderId="16" xfId="1" applyFont="1" applyFill="1" applyBorder="1" applyAlignment="1"/>
    <xf numFmtId="0" fontId="4" fillId="0" borderId="34" xfId="0" applyFont="1" applyBorder="1" applyAlignment="1">
      <alignment horizontal="center" shrinkToFit="1"/>
    </xf>
    <xf numFmtId="38" fontId="4" fillId="0" borderId="35" xfId="1" applyFont="1" applyFill="1" applyBorder="1" applyAlignment="1"/>
    <xf numFmtId="38" fontId="4" fillId="0" borderId="36" xfId="1" applyFont="1" applyFill="1" applyBorder="1" applyAlignment="1"/>
    <xf numFmtId="38" fontId="4" fillId="0" borderId="37" xfId="1" applyFont="1" applyFill="1" applyBorder="1" applyAlignment="1"/>
    <xf numFmtId="38" fontId="4" fillId="0" borderId="38" xfId="1" applyFont="1" applyFill="1" applyBorder="1" applyAlignment="1"/>
    <xf numFmtId="0" fontId="4" fillId="0" borderId="0" xfId="0" applyFont="1" applyAlignment="1">
      <alignment horizontal="left"/>
    </xf>
    <xf numFmtId="176" fontId="4" fillId="0" borderId="0" xfId="0" applyNumberFormat="1" applyFont="1"/>
    <xf numFmtId="38" fontId="5" fillId="0" borderId="22" xfId="1" applyFont="1" applyBorder="1" applyAlignment="1">
      <alignment vertical="center"/>
    </xf>
    <xf numFmtId="38" fontId="5" fillId="0" borderId="23" xfId="1" applyFont="1" applyFill="1" applyBorder="1" applyAlignment="1"/>
    <xf numFmtId="38" fontId="5" fillId="0" borderId="23" xfId="1" applyFont="1" applyBorder="1" applyAlignment="1">
      <alignment vertical="center"/>
    </xf>
    <xf numFmtId="38" fontId="5" fillId="0" borderId="23" xfId="1" applyFont="1" applyBorder="1" applyAlignment="1"/>
    <xf numFmtId="38" fontId="5" fillId="0" borderId="24" xfId="1" applyFont="1" applyBorder="1" applyAlignment="1"/>
    <xf numFmtId="38" fontId="5" fillId="0" borderId="23" xfId="1" applyFont="1" applyBorder="1" applyAlignment="1">
      <alignment vertical="center" shrinkToFit="1"/>
    </xf>
    <xf numFmtId="38" fontId="5" fillId="0" borderId="26" xfId="1" applyFont="1" applyBorder="1" applyAlignment="1">
      <alignment vertical="center"/>
    </xf>
    <xf numFmtId="38" fontId="5" fillId="0" borderId="27" xfId="1" applyFont="1" applyFill="1" applyBorder="1" applyAlignment="1"/>
    <xf numFmtId="38" fontId="5" fillId="0" borderId="27" xfId="1" applyFont="1" applyBorder="1" applyAlignment="1">
      <alignment vertical="center"/>
    </xf>
    <xf numFmtId="38" fontId="5" fillId="0" borderId="28" xfId="1" applyFont="1" applyBorder="1" applyAlignment="1"/>
    <xf numFmtId="38" fontId="5" fillId="0" borderId="27" xfId="1" applyFont="1" applyBorder="1" applyAlignment="1">
      <alignment vertical="center" shrinkToFit="1"/>
    </xf>
    <xf numFmtId="38" fontId="5" fillId="0" borderId="16" xfId="1" applyFont="1" applyFill="1" applyBorder="1" applyAlignment="1"/>
    <xf numFmtId="38" fontId="4" fillId="0" borderId="22" xfId="1" applyFont="1" applyFill="1" applyBorder="1" applyAlignment="1">
      <alignment vertical="center"/>
    </xf>
    <xf numFmtId="38" fontId="4" fillId="0" borderId="23" xfId="1" applyFont="1" applyFill="1" applyBorder="1" applyAlignment="1"/>
    <xf numFmtId="38" fontId="4" fillId="2" borderId="23" xfId="1" applyFont="1" applyFill="1" applyBorder="1" applyAlignment="1">
      <alignment vertical="center"/>
    </xf>
    <xf numFmtId="38" fontId="4" fillId="0" borderId="24" xfId="1" applyFont="1" applyFill="1" applyBorder="1" applyAlignment="1"/>
    <xf numFmtId="38" fontId="4" fillId="0" borderId="23" xfId="1" applyFont="1" applyFill="1" applyBorder="1" applyAlignment="1">
      <alignment vertical="center" shrinkToFit="1"/>
    </xf>
    <xf numFmtId="38" fontId="4" fillId="0" borderId="25" xfId="1" applyFont="1" applyFill="1" applyBorder="1" applyAlignment="1">
      <alignment vertical="center"/>
    </xf>
    <xf numFmtId="38" fontId="4" fillId="0" borderId="39" xfId="1" applyFont="1" applyFill="1" applyBorder="1" applyAlignment="1">
      <alignment vertical="center"/>
    </xf>
    <xf numFmtId="38" fontId="4" fillId="0" borderId="26" xfId="1" applyFont="1" applyFill="1" applyBorder="1" applyAlignment="1">
      <alignment vertical="center"/>
    </xf>
    <xf numFmtId="38" fontId="4" fillId="0" borderId="27" xfId="1" applyFont="1" applyFill="1" applyBorder="1" applyAlignment="1"/>
    <xf numFmtId="38" fontId="4" fillId="0" borderId="27" xfId="1" applyFont="1" applyFill="1" applyBorder="1" applyAlignment="1">
      <alignment vertical="center"/>
    </xf>
    <xf numFmtId="38" fontId="4" fillId="0" borderId="27" xfId="1" applyFont="1" applyFill="1" applyBorder="1" applyAlignment="1">
      <alignment vertical="center" shrinkToFit="1"/>
    </xf>
    <xf numFmtId="38" fontId="4" fillId="0" borderId="29" xfId="1" applyFont="1" applyFill="1" applyBorder="1" applyAlignment="1">
      <alignment vertical="center"/>
    </xf>
    <xf numFmtId="38" fontId="4" fillId="0" borderId="28" xfId="1" applyFont="1" applyFill="1" applyBorder="1" applyAlignment="1"/>
    <xf numFmtId="38" fontId="4" fillId="0" borderId="31" xfId="1" applyFont="1" applyFill="1" applyBorder="1" applyAlignment="1">
      <alignment horizontal="right" shrinkToFit="1"/>
    </xf>
    <xf numFmtId="38" fontId="4" fillId="0" borderId="17" xfId="1" applyFont="1" applyFill="1" applyBorder="1" applyAlignment="1"/>
    <xf numFmtId="38" fontId="4" fillId="0" borderId="31" xfId="1" applyFont="1" applyFill="1" applyBorder="1" applyAlignment="1"/>
    <xf numFmtId="38" fontId="4" fillId="0" borderId="16" xfId="1" applyFont="1" applyFill="1" applyBorder="1" applyAlignment="1">
      <alignment vertical="center" shrinkToFit="1"/>
    </xf>
    <xf numFmtId="38" fontId="4" fillId="0" borderId="31" xfId="1" applyFont="1" applyFill="1" applyBorder="1" applyAlignment="1">
      <alignment vertical="center" shrinkToFit="1"/>
    </xf>
    <xf numFmtId="38" fontId="4" fillId="0" borderId="33" xfId="1" applyFont="1" applyFill="1" applyBorder="1" applyAlignment="1"/>
    <xf numFmtId="0" fontId="4" fillId="0" borderId="0" xfId="0" applyFont="1" applyAlignment="1">
      <alignment vertical="center"/>
    </xf>
    <xf numFmtId="0" fontId="4" fillId="2" borderId="6" xfId="0" applyFont="1" applyFill="1" applyBorder="1" applyAlignment="1">
      <alignment horizontal="center" shrinkToFit="1"/>
    </xf>
    <xf numFmtId="38" fontId="4" fillId="2" borderId="27" xfId="1" applyFont="1" applyFill="1" applyBorder="1" applyAlignment="1">
      <alignment vertical="center"/>
    </xf>
    <xf numFmtId="38" fontId="4" fillId="2" borderId="27" xfId="1" applyFont="1" applyFill="1" applyBorder="1" applyAlignment="1">
      <alignment vertical="center" shrinkToFit="1"/>
    </xf>
    <xf numFmtId="38" fontId="4" fillId="2" borderId="29" xfId="1" applyFont="1" applyFill="1" applyBorder="1" applyAlignment="1">
      <alignment vertical="center"/>
    </xf>
    <xf numFmtId="0" fontId="4" fillId="0" borderId="2" xfId="0" applyFont="1" applyBorder="1" applyAlignment="1">
      <alignment horizontal="center"/>
    </xf>
    <xf numFmtId="0" fontId="4" fillId="0" borderId="3" xfId="0" applyFont="1" applyBorder="1" applyAlignment="1">
      <alignment horizontal="center"/>
    </xf>
    <xf numFmtId="0" fontId="4" fillId="0" borderId="4" xfId="0" applyFont="1" applyBorder="1" applyAlignment="1">
      <alignment horizontal="center"/>
    </xf>
    <xf numFmtId="0" fontId="4" fillId="0" borderId="1" xfId="0" applyFont="1" applyBorder="1" applyAlignment="1">
      <alignment horizontal="center" vertical="center"/>
    </xf>
    <xf numFmtId="0" fontId="4" fillId="0" borderId="5" xfId="0" applyFont="1" applyBorder="1" applyAlignment="1">
      <alignment horizontal="center" vertical="center"/>
    </xf>
    <xf numFmtId="0" fontId="4" fillId="0" borderId="14" xfId="0" applyFont="1" applyBorder="1" applyAlignment="1">
      <alignment horizontal="center" vertical="center"/>
    </xf>
    <xf numFmtId="0" fontId="4" fillId="0" borderId="1" xfId="0" applyFont="1" applyBorder="1" applyAlignment="1">
      <alignment horizontal="center" vertical="center" shrinkToFit="1"/>
    </xf>
    <xf numFmtId="0" fontId="4" fillId="0" borderId="5" xfId="0" applyFont="1" applyBorder="1" applyAlignment="1">
      <alignment horizontal="center" vertical="center" shrinkToFit="1"/>
    </xf>
    <xf numFmtId="0" fontId="4" fillId="0" borderId="14" xfId="0" applyFont="1" applyBorder="1" applyAlignment="1">
      <alignment horizontal="center" vertical="center" shrinkToFit="1"/>
    </xf>
    <xf numFmtId="0" fontId="4" fillId="0" borderId="2" xfId="0" applyFont="1" applyBorder="1" applyAlignment="1">
      <alignment horizontal="center" vertical="center" shrinkToFit="1"/>
    </xf>
    <xf numFmtId="0" fontId="4" fillId="0" borderId="3" xfId="0" applyFont="1" applyBorder="1" applyAlignment="1">
      <alignment horizontal="center" vertical="center" shrinkToFit="1"/>
    </xf>
    <xf numFmtId="0" fontId="4" fillId="0" borderId="4" xfId="0" applyFont="1" applyBorder="1" applyAlignment="1">
      <alignment horizontal="center" vertical="center" shrinkToFit="1"/>
    </xf>
    <xf numFmtId="176" fontId="4" fillId="0" borderId="12" xfId="0" applyNumberFormat="1" applyFont="1" applyBorder="1" applyAlignment="1">
      <alignment horizontal="center" vertical="center"/>
    </xf>
    <xf numFmtId="0" fontId="4" fillId="0" borderId="19" xfId="0" applyFont="1" applyBorder="1" applyAlignment="1">
      <alignment horizontal="center" vertical="center"/>
    </xf>
    <xf numFmtId="176" fontId="4" fillId="0" borderId="13" xfId="0" applyNumberFormat="1" applyFont="1" applyBorder="1" applyAlignment="1">
      <alignment horizontal="center" vertical="center"/>
    </xf>
    <xf numFmtId="176" fontId="4" fillId="0" borderId="20" xfId="0" applyNumberFormat="1" applyFont="1" applyBorder="1" applyAlignment="1">
      <alignment horizontal="center" vertical="center"/>
    </xf>
    <xf numFmtId="0" fontId="4" fillId="0" borderId="11" xfId="0" applyFont="1" applyBorder="1" applyAlignment="1">
      <alignment horizontal="center" vertical="center" shrinkToFit="1"/>
    </xf>
    <xf numFmtId="0" fontId="4" fillId="0" borderId="18" xfId="0" applyFont="1" applyBorder="1" applyAlignment="1">
      <alignment horizontal="center" vertical="center" shrinkToFit="1"/>
    </xf>
    <xf numFmtId="0" fontId="4" fillId="0" borderId="6" xfId="0" applyFont="1" applyBorder="1" applyAlignment="1">
      <alignment horizontal="center" shrinkToFit="1"/>
    </xf>
    <xf numFmtId="0" fontId="4" fillId="0" borderId="7" xfId="0" applyFont="1" applyBorder="1" applyAlignment="1">
      <alignment horizontal="center" shrinkToFit="1"/>
    </xf>
    <xf numFmtId="0" fontId="4" fillId="0" borderId="8" xfId="0" applyFont="1" applyBorder="1" applyAlignment="1">
      <alignment horizontal="center" shrinkToFit="1"/>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0" fillId="0" borderId="7" xfId="0" applyBorder="1" applyAlignment="1">
      <alignment horizontal="center" shrinkToFit="1"/>
    </xf>
  </cellXfs>
  <cellStyles count="3">
    <cellStyle name="桁区切り" xfId="1" builtinId="6"/>
    <cellStyle name="標準" xfId="0" builtinId="0"/>
    <cellStyle name="標準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person displayName="（自環）長野 隼人" id="{A56A1B2E-5AB2-43BD-BF78-79C9E2EE4EC1}" userId="S::nagano-h@pref.gunma.lg.jp::2083d124-57d9-4ea9-a612-27bbb7d1607e"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I1" dT="2025-07-02T03:27:21.26" personId="{A56A1B2E-5AB2-43BD-BF78-79C9E2EE4EC1}" id="{3661560D-6707-4F0F-9D6E-DF211D8BE72B}">
    <text>数式は、有害＋個体数調整（嬬恋のみ）＋指定事業（シカ・イノのみ。別シートリンク）</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D78"/>
  <sheetViews>
    <sheetView tabSelected="1" view="pageBreakPreview" zoomScale="85" zoomScaleNormal="85" zoomScaleSheetLayoutView="85" workbookViewId="0">
      <pane xSplit="30" ySplit="4" topLeftCell="AE5" activePane="bottomRight" state="frozen"/>
      <selection pane="topRight" activeCell="B1" sqref="B1"/>
      <selection pane="bottomLeft" activeCell="A4" sqref="A4"/>
      <selection pane="bottomRight" activeCell="AF26" sqref="AF26"/>
    </sheetView>
  </sheetViews>
  <sheetFormatPr defaultColWidth="9" defaultRowHeight="13.5" x14ac:dyDescent="0.15"/>
  <cols>
    <col min="1" max="1" width="9" style="2"/>
    <col min="2" max="30" width="6.875" style="2" customWidth="1"/>
    <col min="31" max="16384" width="9" style="2"/>
  </cols>
  <sheetData>
    <row r="1" spans="1:30" ht="19.5" thickBot="1" x14ac:dyDescent="0.25">
      <c r="A1" s="1" t="s">
        <v>0</v>
      </c>
    </row>
    <row r="2" spans="1:30" x14ac:dyDescent="0.15">
      <c r="A2" s="72" t="s">
        <v>1</v>
      </c>
      <c r="B2" s="75" t="s">
        <v>2</v>
      </c>
      <c r="C2" s="76"/>
      <c r="D2" s="76"/>
      <c r="E2" s="76"/>
      <c r="F2" s="76"/>
      <c r="G2" s="76"/>
      <c r="H2" s="76"/>
      <c r="I2" s="76"/>
      <c r="J2" s="77"/>
      <c r="K2" s="75" t="s">
        <v>3</v>
      </c>
      <c r="L2" s="76"/>
      <c r="M2" s="77"/>
      <c r="N2" s="75" t="s">
        <v>4</v>
      </c>
      <c r="O2" s="76"/>
      <c r="P2" s="77"/>
      <c r="Q2" s="66" t="s">
        <v>5</v>
      </c>
      <c r="R2" s="67"/>
      <c r="S2" s="68"/>
      <c r="T2" s="66" t="s">
        <v>6</v>
      </c>
      <c r="U2" s="67"/>
      <c r="V2" s="68"/>
      <c r="W2" s="66" t="s">
        <v>7</v>
      </c>
      <c r="X2" s="67"/>
      <c r="Y2" s="68"/>
      <c r="Z2" s="66" t="s">
        <v>8</v>
      </c>
      <c r="AA2" s="67"/>
      <c r="AB2" s="68"/>
      <c r="AC2" s="69" t="s">
        <v>9</v>
      </c>
      <c r="AD2" s="69" t="s">
        <v>10</v>
      </c>
    </row>
    <row r="3" spans="1:30" x14ac:dyDescent="0.15">
      <c r="A3" s="73"/>
      <c r="B3" s="84" t="s">
        <v>11</v>
      </c>
      <c r="C3" s="85"/>
      <c r="D3" s="86" t="s">
        <v>12</v>
      </c>
      <c r="E3" s="85"/>
      <c r="F3" s="86" t="s">
        <v>13</v>
      </c>
      <c r="G3" s="85"/>
      <c r="H3" s="87" t="s">
        <v>14</v>
      </c>
      <c r="I3" s="88"/>
      <c r="J3" s="89"/>
      <c r="K3" s="82" t="s">
        <v>15</v>
      </c>
      <c r="L3" s="78" t="s">
        <v>16</v>
      </c>
      <c r="M3" s="80" t="s">
        <v>17</v>
      </c>
      <c r="N3" s="82" t="s">
        <v>15</v>
      </c>
      <c r="O3" s="78" t="s">
        <v>16</v>
      </c>
      <c r="P3" s="80" t="s">
        <v>17</v>
      </c>
      <c r="Q3" s="82" t="s">
        <v>15</v>
      </c>
      <c r="R3" s="78" t="s">
        <v>16</v>
      </c>
      <c r="S3" s="80" t="s">
        <v>17</v>
      </c>
      <c r="T3" s="82" t="s">
        <v>15</v>
      </c>
      <c r="U3" s="78" t="s">
        <v>16</v>
      </c>
      <c r="V3" s="80" t="s">
        <v>17</v>
      </c>
      <c r="W3" s="82" t="s">
        <v>15</v>
      </c>
      <c r="X3" s="78" t="s">
        <v>16</v>
      </c>
      <c r="Y3" s="80" t="s">
        <v>17</v>
      </c>
      <c r="Z3" s="82" t="s">
        <v>15</v>
      </c>
      <c r="AA3" s="78" t="s">
        <v>16</v>
      </c>
      <c r="AB3" s="80" t="s">
        <v>17</v>
      </c>
      <c r="AC3" s="70"/>
      <c r="AD3" s="70"/>
    </row>
    <row r="4" spans="1:30" ht="14.25" thickBot="1" x14ac:dyDescent="0.2">
      <c r="A4" s="74"/>
      <c r="B4" s="3" t="s">
        <v>15</v>
      </c>
      <c r="C4" s="4" t="s">
        <v>16</v>
      </c>
      <c r="D4" s="5" t="s">
        <v>15</v>
      </c>
      <c r="E4" s="4" t="s">
        <v>16</v>
      </c>
      <c r="F4" s="5" t="s">
        <v>15</v>
      </c>
      <c r="G4" s="4" t="s">
        <v>16</v>
      </c>
      <c r="H4" s="5" t="s">
        <v>15</v>
      </c>
      <c r="I4" s="4" t="s">
        <v>16</v>
      </c>
      <c r="J4" s="6" t="s">
        <v>17</v>
      </c>
      <c r="K4" s="83"/>
      <c r="L4" s="79"/>
      <c r="M4" s="81"/>
      <c r="N4" s="83"/>
      <c r="O4" s="79"/>
      <c r="P4" s="81"/>
      <c r="Q4" s="83"/>
      <c r="R4" s="79"/>
      <c r="S4" s="81"/>
      <c r="T4" s="83"/>
      <c r="U4" s="79"/>
      <c r="V4" s="81"/>
      <c r="W4" s="83"/>
      <c r="X4" s="79"/>
      <c r="Y4" s="81"/>
      <c r="Z4" s="83"/>
      <c r="AA4" s="79"/>
      <c r="AB4" s="81"/>
      <c r="AC4" s="71"/>
      <c r="AD4" s="71"/>
    </row>
    <row r="5" spans="1:30" ht="14.25" thickTop="1" x14ac:dyDescent="0.15">
      <c r="A5" s="7" t="s">
        <v>18</v>
      </c>
      <c r="B5" s="42">
        <f>95+'(参考)指定管理鳥獣捕獲等事業分'!B5</f>
        <v>182</v>
      </c>
      <c r="C5" s="43">
        <v>155</v>
      </c>
      <c r="D5" s="44">
        <f>157+'(参考)指定管理鳥獣捕獲等事業分'!D5</f>
        <v>267</v>
      </c>
      <c r="E5" s="43">
        <v>112</v>
      </c>
      <c r="F5" s="43">
        <v>1</v>
      </c>
      <c r="G5" s="8">
        <v>0</v>
      </c>
      <c r="H5" s="43">
        <f>B5+D5+F5</f>
        <v>450</v>
      </c>
      <c r="I5" s="43">
        <f>C5+E5+G5</f>
        <v>267</v>
      </c>
      <c r="J5" s="45">
        <f>H5+I5</f>
        <v>717</v>
      </c>
      <c r="K5" s="42">
        <v>11</v>
      </c>
      <c r="L5" s="43">
        <v>0</v>
      </c>
      <c r="M5" s="45">
        <f>K5+L5</f>
        <v>11</v>
      </c>
      <c r="N5" s="42">
        <f>191+'(参考)指定管理鳥獣捕獲等事業分'!K5</f>
        <v>204</v>
      </c>
      <c r="O5" s="46">
        <v>29</v>
      </c>
      <c r="P5" s="45">
        <f>N5+O5</f>
        <v>233</v>
      </c>
      <c r="Q5" s="42">
        <v>100</v>
      </c>
      <c r="R5" s="8">
        <v>0</v>
      </c>
      <c r="S5" s="45">
        <f>Q5+R5</f>
        <v>100</v>
      </c>
      <c r="T5" s="42">
        <v>91</v>
      </c>
      <c r="U5" s="43">
        <v>13</v>
      </c>
      <c r="V5" s="45">
        <f>T5+U5</f>
        <v>104</v>
      </c>
      <c r="W5" s="42">
        <v>437</v>
      </c>
      <c r="X5" s="43">
        <v>25</v>
      </c>
      <c r="Y5" s="45">
        <f>W5+X5</f>
        <v>462</v>
      </c>
      <c r="Z5" s="42">
        <v>75</v>
      </c>
      <c r="AA5" s="43">
        <v>4</v>
      </c>
      <c r="AB5" s="45">
        <f>Z5+AA5</f>
        <v>79</v>
      </c>
      <c r="AC5" s="47">
        <v>0</v>
      </c>
      <c r="AD5" s="48">
        <v>0</v>
      </c>
    </row>
    <row r="6" spans="1:30" x14ac:dyDescent="0.15">
      <c r="A6" s="10" t="s">
        <v>19</v>
      </c>
      <c r="B6" s="49">
        <v>0</v>
      </c>
      <c r="C6" s="50">
        <v>0</v>
      </c>
      <c r="D6" s="51">
        <v>0</v>
      </c>
      <c r="E6" s="50">
        <v>0</v>
      </c>
      <c r="F6" s="50">
        <v>0</v>
      </c>
      <c r="G6" s="8">
        <v>0</v>
      </c>
      <c r="H6" s="43">
        <f t="shared" ref="H6:H40" si="0">B6+D6+F6</f>
        <v>0</v>
      </c>
      <c r="I6" s="43">
        <f t="shared" ref="I6:I40" si="1">C6+E6+G6</f>
        <v>0</v>
      </c>
      <c r="J6" s="45">
        <f t="shared" ref="J6:J40" si="2">H6+I6</f>
        <v>0</v>
      </c>
      <c r="K6" s="49">
        <v>0</v>
      </c>
      <c r="L6" s="50">
        <v>0</v>
      </c>
      <c r="M6" s="45">
        <f t="shared" ref="M6:M40" si="3">K6+L6</f>
        <v>0</v>
      </c>
      <c r="N6" s="49">
        <v>3</v>
      </c>
      <c r="O6" s="52">
        <v>0</v>
      </c>
      <c r="P6" s="45">
        <f t="shared" ref="P6:P40" si="4">N6+O6</f>
        <v>3</v>
      </c>
      <c r="Q6" s="42">
        <v>0</v>
      </c>
      <c r="R6" s="12">
        <v>80</v>
      </c>
      <c r="S6" s="45">
        <f>Q6+R6</f>
        <v>80</v>
      </c>
      <c r="T6" s="49">
        <v>32</v>
      </c>
      <c r="U6" s="50">
        <v>0</v>
      </c>
      <c r="V6" s="45">
        <f>T6+U6</f>
        <v>32</v>
      </c>
      <c r="W6" s="49">
        <v>287</v>
      </c>
      <c r="X6" s="50">
        <v>0</v>
      </c>
      <c r="Y6" s="45">
        <f t="shared" ref="Y6:Y7" si="5">W6+X6</f>
        <v>287</v>
      </c>
      <c r="Z6" s="49">
        <v>41</v>
      </c>
      <c r="AA6" s="50">
        <v>0</v>
      </c>
      <c r="AB6" s="45">
        <f>Z6+AA6</f>
        <v>41</v>
      </c>
      <c r="AC6" s="47">
        <v>0</v>
      </c>
      <c r="AD6" s="53">
        <v>0</v>
      </c>
    </row>
    <row r="7" spans="1:30" x14ac:dyDescent="0.15">
      <c r="A7" s="10" t="s">
        <v>20</v>
      </c>
      <c r="B7" s="49">
        <v>3</v>
      </c>
      <c r="C7" s="50">
        <v>0</v>
      </c>
      <c r="D7" s="51">
        <v>3</v>
      </c>
      <c r="E7" s="50">
        <v>0</v>
      </c>
      <c r="F7" s="50">
        <v>0</v>
      </c>
      <c r="G7" s="8">
        <v>0</v>
      </c>
      <c r="H7" s="43">
        <f t="shared" si="0"/>
        <v>6</v>
      </c>
      <c r="I7" s="43">
        <f t="shared" si="1"/>
        <v>0</v>
      </c>
      <c r="J7" s="45">
        <f t="shared" si="2"/>
        <v>6</v>
      </c>
      <c r="K7" s="49">
        <v>0</v>
      </c>
      <c r="L7" s="50">
        <v>0</v>
      </c>
      <c r="M7" s="45">
        <f t="shared" si="3"/>
        <v>0</v>
      </c>
      <c r="N7" s="49">
        <v>3</v>
      </c>
      <c r="O7" s="52">
        <v>0</v>
      </c>
      <c r="P7" s="45">
        <f t="shared" si="4"/>
        <v>3</v>
      </c>
      <c r="Q7" s="42">
        <v>0</v>
      </c>
      <c r="R7" s="12">
        <v>0</v>
      </c>
      <c r="S7" s="54">
        <f>Q7+R7</f>
        <v>0</v>
      </c>
      <c r="T7" s="49">
        <v>26</v>
      </c>
      <c r="U7" s="50">
        <v>0</v>
      </c>
      <c r="V7" s="54">
        <f>T7+U7</f>
        <v>26</v>
      </c>
      <c r="W7" s="49">
        <v>133</v>
      </c>
      <c r="X7" s="50">
        <v>0</v>
      </c>
      <c r="Y7" s="45">
        <f t="shared" si="5"/>
        <v>133</v>
      </c>
      <c r="Z7" s="49">
        <v>57</v>
      </c>
      <c r="AA7" s="50">
        <v>0</v>
      </c>
      <c r="AB7" s="54">
        <f>Z7+AA7</f>
        <v>57</v>
      </c>
      <c r="AC7" s="47">
        <v>0</v>
      </c>
      <c r="AD7" s="53">
        <v>0</v>
      </c>
    </row>
    <row r="8" spans="1:30" x14ac:dyDescent="0.15">
      <c r="A8" s="10" t="s">
        <v>21</v>
      </c>
      <c r="B8" s="49">
        <f>178+'(参考)指定管理鳥獣捕獲等事業分'!B8</f>
        <v>178</v>
      </c>
      <c r="C8" s="50">
        <v>79</v>
      </c>
      <c r="D8" s="51">
        <f>195+'(参考)指定管理鳥獣捕獲等事業分'!D8</f>
        <v>196</v>
      </c>
      <c r="E8" s="50">
        <v>47</v>
      </c>
      <c r="F8" s="50">
        <v>0</v>
      </c>
      <c r="G8" s="8">
        <v>0</v>
      </c>
      <c r="H8" s="43">
        <f t="shared" si="0"/>
        <v>374</v>
      </c>
      <c r="I8" s="43">
        <f t="shared" si="1"/>
        <v>126</v>
      </c>
      <c r="J8" s="45">
        <f t="shared" si="2"/>
        <v>500</v>
      </c>
      <c r="K8" s="49">
        <v>4</v>
      </c>
      <c r="L8" s="50">
        <v>0</v>
      </c>
      <c r="M8" s="45">
        <f t="shared" si="3"/>
        <v>4</v>
      </c>
      <c r="N8" s="49">
        <f>96+'(参考)指定管理鳥獣捕獲等事業分'!K8</f>
        <v>96</v>
      </c>
      <c r="O8" s="52">
        <v>20</v>
      </c>
      <c r="P8" s="45">
        <f t="shared" si="4"/>
        <v>116</v>
      </c>
      <c r="Q8" s="49">
        <v>96</v>
      </c>
      <c r="R8" s="12">
        <v>12</v>
      </c>
      <c r="S8" s="54">
        <f t="shared" ref="S8:S39" si="6">Q8+R8</f>
        <v>108</v>
      </c>
      <c r="T8" s="49">
        <v>147</v>
      </c>
      <c r="U8" s="50">
        <v>1</v>
      </c>
      <c r="V8" s="54">
        <f t="shared" ref="V8:V40" si="7">T8+U8</f>
        <v>148</v>
      </c>
      <c r="W8" s="49">
        <v>254</v>
      </c>
      <c r="X8" s="50">
        <v>7</v>
      </c>
      <c r="Y8" s="54">
        <f t="shared" ref="Y8:Y40" si="8">W8+X8</f>
        <v>261</v>
      </c>
      <c r="Z8" s="49">
        <v>207</v>
      </c>
      <c r="AA8" s="50">
        <v>5</v>
      </c>
      <c r="AB8" s="54">
        <f t="shared" ref="AB8:AB40" si="9">Z8+AA8</f>
        <v>212</v>
      </c>
      <c r="AC8" s="47">
        <v>0</v>
      </c>
      <c r="AD8" s="53">
        <v>0</v>
      </c>
    </row>
    <row r="9" spans="1:30" x14ac:dyDescent="0.15">
      <c r="A9" s="10" t="s">
        <v>22</v>
      </c>
      <c r="B9" s="49">
        <v>2</v>
      </c>
      <c r="C9" s="50">
        <v>5</v>
      </c>
      <c r="D9" s="51">
        <v>2</v>
      </c>
      <c r="E9" s="50">
        <v>3</v>
      </c>
      <c r="F9" s="50">
        <v>0</v>
      </c>
      <c r="G9" s="8">
        <v>0</v>
      </c>
      <c r="H9" s="43">
        <f t="shared" si="0"/>
        <v>4</v>
      </c>
      <c r="I9" s="43">
        <f t="shared" si="1"/>
        <v>8</v>
      </c>
      <c r="J9" s="45">
        <f t="shared" si="2"/>
        <v>12</v>
      </c>
      <c r="K9" s="49">
        <v>0</v>
      </c>
      <c r="L9" s="50">
        <v>0</v>
      </c>
      <c r="M9" s="45">
        <f t="shared" si="3"/>
        <v>0</v>
      </c>
      <c r="N9" s="49">
        <v>5</v>
      </c>
      <c r="O9" s="52">
        <v>3</v>
      </c>
      <c r="P9" s="45">
        <f t="shared" si="4"/>
        <v>8</v>
      </c>
      <c r="Q9" s="49">
        <v>0</v>
      </c>
      <c r="R9" s="12">
        <v>0</v>
      </c>
      <c r="S9" s="54">
        <f t="shared" si="6"/>
        <v>0</v>
      </c>
      <c r="T9" s="49">
        <v>40</v>
      </c>
      <c r="U9" s="50">
        <v>6</v>
      </c>
      <c r="V9" s="54">
        <f t="shared" si="7"/>
        <v>46</v>
      </c>
      <c r="W9" s="49">
        <v>80</v>
      </c>
      <c r="X9" s="50">
        <v>11</v>
      </c>
      <c r="Y9" s="54">
        <f t="shared" si="8"/>
        <v>91</v>
      </c>
      <c r="Z9" s="49">
        <v>21</v>
      </c>
      <c r="AA9" s="50">
        <v>2</v>
      </c>
      <c r="AB9" s="54">
        <f t="shared" si="9"/>
        <v>23</v>
      </c>
      <c r="AC9" s="47">
        <v>0</v>
      </c>
      <c r="AD9" s="53">
        <v>0</v>
      </c>
    </row>
    <row r="10" spans="1:30" x14ac:dyDescent="0.15">
      <c r="A10" s="10" t="s">
        <v>23</v>
      </c>
      <c r="B10" s="49">
        <v>6</v>
      </c>
      <c r="C10" s="50">
        <v>1</v>
      </c>
      <c r="D10" s="51">
        <v>1</v>
      </c>
      <c r="E10" s="50">
        <v>0</v>
      </c>
      <c r="F10" s="50">
        <v>0</v>
      </c>
      <c r="G10" s="8">
        <v>0</v>
      </c>
      <c r="H10" s="43">
        <f t="shared" si="0"/>
        <v>7</v>
      </c>
      <c r="I10" s="43">
        <f t="shared" si="1"/>
        <v>1</v>
      </c>
      <c r="J10" s="45">
        <f t="shared" si="2"/>
        <v>8</v>
      </c>
      <c r="K10" s="49">
        <v>0</v>
      </c>
      <c r="L10" s="50">
        <v>0</v>
      </c>
      <c r="M10" s="45">
        <f t="shared" si="3"/>
        <v>0</v>
      </c>
      <c r="N10" s="49">
        <v>0</v>
      </c>
      <c r="O10" s="52">
        <v>0</v>
      </c>
      <c r="P10" s="45">
        <f t="shared" si="4"/>
        <v>0</v>
      </c>
      <c r="Q10" s="49">
        <v>0</v>
      </c>
      <c r="R10" s="12">
        <v>0</v>
      </c>
      <c r="S10" s="54">
        <f t="shared" si="6"/>
        <v>0</v>
      </c>
      <c r="T10" s="49">
        <v>21</v>
      </c>
      <c r="U10" s="50">
        <v>0</v>
      </c>
      <c r="V10" s="54">
        <f t="shared" si="7"/>
        <v>21</v>
      </c>
      <c r="W10" s="49">
        <v>34</v>
      </c>
      <c r="X10" s="50">
        <v>3</v>
      </c>
      <c r="Y10" s="54">
        <f t="shared" si="8"/>
        <v>37</v>
      </c>
      <c r="Z10" s="49">
        <v>10</v>
      </c>
      <c r="AA10" s="50">
        <v>1</v>
      </c>
      <c r="AB10" s="54">
        <f t="shared" si="9"/>
        <v>11</v>
      </c>
      <c r="AC10" s="47">
        <v>0</v>
      </c>
      <c r="AD10" s="53">
        <v>0</v>
      </c>
    </row>
    <row r="11" spans="1:30" x14ac:dyDescent="0.15">
      <c r="A11" s="10" t="s">
        <v>24</v>
      </c>
      <c r="B11" s="49">
        <v>178</v>
      </c>
      <c r="C11" s="50">
        <v>97</v>
      </c>
      <c r="D11" s="51">
        <v>182</v>
      </c>
      <c r="E11" s="50">
        <v>61</v>
      </c>
      <c r="F11" s="50">
        <v>0</v>
      </c>
      <c r="G11" s="43">
        <v>0</v>
      </c>
      <c r="H11" s="43">
        <f t="shared" si="0"/>
        <v>360</v>
      </c>
      <c r="I11" s="43">
        <f t="shared" si="1"/>
        <v>158</v>
      </c>
      <c r="J11" s="45">
        <f t="shared" si="2"/>
        <v>518</v>
      </c>
      <c r="K11" s="49">
        <v>11</v>
      </c>
      <c r="L11" s="50">
        <v>1</v>
      </c>
      <c r="M11" s="45">
        <f t="shared" si="3"/>
        <v>12</v>
      </c>
      <c r="N11" s="49">
        <v>327</v>
      </c>
      <c r="O11" s="52">
        <v>105</v>
      </c>
      <c r="P11" s="45">
        <f t="shared" si="4"/>
        <v>432</v>
      </c>
      <c r="Q11" s="49">
        <v>0</v>
      </c>
      <c r="R11" s="50">
        <v>13</v>
      </c>
      <c r="S11" s="54">
        <f t="shared" si="6"/>
        <v>13</v>
      </c>
      <c r="T11" s="49">
        <v>223</v>
      </c>
      <c r="U11" s="50">
        <v>25</v>
      </c>
      <c r="V11" s="54">
        <f t="shared" si="7"/>
        <v>248</v>
      </c>
      <c r="W11" s="49">
        <v>527</v>
      </c>
      <c r="X11" s="50">
        <v>10</v>
      </c>
      <c r="Y11" s="54">
        <f t="shared" si="8"/>
        <v>537</v>
      </c>
      <c r="Z11" s="49">
        <v>240</v>
      </c>
      <c r="AA11" s="50">
        <v>3</v>
      </c>
      <c r="AB11" s="54">
        <f t="shared" si="9"/>
        <v>243</v>
      </c>
      <c r="AC11" s="53">
        <v>18</v>
      </c>
      <c r="AD11" s="53">
        <v>0</v>
      </c>
    </row>
    <row r="12" spans="1:30" x14ac:dyDescent="0.15">
      <c r="A12" s="10" t="s">
        <v>25</v>
      </c>
      <c r="B12" s="49">
        <v>150</v>
      </c>
      <c r="C12" s="50">
        <v>86</v>
      </c>
      <c r="D12" s="51">
        <v>139</v>
      </c>
      <c r="E12" s="50">
        <v>110</v>
      </c>
      <c r="F12" s="50">
        <v>1</v>
      </c>
      <c r="G12" s="43">
        <v>0</v>
      </c>
      <c r="H12" s="43">
        <f t="shared" si="0"/>
        <v>290</v>
      </c>
      <c r="I12" s="43">
        <f t="shared" si="1"/>
        <v>196</v>
      </c>
      <c r="J12" s="45">
        <f t="shared" si="2"/>
        <v>486</v>
      </c>
      <c r="K12" s="49">
        <v>12</v>
      </c>
      <c r="L12" s="50">
        <v>1</v>
      </c>
      <c r="M12" s="45">
        <f t="shared" si="3"/>
        <v>13</v>
      </c>
      <c r="N12" s="49">
        <v>649</v>
      </c>
      <c r="O12" s="52">
        <v>154</v>
      </c>
      <c r="P12" s="45">
        <f t="shared" si="4"/>
        <v>803</v>
      </c>
      <c r="Q12" s="49">
        <v>0</v>
      </c>
      <c r="R12" s="50">
        <v>22</v>
      </c>
      <c r="S12" s="54">
        <f t="shared" si="6"/>
        <v>22</v>
      </c>
      <c r="T12" s="49">
        <v>169</v>
      </c>
      <c r="U12" s="50">
        <v>20</v>
      </c>
      <c r="V12" s="54">
        <f t="shared" si="7"/>
        <v>189</v>
      </c>
      <c r="W12" s="49">
        <v>328</v>
      </c>
      <c r="X12" s="50">
        <v>17</v>
      </c>
      <c r="Y12" s="54">
        <f t="shared" si="8"/>
        <v>345</v>
      </c>
      <c r="Z12" s="49">
        <v>158</v>
      </c>
      <c r="AA12" s="50">
        <v>6</v>
      </c>
      <c r="AB12" s="54">
        <f t="shared" si="9"/>
        <v>164</v>
      </c>
      <c r="AC12" s="53">
        <v>52</v>
      </c>
      <c r="AD12" s="53">
        <v>0</v>
      </c>
    </row>
    <row r="13" spans="1:30" x14ac:dyDescent="0.15">
      <c r="A13" s="10" t="s">
        <v>26</v>
      </c>
      <c r="B13" s="49">
        <v>153</v>
      </c>
      <c r="C13" s="50">
        <v>123</v>
      </c>
      <c r="D13" s="51">
        <v>211</v>
      </c>
      <c r="E13" s="50">
        <v>246</v>
      </c>
      <c r="F13" s="50">
        <v>0</v>
      </c>
      <c r="G13" s="43">
        <v>0</v>
      </c>
      <c r="H13" s="43">
        <f t="shared" si="0"/>
        <v>364</v>
      </c>
      <c r="I13" s="43">
        <f t="shared" si="1"/>
        <v>369</v>
      </c>
      <c r="J13" s="45">
        <f t="shared" si="2"/>
        <v>733</v>
      </c>
      <c r="K13" s="49">
        <v>2</v>
      </c>
      <c r="L13" s="50">
        <v>0</v>
      </c>
      <c r="M13" s="45">
        <f t="shared" si="3"/>
        <v>2</v>
      </c>
      <c r="N13" s="49">
        <v>55</v>
      </c>
      <c r="O13" s="52">
        <v>37</v>
      </c>
      <c r="P13" s="45">
        <f t="shared" si="4"/>
        <v>92</v>
      </c>
      <c r="Q13" s="49">
        <v>25</v>
      </c>
      <c r="R13" s="50">
        <v>35</v>
      </c>
      <c r="S13" s="54">
        <f t="shared" si="6"/>
        <v>60</v>
      </c>
      <c r="T13" s="49">
        <v>28</v>
      </c>
      <c r="U13" s="50">
        <v>1</v>
      </c>
      <c r="V13" s="54">
        <f t="shared" si="7"/>
        <v>29</v>
      </c>
      <c r="W13" s="49">
        <v>240</v>
      </c>
      <c r="X13" s="50">
        <v>0</v>
      </c>
      <c r="Y13" s="54">
        <f t="shared" si="8"/>
        <v>240</v>
      </c>
      <c r="Z13" s="49">
        <v>72</v>
      </c>
      <c r="AA13" s="50">
        <v>1</v>
      </c>
      <c r="AB13" s="54">
        <f t="shared" si="9"/>
        <v>73</v>
      </c>
      <c r="AC13" s="53">
        <v>0</v>
      </c>
      <c r="AD13" s="53">
        <v>0</v>
      </c>
    </row>
    <row r="14" spans="1:30" x14ac:dyDescent="0.15">
      <c r="A14" s="10" t="s">
        <v>27</v>
      </c>
      <c r="B14" s="49">
        <v>66</v>
      </c>
      <c r="C14" s="50">
        <v>74</v>
      </c>
      <c r="D14" s="51">
        <v>109</v>
      </c>
      <c r="E14" s="50">
        <v>164</v>
      </c>
      <c r="F14" s="50">
        <v>1</v>
      </c>
      <c r="G14" s="43">
        <v>0</v>
      </c>
      <c r="H14" s="43">
        <f t="shared" si="0"/>
        <v>176</v>
      </c>
      <c r="I14" s="43">
        <f t="shared" si="1"/>
        <v>238</v>
      </c>
      <c r="J14" s="45">
        <f t="shared" si="2"/>
        <v>414</v>
      </c>
      <c r="K14" s="49">
        <v>5</v>
      </c>
      <c r="L14" s="50">
        <v>1</v>
      </c>
      <c r="M14" s="45">
        <f t="shared" si="3"/>
        <v>6</v>
      </c>
      <c r="N14" s="49">
        <v>17</v>
      </c>
      <c r="O14" s="52">
        <v>31</v>
      </c>
      <c r="P14" s="45">
        <f t="shared" si="4"/>
        <v>48</v>
      </c>
      <c r="Q14" s="49">
        <v>9</v>
      </c>
      <c r="R14" s="50">
        <v>0</v>
      </c>
      <c r="S14" s="54">
        <f t="shared" si="6"/>
        <v>9</v>
      </c>
      <c r="T14" s="49">
        <v>1</v>
      </c>
      <c r="U14" s="50">
        <v>11</v>
      </c>
      <c r="V14" s="54">
        <f t="shared" si="7"/>
        <v>12</v>
      </c>
      <c r="W14" s="49">
        <v>0</v>
      </c>
      <c r="X14" s="50">
        <v>1</v>
      </c>
      <c r="Y14" s="54">
        <v>1</v>
      </c>
      <c r="Z14" s="49">
        <v>0</v>
      </c>
      <c r="AA14" s="50">
        <v>1</v>
      </c>
      <c r="AB14" s="54">
        <f t="shared" si="9"/>
        <v>1</v>
      </c>
      <c r="AC14" s="53">
        <v>0</v>
      </c>
      <c r="AD14" s="53">
        <v>0</v>
      </c>
    </row>
    <row r="15" spans="1:30" x14ac:dyDescent="0.15">
      <c r="A15" s="10" t="s">
        <v>28</v>
      </c>
      <c r="B15" s="49">
        <v>162</v>
      </c>
      <c r="C15" s="50">
        <v>179</v>
      </c>
      <c r="D15" s="51">
        <v>250</v>
      </c>
      <c r="E15" s="50">
        <v>264</v>
      </c>
      <c r="F15" s="50">
        <v>0</v>
      </c>
      <c r="G15" s="43">
        <v>0</v>
      </c>
      <c r="H15" s="43">
        <f>B15+D15+F15</f>
        <v>412</v>
      </c>
      <c r="I15" s="43">
        <f t="shared" si="1"/>
        <v>443</v>
      </c>
      <c r="J15" s="45">
        <f t="shared" si="2"/>
        <v>855</v>
      </c>
      <c r="K15" s="49">
        <v>2</v>
      </c>
      <c r="L15" s="50">
        <v>14</v>
      </c>
      <c r="M15" s="45">
        <f t="shared" si="3"/>
        <v>16</v>
      </c>
      <c r="N15" s="49">
        <v>17</v>
      </c>
      <c r="O15" s="52">
        <v>27</v>
      </c>
      <c r="P15" s="45">
        <f t="shared" si="4"/>
        <v>44</v>
      </c>
      <c r="Q15" s="49">
        <v>17</v>
      </c>
      <c r="R15" s="50">
        <v>4</v>
      </c>
      <c r="S15" s="54">
        <f t="shared" si="6"/>
        <v>21</v>
      </c>
      <c r="T15" s="49">
        <v>15</v>
      </c>
      <c r="U15" s="50">
        <v>0</v>
      </c>
      <c r="V15" s="54">
        <f t="shared" si="7"/>
        <v>15</v>
      </c>
      <c r="W15" s="49">
        <v>0</v>
      </c>
      <c r="X15" s="50">
        <v>0</v>
      </c>
      <c r="Y15" s="54">
        <v>0</v>
      </c>
      <c r="Z15" s="49">
        <v>32</v>
      </c>
      <c r="AA15" s="50">
        <v>0</v>
      </c>
      <c r="AB15" s="54">
        <f t="shared" si="9"/>
        <v>32</v>
      </c>
      <c r="AC15" s="53">
        <v>18</v>
      </c>
      <c r="AD15" s="53">
        <v>0</v>
      </c>
    </row>
    <row r="16" spans="1:30" x14ac:dyDescent="0.15">
      <c r="A16" s="62" t="s">
        <v>29</v>
      </c>
      <c r="B16" s="11">
        <v>221</v>
      </c>
      <c r="C16" s="12">
        <v>57</v>
      </c>
      <c r="D16" s="63">
        <v>331</v>
      </c>
      <c r="E16" s="12">
        <v>56</v>
      </c>
      <c r="F16" s="12">
        <v>3</v>
      </c>
      <c r="G16" s="8">
        <v>0</v>
      </c>
      <c r="H16" s="8">
        <f t="shared" si="0"/>
        <v>555</v>
      </c>
      <c r="I16" s="8">
        <f t="shared" si="1"/>
        <v>113</v>
      </c>
      <c r="J16" s="9">
        <f t="shared" si="2"/>
        <v>668</v>
      </c>
      <c r="K16" s="11">
        <v>4</v>
      </c>
      <c r="L16" s="12">
        <v>1</v>
      </c>
      <c r="M16" s="9">
        <f t="shared" si="3"/>
        <v>5</v>
      </c>
      <c r="N16" s="11">
        <v>378</v>
      </c>
      <c r="O16" s="64">
        <v>42</v>
      </c>
      <c r="P16" s="9">
        <f t="shared" si="4"/>
        <v>420</v>
      </c>
      <c r="Q16" s="11">
        <v>0</v>
      </c>
      <c r="R16" s="12">
        <v>0</v>
      </c>
      <c r="S16" s="13">
        <f t="shared" si="6"/>
        <v>0</v>
      </c>
      <c r="T16" s="11">
        <v>23</v>
      </c>
      <c r="U16" s="12">
        <v>5</v>
      </c>
      <c r="V16" s="13">
        <f t="shared" si="7"/>
        <v>28</v>
      </c>
      <c r="W16" s="11">
        <v>149</v>
      </c>
      <c r="X16" s="12">
        <v>8</v>
      </c>
      <c r="Y16" s="13">
        <f t="shared" si="8"/>
        <v>157</v>
      </c>
      <c r="Z16" s="11">
        <v>128</v>
      </c>
      <c r="AA16" s="12">
        <v>3</v>
      </c>
      <c r="AB16" s="13">
        <f t="shared" si="9"/>
        <v>131</v>
      </c>
      <c r="AC16" s="65">
        <v>0</v>
      </c>
      <c r="AD16" s="65">
        <v>0</v>
      </c>
    </row>
    <row r="17" spans="1:30" x14ac:dyDescent="0.15">
      <c r="A17" s="62" t="s">
        <v>30</v>
      </c>
      <c r="B17" s="11">
        <f>355+'(参考)指定管理鳥獣捕獲等事業分'!B17</f>
        <v>420</v>
      </c>
      <c r="C17" s="12">
        <v>49</v>
      </c>
      <c r="D17" s="63">
        <f>407+'(参考)指定管理鳥獣捕獲等事業分'!D17</f>
        <v>469</v>
      </c>
      <c r="E17" s="12">
        <v>53</v>
      </c>
      <c r="F17" s="12">
        <v>0</v>
      </c>
      <c r="G17" s="8">
        <v>0</v>
      </c>
      <c r="H17" s="8">
        <f t="shared" si="0"/>
        <v>889</v>
      </c>
      <c r="I17" s="8">
        <f t="shared" si="1"/>
        <v>102</v>
      </c>
      <c r="J17" s="9">
        <f t="shared" si="2"/>
        <v>991</v>
      </c>
      <c r="K17" s="11">
        <v>0</v>
      </c>
      <c r="L17" s="12">
        <v>0</v>
      </c>
      <c r="M17" s="9">
        <f t="shared" si="3"/>
        <v>0</v>
      </c>
      <c r="N17" s="11">
        <f>102+'(参考)指定管理鳥獣捕獲等事業分'!K17</f>
        <v>105</v>
      </c>
      <c r="O17" s="64">
        <v>13</v>
      </c>
      <c r="P17" s="9">
        <f t="shared" si="4"/>
        <v>118</v>
      </c>
      <c r="Q17" s="11">
        <v>0</v>
      </c>
      <c r="R17" s="12">
        <v>0</v>
      </c>
      <c r="S17" s="13">
        <f t="shared" si="6"/>
        <v>0</v>
      </c>
      <c r="T17" s="11">
        <v>0</v>
      </c>
      <c r="U17" s="12">
        <v>0</v>
      </c>
      <c r="V17" s="13">
        <f t="shared" si="7"/>
        <v>0</v>
      </c>
      <c r="W17" s="11">
        <v>10</v>
      </c>
      <c r="X17" s="12">
        <v>1</v>
      </c>
      <c r="Y17" s="13">
        <f t="shared" si="8"/>
        <v>11</v>
      </c>
      <c r="Z17" s="11">
        <v>74</v>
      </c>
      <c r="AA17" s="12">
        <v>0</v>
      </c>
      <c r="AB17" s="13">
        <f t="shared" si="9"/>
        <v>74</v>
      </c>
      <c r="AC17" s="65">
        <v>5</v>
      </c>
      <c r="AD17" s="65">
        <v>0</v>
      </c>
    </row>
    <row r="18" spans="1:30" x14ac:dyDescent="0.15">
      <c r="A18" s="62" t="s">
        <v>31</v>
      </c>
      <c r="B18" s="11">
        <v>215</v>
      </c>
      <c r="C18" s="12">
        <v>101</v>
      </c>
      <c r="D18" s="63">
        <v>186</v>
      </c>
      <c r="E18" s="12">
        <v>180</v>
      </c>
      <c r="F18" s="12">
        <v>13</v>
      </c>
      <c r="G18" s="8">
        <v>0</v>
      </c>
      <c r="H18" s="8">
        <f t="shared" si="0"/>
        <v>414</v>
      </c>
      <c r="I18" s="8">
        <f t="shared" si="1"/>
        <v>281</v>
      </c>
      <c r="J18" s="9">
        <f t="shared" si="2"/>
        <v>695</v>
      </c>
      <c r="K18" s="11">
        <v>15</v>
      </c>
      <c r="L18" s="12">
        <v>0</v>
      </c>
      <c r="M18" s="9">
        <f t="shared" si="3"/>
        <v>15</v>
      </c>
      <c r="N18" s="11">
        <v>20</v>
      </c>
      <c r="O18" s="64">
        <v>9</v>
      </c>
      <c r="P18" s="9">
        <f t="shared" si="4"/>
        <v>29</v>
      </c>
      <c r="Q18" s="11">
        <v>0</v>
      </c>
      <c r="R18" s="12">
        <v>0</v>
      </c>
      <c r="S18" s="13">
        <f t="shared" si="6"/>
        <v>0</v>
      </c>
      <c r="T18" s="11">
        <v>11</v>
      </c>
      <c r="U18" s="12">
        <v>0</v>
      </c>
      <c r="V18" s="13">
        <f t="shared" si="7"/>
        <v>11</v>
      </c>
      <c r="W18" s="11">
        <v>5</v>
      </c>
      <c r="X18" s="12">
        <v>0</v>
      </c>
      <c r="Y18" s="13">
        <f t="shared" si="8"/>
        <v>5</v>
      </c>
      <c r="Z18" s="11">
        <v>49</v>
      </c>
      <c r="AA18" s="12">
        <v>1</v>
      </c>
      <c r="AB18" s="13">
        <f t="shared" si="9"/>
        <v>50</v>
      </c>
      <c r="AC18" s="65">
        <v>0</v>
      </c>
      <c r="AD18" s="65">
        <v>0</v>
      </c>
    </row>
    <row r="19" spans="1:30" x14ac:dyDescent="0.15">
      <c r="A19" s="62" t="s">
        <v>32</v>
      </c>
      <c r="B19" s="11">
        <f>110+'(参考)指定管理鳥獣捕獲等事業分'!B19</f>
        <v>136</v>
      </c>
      <c r="C19" s="12">
        <v>27</v>
      </c>
      <c r="D19" s="63">
        <f>224+'(参考)指定管理鳥獣捕獲等事業分'!D19</f>
        <v>268</v>
      </c>
      <c r="E19" s="12">
        <v>51</v>
      </c>
      <c r="F19" s="12">
        <v>24</v>
      </c>
      <c r="G19" s="8">
        <v>0</v>
      </c>
      <c r="H19" s="8">
        <f>B19+D19+F19</f>
        <v>428</v>
      </c>
      <c r="I19" s="8">
        <f t="shared" si="1"/>
        <v>78</v>
      </c>
      <c r="J19" s="9">
        <f t="shared" si="2"/>
        <v>506</v>
      </c>
      <c r="K19" s="11">
        <v>3</v>
      </c>
      <c r="L19" s="12">
        <v>0</v>
      </c>
      <c r="M19" s="9">
        <f t="shared" si="3"/>
        <v>3</v>
      </c>
      <c r="N19" s="11">
        <f>44+'(参考)指定管理鳥獣捕獲等事業分'!K19</f>
        <v>53</v>
      </c>
      <c r="O19" s="64">
        <v>11</v>
      </c>
      <c r="P19" s="9">
        <f t="shared" si="4"/>
        <v>64</v>
      </c>
      <c r="Q19" s="11">
        <v>0</v>
      </c>
      <c r="R19" s="12">
        <v>0</v>
      </c>
      <c r="S19" s="13">
        <f t="shared" si="6"/>
        <v>0</v>
      </c>
      <c r="T19" s="11">
        <v>61</v>
      </c>
      <c r="U19" s="12">
        <v>0</v>
      </c>
      <c r="V19" s="13">
        <f t="shared" si="7"/>
        <v>61</v>
      </c>
      <c r="W19" s="11">
        <v>44</v>
      </c>
      <c r="X19" s="12">
        <v>0</v>
      </c>
      <c r="Y19" s="13">
        <f t="shared" si="8"/>
        <v>44</v>
      </c>
      <c r="Z19" s="11">
        <v>23</v>
      </c>
      <c r="AA19" s="12">
        <v>0</v>
      </c>
      <c r="AB19" s="13">
        <f t="shared" si="9"/>
        <v>23</v>
      </c>
      <c r="AC19" s="65">
        <v>0</v>
      </c>
      <c r="AD19" s="65">
        <v>0</v>
      </c>
    </row>
    <row r="20" spans="1:30" x14ac:dyDescent="0.15">
      <c r="A20" s="10" t="s">
        <v>33</v>
      </c>
      <c r="B20" s="49">
        <v>108</v>
      </c>
      <c r="C20" s="50">
        <v>53</v>
      </c>
      <c r="D20" s="51">
        <v>131</v>
      </c>
      <c r="E20" s="50">
        <v>44</v>
      </c>
      <c r="F20" s="50">
        <v>1</v>
      </c>
      <c r="G20" s="43">
        <v>0</v>
      </c>
      <c r="H20" s="43">
        <f t="shared" si="0"/>
        <v>240</v>
      </c>
      <c r="I20" s="43">
        <f t="shared" si="1"/>
        <v>97</v>
      </c>
      <c r="J20" s="45">
        <f t="shared" si="2"/>
        <v>337</v>
      </c>
      <c r="K20" s="49">
        <v>73</v>
      </c>
      <c r="L20" s="50">
        <v>1</v>
      </c>
      <c r="M20" s="45">
        <f t="shared" si="3"/>
        <v>74</v>
      </c>
      <c r="N20" s="49">
        <v>143</v>
      </c>
      <c r="O20" s="52">
        <v>39</v>
      </c>
      <c r="P20" s="45">
        <f t="shared" si="4"/>
        <v>182</v>
      </c>
      <c r="Q20" s="49">
        <v>1</v>
      </c>
      <c r="R20" s="50">
        <v>0</v>
      </c>
      <c r="S20" s="54">
        <f t="shared" si="6"/>
        <v>1</v>
      </c>
      <c r="T20" s="49">
        <v>58</v>
      </c>
      <c r="U20" s="50">
        <v>16</v>
      </c>
      <c r="V20" s="54">
        <f t="shared" si="7"/>
        <v>74</v>
      </c>
      <c r="W20" s="49">
        <v>12</v>
      </c>
      <c r="X20" s="50">
        <v>3</v>
      </c>
      <c r="Y20" s="54">
        <f t="shared" si="8"/>
        <v>15</v>
      </c>
      <c r="Z20" s="49">
        <v>86</v>
      </c>
      <c r="AA20" s="50">
        <v>5</v>
      </c>
      <c r="AB20" s="54">
        <f t="shared" si="9"/>
        <v>91</v>
      </c>
      <c r="AC20" s="53">
        <v>91</v>
      </c>
      <c r="AD20" s="53">
        <v>0</v>
      </c>
    </row>
    <row r="21" spans="1:30" x14ac:dyDescent="0.15">
      <c r="A21" s="10" t="s">
        <v>34</v>
      </c>
      <c r="B21" s="49">
        <v>140</v>
      </c>
      <c r="C21" s="50">
        <v>80</v>
      </c>
      <c r="D21" s="51">
        <v>153</v>
      </c>
      <c r="E21" s="50">
        <v>58</v>
      </c>
      <c r="F21" s="50">
        <v>0</v>
      </c>
      <c r="G21" s="43">
        <v>0</v>
      </c>
      <c r="H21" s="43">
        <f t="shared" si="0"/>
        <v>293</v>
      </c>
      <c r="I21" s="43">
        <f t="shared" si="1"/>
        <v>138</v>
      </c>
      <c r="J21" s="45">
        <f t="shared" si="2"/>
        <v>431</v>
      </c>
      <c r="K21" s="49">
        <v>24</v>
      </c>
      <c r="L21" s="50">
        <v>7</v>
      </c>
      <c r="M21" s="45">
        <f t="shared" si="3"/>
        <v>31</v>
      </c>
      <c r="N21" s="49">
        <v>136</v>
      </c>
      <c r="O21" s="52">
        <v>81</v>
      </c>
      <c r="P21" s="45">
        <f t="shared" si="4"/>
        <v>217</v>
      </c>
      <c r="Q21" s="49">
        <v>0</v>
      </c>
      <c r="R21" s="50">
        <v>0</v>
      </c>
      <c r="S21" s="54">
        <f t="shared" si="6"/>
        <v>0</v>
      </c>
      <c r="T21" s="49">
        <v>35</v>
      </c>
      <c r="U21" s="50">
        <v>16</v>
      </c>
      <c r="V21" s="54">
        <f t="shared" si="7"/>
        <v>51</v>
      </c>
      <c r="W21" s="49">
        <v>6</v>
      </c>
      <c r="X21" s="50">
        <v>0</v>
      </c>
      <c r="Y21" s="54">
        <f t="shared" si="8"/>
        <v>6</v>
      </c>
      <c r="Z21" s="49">
        <v>34</v>
      </c>
      <c r="AA21" s="50">
        <v>6</v>
      </c>
      <c r="AB21" s="54">
        <f t="shared" si="9"/>
        <v>40</v>
      </c>
      <c r="AC21" s="53">
        <v>5</v>
      </c>
      <c r="AD21" s="53">
        <v>0</v>
      </c>
    </row>
    <row r="22" spans="1:30" x14ac:dyDescent="0.15">
      <c r="A22" s="10" t="s">
        <v>35</v>
      </c>
      <c r="B22" s="49">
        <v>141</v>
      </c>
      <c r="C22" s="50">
        <v>37</v>
      </c>
      <c r="D22" s="51">
        <v>160</v>
      </c>
      <c r="E22" s="50">
        <v>60</v>
      </c>
      <c r="F22" s="50">
        <v>4</v>
      </c>
      <c r="G22" s="43">
        <v>0</v>
      </c>
      <c r="H22" s="43">
        <f t="shared" si="0"/>
        <v>305</v>
      </c>
      <c r="I22" s="43">
        <f t="shared" si="1"/>
        <v>97</v>
      </c>
      <c r="J22" s="45">
        <f t="shared" si="2"/>
        <v>402</v>
      </c>
      <c r="K22" s="49">
        <v>28</v>
      </c>
      <c r="L22" s="50">
        <v>2</v>
      </c>
      <c r="M22" s="45">
        <f t="shared" si="3"/>
        <v>30</v>
      </c>
      <c r="N22" s="49">
        <v>73</v>
      </c>
      <c r="O22" s="52">
        <v>43</v>
      </c>
      <c r="P22" s="45">
        <f t="shared" si="4"/>
        <v>116</v>
      </c>
      <c r="Q22" s="49">
        <v>0</v>
      </c>
      <c r="R22" s="50">
        <v>0</v>
      </c>
      <c r="S22" s="54">
        <f t="shared" si="6"/>
        <v>0</v>
      </c>
      <c r="T22" s="49">
        <v>0</v>
      </c>
      <c r="U22" s="50">
        <v>1</v>
      </c>
      <c r="V22" s="54">
        <f t="shared" si="7"/>
        <v>1</v>
      </c>
      <c r="W22" s="49">
        <v>0</v>
      </c>
      <c r="X22" s="50">
        <v>0</v>
      </c>
      <c r="Y22" s="54">
        <f t="shared" si="8"/>
        <v>0</v>
      </c>
      <c r="Z22" s="49">
        <v>16</v>
      </c>
      <c r="AA22" s="50">
        <v>0</v>
      </c>
      <c r="AB22" s="54">
        <f t="shared" si="9"/>
        <v>16</v>
      </c>
      <c r="AC22" s="53">
        <v>11</v>
      </c>
      <c r="AD22" s="53">
        <v>0</v>
      </c>
    </row>
    <row r="23" spans="1:30" x14ac:dyDescent="0.15">
      <c r="A23" s="10" t="s">
        <v>36</v>
      </c>
      <c r="B23" s="49">
        <f>89+47</f>
        <v>136</v>
      </c>
      <c r="C23" s="50">
        <v>74</v>
      </c>
      <c r="D23" s="51">
        <f>204+117</f>
        <v>321</v>
      </c>
      <c r="E23" s="50">
        <v>78</v>
      </c>
      <c r="F23" s="50">
        <f>4+0</f>
        <v>4</v>
      </c>
      <c r="G23" s="43">
        <v>0</v>
      </c>
      <c r="H23" s="43">
        <f t="shared" si="0"/>
        <v>461</v>
      </c>
      <c r="I23" s="43">
        <f t="shared" si="1"/>
        <v>152</v>
      </c>
      <c r="J23" s="45">
        <f t="shared" si="2"/>
        <v>613</v>
      </c>
      <c r="K23" s="49">
        <v>29</v>
      </c>
      <c r="L23" s="50">
        <v>9</v>
      </c>
      <c r="M23" s="45">
        <f t="shared" si="3"/>
        <v>38</v>
      </c>
      <c r="N23" s="49">
        <f>41+10</f>
        <v>51</v>
      </c>
      <c r="O23" s="52">
        <v>47</v>
      </c>
      <c r="P23" s="45">
        <f t="shared" si="4"/>
        <v>98</v>
      </c>
      <c r="Q23" s="49">
        <v>0</v>
      </c>
      <c r="R23" s="50">
        <v>0</v>
      </c>
      <c r="S23" s="54">
        <f t="shared" si="6"/>
        <v>0</v>
      </c>
      <c r="T23" s="49">
        <v>0</v>
      </c>
      <c r="U23" s="50">
        <v>2</v>
      </c>
      <c r="V23" s="54">
        <f t="shared" si="7"/>
        <v>2</v>
      </c>
      <c r="W23" s="49">
        <v>0</v>
      </c>
      <c r="X23" s="50">
        <v>0</v>
      </c>
      <c r="Y23" s="54">
        <f t="shared" si="8"/>
        <v>0</v>
      </c>
      <c r="Z23" s="49">
        <v>0</v>
      </c>
      <c r="AA23" s="50">
        <v>0</v>
      </c>
      <c r="AB23" s="54">
        <f t="shared" si="9"/>
        <v>0</v>
      </c>
      <c r="AC23" s="53">
        <v>56</v>
      </c>
      <c r="AD23" s="53">
        <v>0</v>
      </c>
    </row>
    <row r="24" spans="1:30" x14ac:dyDescent="0.15">
      <c r="A24" s="10" t="s">
        <v>37</v>
      </c>
      <c r="B24" s="49">
        <v>0</v>
      </c>
      <c r="C24" s="50">
        <v>25</v>
      </c>
      <c r="D24" s="51">
        <v>0</v>
      </c>
      <c r="E24" s="50">
        <v>25</v>
      </c>
      <c r="F24" s="50">
        <v>0</v>
      </c>
      <c r="G24" s="43">
        <v>0</v>
      </c>
      <c r="H24" s="43">
        <f t="shared" si="0"/>
        <v>0</v>
      </c>
      <c r="I24" s="43">
        <f t="shared" si="1"/>
        <v>50</v>
      </c>
      <c r="J24" s="45">
        <f t="shared" si="2"/>
        <v>50</v>
      </c>
      <c r="K24" s="49">
        <v>0</v>
      </c>
      <c r="L24" s="50">
        <v>0</v>
      </c>
      <c r="M24" s="45">
        <f t="shared" si="3"/>
        <v>0</v>
      </c>
      <c r="N24" s="49">
        <v>1</v>
      </c>
      <c r="O24" s="52">
        <v>26</v>
      </c>
      <c r="P24" s="45">
        <f t="shared" si="4"/>
        <v>27</v>
      </c>
      <c r="Q24" s="49">
        <v>0</v>
      </c>
      <c r="R24" s="50">
        <v>0</v>
      </c>
      <c r="S24" s="54">
        <f t="shared" si="6"/>
        <v>0</v>
      </c>
      <c r="T24" s="49">
        <v>0</v>
      </c>
      <c r="U24" s="50">
        <v>0</v>
      </c>
      <c r="V24" s="54">
        <f t="shared" si="7"/>
        <v>0</v>
      </c>
      <c r="W24" s="49">
        <v>0</v>
      </c>
      <c r="X24" s="50">
        <v>0</v>
      </c>
      <c r="Y24" s="54">
        <f t="shared" si="8"/>
        <v>0</v>
      </c>
      <c r="Z24" s="49">
        <v>2</v>
      </c>
      <c r="AA24" s="50">
        <v>0</v>
      </c>
      <c r="AB24" s="54">
        <f t="shared" si="9"/>
        <v>2</v>
      </c>
      <c r="AC24" s="53">
        <v>0</v>
      </c>
      <c r="AD24" s="53">
        <v>0</v>
      </c>
    </row>
    <row r="25" spans="1:30" x14ac:dyDescent="0.15">
      <c r="A25" s="10" t="s">
        <v>38</v>
      </c>
      <c r="B25" s="49">
        <v>35</v>
      </c>
      <c r="C25" s="50">
        <v>24</v>
      </c>
      <c r="D25" s="51">
        <v>24</v>
      </c>
      <c r="E25" s="50">
        <v>14</v>
      </c>
      <c r="F25" s="50">
        <v>5</v>
      </c>
      <c r="G25" s="43">
        <v>0</v>
      </c>
      <c r="H25" s="43">
        <f>B25+D25+F25</f>
        <v>64</v>
      </c>
      <c r="I25" s="43">
        <f t="shared" si="1"/>
        <v>38</v>
      </c>
      <c r="J25" s="45">
        <f t="shared" si="2"/>
        <v>102</v>
      </c>
      <c r="K25" s="49">
        <v>3</v>
      </c>
      <c r="L25" s="50">
        <v>0</v>
      </c>
      <c r="M25" s="45">
        <f t="shared" si="3"/>
        <v>3</v>
      </c>
      <c r="N25" s="49">
        <v>71</v>
      </c>
      <c r="O25" s="52">
        <v>22</v>
      </c>
      <c r="P25" s="45">
        <f t="shared" si="4"/>
        <v>93</v>
      </c>
      <c r="Q25" s="49">
        <v>0</v>
      </c>
      <c r="R25" s="50">
        <v>0</v>
      </c>
      <c r="S25" s="54">
        <f t="shared" si="6"/>
        <v>0</v>
      </c>
      <c r="T25" s="49">
        <v>10</v>
      </c>
      <c r="U25" s="50">
        <v>5</v>
      </c>
      <c r="V25" s="54">
        <f t="shared" si="7"/>
        <v>15</v>
      </c>
      <c r="W25" s="49">
        <v>0</v>
      </c>
      <c r="X25" s="50">
        <v>0</v>
      </c>
      <c r="Y25" s="54">
        <f t="shared" si="8"/>
        <v>0</v>
      </c>
      <c r="Z25" s="49">
        <v>8</v>
      </c>
      <c r="AA25" s="50">
        <v>1</v>
      </c>
      <c r="AB25" s="54">
        <f t="shared" si="9"/>
        <v>9</v>
      </c>
      <c r="AC25" s="53">
        <v>0</v>
      </c>
      <c r="AD25" s="53">
        <v>0</v>
      </c>
    </row>
    <row r="26" spans="1:30" x14ac:dyDescent="0.15">
      <c r="A26" s="62" t="s">
        <v>39</v>
      </c>
      <c r="B26" s="11">
        <v>533</v>
      </c>
      <c r="C26" s="12">
        <v>485</v>
      </c>
      <c r="D26" s="63">
        <v>612</v>
      </c>
      <c r="E26" s="12">
        <v>409</v>
      </c>
      <c r="F26" s="12">
        <v>0</v>
      </c>
      <c r="G26" s="8">
        <v>0</v>
      </c>
      <c r="H26" s="8">
        <f t="shared" si="0"/>
        <v>1145</v>
      </c>
      <c r="I26" s="8">
        <f t="shared" si="1"/>
        <v>894</v>
      </c>
      <c r="J26" s="9">
        <f t="shared" si="2"/>
        <v>2039</v>
      </c>
      <c r="K26" s="49">
        <v>44</v>
      </c>
      <c r="L26" s="50">
        <v>7</v>
      </c>
      <c r="M26" s="45">
        <f t="shared" si="3"/>
        <v>51</v>
      </c>
      <c r="N26" s="49">
        <v>154</v>
      </c>
      <c r="O26" s="52">
        <v>193</v>
      </c>
      <c r="P26" s="45">
        <f t="shared" si="4"/>
        <v>347</v>
      </c>
      <c r="Q26" s="49">
        <v>0</v>
      </c>
      <c r="R26" s="50">
        <v>5</v>
      </c>
      <c r="S26" s="54">
        <f t="shared" si="6"/>
        <v>5</v>
      </c>
      <c r="T26" s="49">
        <v>60</v>
      </c>
      <c r="U26" s="50">
        <v>34</v>
      </c>
      <c r="V26" s="54">
        <f t="shared" si="7"/>
        <v>94</v>
      </c>
      <c r="W26" s="49">
        <v>19</v>
      </c>
      <c r="X26" s="50">
        <v>5</v>
      </c>
      <c r="Y26" s="54">
        <f t="shared" si="8"/>
        <v>24</v>
      </c>
      <c r="Z26" s="49">
        <v>121</v>
      </c>
      <c r="AA26" s="50">
        <v>6</v>
      </c>
      <c r="AB26" s="54">
        <f t="shared" si="9"/>
        <v>127</v>
      </c>
      <c r="AC26" s="53">
        <v>75</v>
      </c>
      <c r="AD26" s="53">
        <v>0</v>
      </c>
    </row>
    <row r="27" spans="1:30" x14ac:dyDescent="0.15">
      <c r="A27" s="62" t="s">
        <v>40</v>
      </c>
      <c r="B27" s="11">
        <f>106+'(参考)指定管理鳥獣捕獲等事業分'!B27</f>
        <v>232</v>
      </c>
      <c r="C27" s="12">
        <v>183</v>
      </c>
      <c r="D27" s="63">
        <f>185+'(参考)指定管理鳥獣捕獲等事業分'!D27</f>
        <v>288</v>
      </c>
      <c r="E27" s="12">
        <v>145</v>
      </c>
      <c r="F27" s="12">
        <v>0</v>
      </c>
      <c r="G27" s="8">
        <v>0</v>
      </c>
      <c r="H27" s="8">
        <f t="shared" si="0"/>
        <v>520</v>
      </c>
      <c r="I27" s="8">
        <f t="shared" si="1"/>
        <v>328</v>
      </c>
      <c r="J27" s="9">
        <f t="shared" si="2"/>
        <v>848</v>
      </c>
      <c r="K27" s="49">
        <v>45</v>
      </c>
      <c r="L27" s="50">
        <v>1</v>
      </c>
      <c r="M27" s="45">
        <f t="shared" si="3"/>
        <v>46</v>
      </c>
      <c r="N27" s="49">
        <f>109+'(参考)指定管理鳥獣捕獲等事業分'!K27</f>
        <v>114</v>
      </c>
      <c r="O27" s="52">
        <v>61</v>
      </c>
      <c r="P27" s="45">
        <f t="shared" si="4"/>
        <v>175</v>
      </c>
      <c r="Q27" s="49">
        <v>0</v>
      </c>
      <c r="R27" s="50">
        <v>0</v>
      </c>
      <c r="S27" s="54">
        <f t="shared" si="6"/>
        <v>0</v>
      </c>
      <c r="T27" s="49">
        <v>9</v>
      </c>
      <c r="U27" s="50">
        <v>0</v>
      </c>
      <c r="V27" s="54">
        <f t="shared" si="7"/>
        <v>9</v>
      </c>
      <c r="W27" s="49">
        <v>0</v>
      </c>
      <c r="X27" s="50">
        <v>0</v>
      </c>
      <c r="Y27" s="54">
        <f t="shared" si="8"/>
        <v>0</v>
      </c>
      <c r="Z27" s="49">
        <v>18</v>
      </c>
      <c r="AA27" s="50">
        <v>3</v>
      </c>
      <c r="AB27" s="54">
        <f t="shared" si="9"/>
        <v>21</v>
      </c>
      <c r="AC27" s="53">
        <v>15</v>
      </c>
      <c r="AD27" s="53">
        <v>0</v>
      </c>
    </row>
    <row r="28" spans="1:30" x14ac:dyDescent="0.15">
      <c r="A28" s="62" t="s">
        <v>41</v>
      </c>
      <c r="B28" s="11">
        <v>42</v>
      </c>
      <c r="C28" s="12">
        <v>77</v>
      </c>
      <c r="D28" s="63">
        <v>43</v>
      </c>
      <c r="E28" s="12">
        <v>202</v>
      </c>
      <c r="F28" s="12">
        <v>0</v>
      </c>
      <c r="G28" s="8">
        <v>0</v>
      </c>
      <c r="H28" s="8">
        <f t="shared" si="0"/>
        <v>85</v>
      </c>
      <c r="I28" s="8">
        <f t="shared" si="1"/>
        <v>279</v>
      </c>
      <c r="J28" s="9">
        <f t="shared" si="2"/>
        <v>364</v>
      </c>
      <c r="K28" s="49">
        <v>1</v>
      </c>
      <c r="L28" s="50">
        <v>1</v>
      </c>
      <c r="M28" s="45">
        <f t="shared" si="3"/>
        <v>2</v>
      </c>
      <c r="N28" s="49">
        <v>16</v>
      </c>
      <c r="O28" s="52">
        <v>43</v>
      </c>
      <c r="P28" s="45">
        <f t="shared" si="4"/>
        <v>59</v>
      </c>
      <c r="Q28" s="49">
        <v>0</v>
      </c>
      <c r="R28" s="50">
        <v>0</v>
      </c>
      <c r="S28" s="54">
        <f t="shared" si="6"/>
        <v>0</v>
      </c>
      <c r="T28" s="49">
        <v>0</v>
      </c>
      <c r="U28" s="50">
        <v>0</v>
      </c>
      <c r="V28" s="54">
        <f t="shared" si="7"/>
        <v>0</v>
      </c>
      <c r="W28" s="49">
        <v>0</v>
      </c>
      <c r="X28" s="50">
        <v>0</v>
      </c>
      <c r="Y28" s="54">
        <f t="shared" si="8"/>
        <v>0</v>
      </c>
      <c r="Z28" s="49">
        <v>0</v>
      </c>
      <c r="AA28" s="50">
        <v>1</v>
      </c>
      <c r="AB28" s="54">
        <f>Z28+AA28</f>
        <v>1</v>
      </c>
      <c r="AC28" s="53">
        <v>31</v>
      </c>
      <c r="AD28" s="53">
        <v>0</v>
      </c>
    </row>
    <row r="29" spans="1:30" x14ac:dyDescent="0.15">
      <c r="A29" s="62" t="s">
        <v>42</v>
      </c>
      <c r="B29" s="11">
        <v>80</v>
      </c>
      <c r="C29" s="12">
        <v>306</v>
      </c>
      <c r="D29" s="63">
        <v>70</v>
      </c>
      <c r="E29" s="12">
        <v>444</v>
      </c>
      <c r="F29" s="12">
        <v>0</v>
      </c>
      <c r="G29" s="8">
        <v>0</v>
      </c>
      <c r="H29" s="8">
        <f t="shared" ref="H29:H31" si="10">B29+D29+F29</f>
        <v>150</v>
      </c>
      <c r="I29" s="8">
        <f t="shared" ref="I29:I31" si="11">C29+E29+G29</f>
        <v>750</v>
      </c>
      <c r="J29" s="9">
        <f t="shared" ref="J29:J31" si="12">H29+I29</f>
        <v>900</v>
      </c>
      <c r="K29" s="49">
        <v>26</v>
      </c>
      <c r="L29" s="50">
        <v>8</v>
      </c>
      <c r="M29" s="45">
        <f t="shared" si="3"/>
        <v>34</v>
      </c>
      <c r="N29" s="49">
        <v>175</v>
      </c>
      <c r="O29" s="52">
        <v>140</v>
      </c>
      <c r="P29" s="45">
        <f t="shared" si="4"/>
        <v>315</v>
      </c>
      <c r="Q29" s="49">
        <v>0</v>
      </c>
      <c r="R29" s="50">
        <v>0</v>
      </c>
      <c r="S29" s="54">
        <f t="shared" si="6"/>
        <v>0</v>
      </c>
      <c r="T29" s="49">
        <v>5</v>
      </c>
      <c r="U29" s="50">
        <v>1</v>
      </c>
      <c r="V29" s="54">
        <f t="shared" si="7"/>
        <v>6</v>
      </c>
      <c r="W29" s="49">
        <v>4</v>
      </c>
      <c r="X29" s="50">
        <v>2</v>
      </c>
      <c r="Y29" s="54">
        <f t="shared" si="8"/>
        <v>6</v>
      </c>
      <c r="Z29" s="49">
        <v>222</v>
      </c>
      <c r="AA29" s="50">
        <v>4</v>
      </c>
      <c r="AB29" s="54">
        <f>Z29+AA29</f>
        <v>226</v>
      </c>
      <c r="AC29" s="53">
        <v>147</v>
      </c>
      <c r="AD29" s="53">
        <v>0</v>
      </c>
    </row>
    <row r="30" spans="1:30" x14ac:dyDescent="0.15">
      <c r="A30" s="62" t="s">
        <v>43</v>
      </c>
      <c r="B30" s="11">
        <v>51</v>
      </c>
      <c r="C30" s="12">
        <v>6</v>
      </c>
      <c r="D30" s="63">
        <v>96</v>
      </c>
      <c r="E30" s="12">
        <v>2</v>
      </c>
      <c r="F30" s="12">
        <v>0</v>
      </c>
      <c r="G30" s="8">
        <v>0</v>
      </c>
      <c r="H30" s="8">
        <f t="shared" si="10"/>
        <v>147</v>
      </c>
      <c r="I30" s="8">
        <f t="shared" si="11"/>
        <v>8</v>
      </c>
      <c r="J30" s="9">
        <f t="shared" si="12"/>
        <v>155</v>
      </c>
      <c r="K30" s="49">
        <v>5</v>
      </c>
      <c r="L30" s="50">
        <v>0</v>
      </c>
      <c r="M30" s="45">
        <f t="shared" si="3"/>
        <v>5</v>
      </c>
      <c r="N30" s="49">
        <v>19</v>
      </c>
      <c r="O30" s="52">
        <v>6</v>
      </c>
      <c r="P30" s="45">
        <f t="shared" si="4"/>
        <v>25</v>
      </c>
      <c r="Q30" s="49">
        <v>0</v>
      </c>
      <c r="R30" s="50">
        <v>0</v>
      </c>
      <c r="S30" s="54">
        <f t="shared" si="6"/>
        <v>0</v>
      </c>
      <c r="T30" s="49">
        <v>3</v>
      </c>
      <c r="U30" s="50">
        <v>0</v>
      </c>
      <c r="V30" s="54">
        <f t="shared" si="7"/>
        <v>3</v>
      </c>
      <c r="W30" s="49">
        <v>0</v>
      </c>
      <c r="X30" s="50">
        <v>0</v>
      </c>
      <c r="Y30" s="54">
        <f t="shared" si="8"/>
        <v>0</v>
      </c>
      <c r="Z30" s="49">
        <v>8</v>
      </c>
      <c r="AA30" s="50">
        <v>0</v>
      </c>
      <c r="AB30" s="54">
        <f t="shared" si="9"/>
        <v>8</v>
      </c>
      <c r="AC30" s="53">
        <v>0</v>
      </c>
      <c r="AD30" s="53">
        <v>0</v>
      </c>
    </row>
    <row r="31" spans="1:30" x14ac:dyDescent="0.15">
      <c r="A31" s="10" t="s">
        <v>44</v>
      </c>
      <c r="B31" s="11">
        <v>5</v>
      </c>
      <c r="C31" s="12">
        <v>1</v>
      </c>
      <c r="D31" s="63">
        <v>0</v>
      </c>
      <c r="E31" s="12">
        <v>0</v>
      </c>
      <c r="F31" s="12">
        <v>1</v>
      </c>
      <c r="G31" s="8">
        <v>0</v>
      </c>
      <c r="H31" s="8">
        <f t="shared" si="10"/>
        <v>6</v>
      </c>
      <c r="I31" s="8">
        <f t="shared" si="11"/>
        <v>1</v>
      </c>
      <c r="J31" s="9">
        <f t="shared" si="12"/>
        <v>7</v>
      </c>
      <c r="K31" s="49">
        <v>0</v>
      </c>
      <c r="L31" s="50">
        <v>0</v>
      </c>
      <c r="M31" s="45">
        <f t="shared" si="3"/>
        <v>0</v>
      </c>
      <c r="N31" s="49">
        <v>346</v>
      </c>
      <c r="O31" s="52">
        <v>24</v>
      </c>
      <c r="P31" s="45">
        <f t="shared" si="4"/>
        <v>370</v>
      </c>
      <c r="Q31" s="49">
        <v>0</v>
      </c>
      <c r="R31" s="50">
        <v>0</v>
      </c>
      <c r="S31" s="54">
        <f t="shared" si="6"/>
        <v>0</v>
      </c>
      <c r="T31" s="49">
        <v>70</v>
      </c>
      <c r="U31" s="50">
        <v>11</v>
      </c>
      <c r="V31" s="54">
        <f t="shared" si="7"/>
        <v>81</v>
      </c>
      <c r="W31" s="49">
        <v>220</v>
      </c>
      <c r="X31" s="50">
        <v>6</v>
      </c>
      <c r="Y31" s="54">
        <f t="shared" si="8"/>
        <v>226</v>
      </c>
      <c r="Z31" s="49">
        <v>59</v>
      </c>
      <c r="AA31" s="50">
        <v>0</v>
      </c>
      <c r="AB31" s="54">
        <f t="shared" si="9"/>
        <v>59</v>
      </c>
      <c r="AC31" s="53">
        <v>0</v>
      </c>
      <c r="AD31" s="53">
        <v>0</v>
      </c>
    </row>
    <row r="32" spans="1:30" x14ac:dyDescent="0.15">
      <c r="A32" s="10" t="s">
        <v>45</v>
      </c>
      <c r="B32" s="11">
        <v>0</v>
      </c>
      <c r="C32" s="12">
        <v>0</v>
      </c>
      <c r="D32" s="63">
        <v>0</v>
      </c>
      <c r="E32" s="12">
        <v>0</v>
      </c>
      <c r="F32" s="12">
        <v>0</v>
      </c>
      <c r="G32" s="8">
        <v>0</v>
      </c>
      <c r="H32" s="8">
        <f t="shared" si="0"/>
        <v>0</v>
      </c>
      <c r="I32" s="8">
        <f t="shared" si="1"/>
        <v>0</v>
      </c>
      <c r="J32" s="9">
        <f t="shared" si="2"/>
        <v>0</v>
      </c>
      <c r="K32" s="49">
        <v>0</v>
      </c>
      <c r="L32" s="50">
        <v>0</v>
      </c>
      <c r="M32" s="45">
        <f t="shared" si="3"/>
        <v>0</v>
      </c>
      <c r="N32" s="49">
        <v>0</v>
      </c>
      <c r="O32" s="52">
        <v>0</v>
      </c>
      <c r="P32" s="45">
        <f t="shared" si="4"/>
        <v>0</v>
      </c>
      <c r="Q32" s="49">
        <v>0</v>
      </c>
      <c r="R32" s="50">
        <v>0</v>
      </c>
      <c r="S32" s="54">
        <f t="shared" si="6"/>
        <v>0</v>
      </c>
      <c r="T32" s="49">
        <v>8</v>
      </c>
      <c r="U32" s="50">
        <v>0</v>
      </c>
      <c r="V32" s="54">
        <f t="shared" si="7"/>
        <v>8</v>
      </c>
      <c r="W32" s="49">
        <v>45</v>
      </c>
      <c r="X32" s="50">
        <v>0</v>
      </c>
      <c r="Y32" s="54">
        <f t="shared" si="8"/>
        <v>45</v>
      </c>
      <c r="Z32" s="49">
        <v>3</v>
      </c>
      <c r="AA32" s="50">
        <v>0</v>
      </c>
      <c r="AB32" s="54">
        <f t="shared" si="9"/>
        <v>3</v>
      </c>
      <c r="AC32" s="53">
        <v>0</v>
      </c>
      <c r="AD32" s="53">
        <v>0</v>
      </c>
    </row>
    <row r="33" spans="1:30" x14ac:dyDescent="0.15">
      <c r="A33" s="10" t="s">
        <v>46</v>
      </c>
      <c r="B33" s="11">
        <v>0</v>
      </c>
      <c r="C33" s="12">
        <v>0</v>
      </c>
      <c r="D33" s="63">
        <v>0</v>
      </c>
      <c r="E33" s="12">
        <v>0</v>
      </c>
      <c r="F33" s="12">
        <v>0</v>
      </c>
      <c r="G33" s="8">
        <v>0</v>
      </c>
      <c r="H33" s="8">
        <f t="shared" si="0"/>
        <v>0</v>
      </c>
      <c r="I33" s="8">
        <f t="shared" si="1"/>
        <v>0</v>
      </c>
      <c r="J33" s="9">
        <f t="shared" si="2"/>
        <v>0</v>
      </c>
      <c r="K33" s="49">
        <v>0</v>
      </c>
      <c r="L33" s="50">
        <v>0</v>
      </c>
      <c r="M33" s="45">
        <f t="shared" si="3"/>
        <v>0</v>
      </c>
      <c r="N33" s="49">
        <v>1</v>
      </c>
      <c r="O33" s="52">
        <v>0</v>
      </c>
      <c r="P33" s="45">
        <f t="shared" si="4"/>
        <v>1</v>
      </c>
      <c r="Q33" s="49">
        <v>0</v>
      </c>
      <c r="R33" s="50">
        <v>4</v>
      </c>
      <c r="S33" s="54">
        <f t="shared" si="6"/>
        <v>4</v>
      </c>
      <c r="T33" s="49">
        <v>25</v>
      </c>
      <c r="U33" s="50">
        <v>3</v>
      </c>
      <c r="V33" s="54">
        <f t="shared" si="7"/>
        <v>28</v>
      </c>
      <c r="W33" s="49">
        <v>131</v>
      </c>
      <c r="X33" s="50">
        <v>0</v>
      </c>
      <c r="Y33" s="54">
        <f t="shared" si="8"/>
        <v>131</v>
      </c>
      <c r="Z33" s="49">
        <v>15</v>
      </c>
      <c r="AA33" s="50">
        <v>0</v>
      </c>
      <c r="AB33" s="54">
        <f t="shared" si="9"/>
        <v>15</v>
      </c>
      <c r="AC33" s="53">
        <v>0</v>
      </c>
      <c r="AD33" s="53">
        <v>0</v>
      </c>
    </row>
    <row r="34" spans="1:30" x14ac:dyDescent="0.15">
      <c r="A34" s="10" t="s">
        <v>47</v>
      </c>
      <c r="B34" s="11">
        <v>0</v>
      </c>
      <c r="C34" s="12">
        <v>0</v>
      </c>
      <c r="D34" s="63">
        <v>0</v>
      </c>
      <c r="E34" s="12">
        <v>0</v>
      </c>
      <c r="F34" s="12">
        <v>0</v>
      </c>
      <c r="G34" s="8">
        <v>0</v>
      </c>
      <c r="H34" s="8">
        <f t="shared" si="0"/>
        <v>0</v>
      </c>
      <c r="I34" s="8">
        <f t="shared" si="1"/>
        <v>0</v>
      </c>
      <c r="J34" s="9">
        <f t="shared" si="2"/>
        <v>0</v>
      </c>
      <c r="K34" s="49">
        <v>0</v>
      </c>
      <c r="L34" s="50">
        <v>0</v>
      </c>
      <c r="M34" s="45">
        <f t="shared" si="3"/>
        <v>0</v>
      </c>
      <c r="N34" s="49">
        <v>0</v>
      </c>
      <c r="O34" s="52">
        <v>0</v>
      </c>
      <c r="P34" s="45">
        <f t="shared" si="4"/>
        <v>0</v>
      </c>
      <c r="Q34" s="49">
        <v>0</v>
      </c>
      <c r="R34" s="50">
        <v>8</v>
      </c>
      <c r="S34" s="54">
        <f t="shared" si="6"/>
        <v>8</v>
      </c>
      <c r="T34" s="49">
        <v>0</v>
      </c>
      <c r="U34" s="50">
        <v>1</v>
      </c>
      <c r="V34" s="54">
        <f t="shared" si="7"/>
        <v>1</v>
      </c>
      <c r="W34" s="49">
        <v>0</v>
      </c>
      <c r="X34" s="50">
        <v>0</v>
      </c>
      <c r="Y34" s="54">
        <f t="shared" si="8"/>
        <v>0</v>
      </c>
      <c r="Z34" s="49">
        <v>0</v>
      </c>
      <c r="AA34" s="50">
        <v>0</v>
      </c>
      <c r="AB34" s="54">
        <f t="shared" si="9"/>
        <v>0</v>
      </c>
      <c r="AC34" s="53">
        <v>0</v>
      </c>
      <c r="AD34" s="53">
        <v>0</v>
      </c>
    </row>
    <row r="35" spans="1:30" x14ac:dyDescent="0.15">
      <c r="A35" s="10" t="s">
        <v>48</v>
      </c>
      <c r="B35" s="11">
        <v>0</v>
      </c>
      <c r="C35" s="12">
        <v>0</v>
      </c>
      <c r="D35" s="63">
        <v>0</v>
      </c>
      <c r="E35" s="12">
        <v>0</v>
      </c>
      <c r="F35" s="12">
        <v>0</v>
      </c>
      <c r="G35" s="8">
        <v>0</v>
      </c>
      <c r="H35" s="8">
        <f t="shared" si="0"/>
        <v>0</v>
      </c>
      <c r="I35" s="8">
        <f t="shared" si="1"/>
        <v>0</v>
      </c>
      <c r="J35" s="9">
        <f t="shared" si="2"/>
        <v>0</v>
      </c>
      <c r="K35" s="49">
        <v>0</v>
      </c>
      <c r="L35" s="50">
        <v>0</v>
      </c>
      <c r="M35" s="45">
        <f t="shared" si="3"/>
        <v>0</v>
      </c>
      <c r="N35" s="49">
        <v>0</v>
      </c>
      <c r="O35" s="52">
        <v>0</v>
      </c>
      <c r="P35" s="45">
        <f t="shared" si="4"/>
        <v>0</v>
      </c>
      <c r="Q35" s="49">
        <v>0</v>
      </c>
      <c r="R35" s="50">
        <v>0</v>
      </c>
      <c r="S35" s="54">
        <f t="shared" si="6"/>
        <v>0</v>
      </c>
      <c r="T35" s="49">
        <v>18</v>
      </c>
      <c r="U35" s="50">
        <v>2</v>
      </c>
      <c r="V35" s="54">
        <f t="shared" si="7"/>
        <v>20</v>
      </c>
      <c r="W35" s="49">
        <v>69</v>
      </c>
      <c r="X35" s="50">
        <v>0</v>
      </c>
      <c r="Y35" s="54">
        <f t="shared" si="8"/>
        <v>69</v>
      </c>
      <c r="Z35" s="49">
        <v>44</v>
      </c>
      <c r="AA35" s="50">
        <v>0</v>
      </c>
      <c r="AB35" s="54">
        <f t="shared" si="9"/>
        <v>44</v>
      </c>
      <c r="AC35" s="53">
        <v>0</v>
      </c>
      <c r="AD35" s="53">
        <v>0</v>
      </c>
    </row>
    <row r="36" spans="1:30" x14ac:dyDescent="0.15">
      <c r="A36" s="10" t="s">
        <v>49</v>
      </c>
      <c r="B36" s="11">
        <v>0</v>
      </c>
      <c r="C36" s="12">
        <v>0</v>
      </c>
      <c r="D36" s="63">
        <v>0</v>
      </c>
      <c r="E36" s="12">
        <v>0</v>
      </c>
      <c r="F36" s="12">
        <v>0</v>
      </c>
      <c r="G36" s="8">
        <v>0</v>
      </c>
      <c r="H36" s="8">
        <f t="shared" si="0"/>
        <v>0</v>
      </c>
      <c r="I36" s="8">
        <f t="shared" si="1"/>
        <v>0</v>
      </c>
      <c r="J36" s="9">
        <f t="shared" si="2"/>
        <v>0</v>
      </c>
      <c r="K36" s="49">
        <v>0</v>
      </c>
      <c r="L36" s="50">
        <v>0</v>
      </c>
      <c r="M36" s="45">
        <f t="shared" si="3"/>
        <v>0</v>
      </c>
      <c r="N36" s="49">
        <v>0</v>
      </c>
      <c r="O36" s="52">
        <v>0</v>
      </c>
      <c r="P36" s="45">
        <f t="shared" si="4"/>
        <v>0</v>
      </c>
      <c r="Q36" s="49">
        <v>0</v>
      </c>
      <c r="R36" s="50">
        <v>7</v>
      </c>
      <c r="S36" s="54">
        <f t="shared" si="6"/>
        <v>7</v>
      </c>
      <c r="T36" s="49">
        <v>2</v>
      </c>
      <c r="U36" s="50">
        <v>1</v>
      </c>
      <c r="V36" s="54">
        <f t="shared" si="7"/>
        <v>3</v>
      </c>
      <c r="W36" s="49">
        <v>16</v>
      </c>
      <c r="X36" s="50">
        <v>0</v>
      </c>
      <c r="Y36" s="54">
        <f t="shared" si="8"/>
        <v>16</v>
      </c>
      <c r="Z36" s="49">
        <v>6</v>
      </c>
      <c r="AA36" s="50">
        <v>0</v>
      </c>
      <c r="AB36" s="54">
        <f t="shared" si="9"/>
        <v>6</v>
      </c>
      <c r="AC36" s="53">
        <v>0</v>
      </c>
      <c r="AD36" s="53">
        <v>0</v>
      </c>
    </row>
    <row r="37" spans="1:30" x14ac:dyDescent="0.15">
      <c r="A37" s="10" t="s">
        <v>50</v>
      </c>
      <c r="B37" s="11">
        <v>0</v>
      </c>
      <c r="C37" s="12">
        <v>0</v>
      </c>
      <c r="D37" s="63">
        <v>0</v>
      </c>
      <c r="E37" s="12">
        <v>0</v>
      </c>
      <c r="F37" s="12">
        <v>0</v>
      </c>
      <c r="G37" s="8">
        <v>0</v>
      </c>
      <c r="H37" s="8">
        <f t="shared" si="0"/>
        <v>0</v>
      </c>
      <c r="I37" s="8">
        <f t="shared" si="1"/>
        <v>0</v>
      </c>
      <c r="J37" s="9">
        <f t="shared" si="2"/>
        <v>0</v>
      </c>
      <c r="K37" s="49">
        <v>0</v>
      </c>
      <c r="L37" s="50">
        <v>0</v>
      </c>
      <c r="M37" s="45">
        <f t="shared" si="3"/>
        <v>0</v>
      </c>
      <c r="N37" s="49">
        <v>0</v>
      </c>
      <c r="O37" s="52">
        <v>0</v>
      </c>
      <c r="P37" s="45">
        <f t="shared" si="4"/>
        <v>0</v>
      </c>
      <c r="Q37" s="49">
        <v>0</v>
      </c>
      <c r="R37" s="50">
        <v>0</v>
      </c>
      <c r="S37" s="54">
        <f t="shared" si="6"/>
        <v>0</v>
      </c>
      <c r="T37" s="49">
        <v>26</v>
      </c>
      <c r="U37" s="50">
        <v>0</v>
      </c>
      <c r="V37" s="54">
        <f t="shared" si="7"/>
        <v>26</v>
      </c>
      <c r="W37" s="49">
        <v>41</v>
      </c>
      <c r="X37" s="50">
        <v>0</v>
      </c>
      <c r="Y37" s="54">
        <f t="shared" si="8"/>
        <v>41</v>
      </c>
      <c r="Z37" s="49">
        <v>15</v>
      </c>
      <c r="AA37" s="50">
        <v>0</v>
      </c>
      <c r="AB37" s="54">
        <f>Z37+AA37</f>
        <v>15</v>
      </c>
      <c r="AC37" s="53">
        <v>0</v>
      </c>
      <c r="AD37" s="53">
        <v>0</v>
      </c>
    </row>
    <row r="38" spans="1:30" x14ac:dyDescent="0.15">
      <c r="A38" s="10" t="s">
        <v>51</v>
      </c>
      <c r="B38" s="11">
        <v>258</v>
      </c>
      <c r="C38" s="12">
        <v>99</v>
      </c>
      <c r="D38" s="63">
        <v>389</v>
      </c>
      <c r="E38" s="12">
        <v>167</v>
      </c>
      <c r="F38" s="12">
        <v>3</v>
      </c>
      <c r="G38" s="12">
        <v>0</v>
      </c>
      <c r="H38" s="8">
        <f t="shared" si="0"/>
        <v>650</v>
      </c>
      <c r="I38" s="8">
        <f t="shared" si="1"/>
        <v>266</v>
      </c>
      <c r="J38" s="9">
        <f t="shared" si="2"/>
        <v>916</v>
      </c>
      <c r="K38" s="49">
        <v>10</v>
      </c>
      <c r="L38" s="50">
        <v>1</v>
      </c>
      <c r="M38" s="45">
        <f t="shared" si="3"/>
        <v>11</v>
      </c>
      <c r="N38" s="49">
        <v>689</v>
      </c>
      <c r="O38" s="52">
        <v>102</v>
      </c>
      <c r="P38" s="45">
        <f t="shared" si="4"/>
        <v>791</v>
      </c>
      <c r="Q38" s="49">
        <v>0</v>
      </c>
      <c r="R38" s="50">
        <v>6</v>
      </c>
      <c r="S38" s="54">
        <f t="shared" si="6"/>
        <v>6</v>
      </c>
      <c r="T38" s="49">
        <v>20</v>
      </c>
      <c r="U38" s="50">
        <v>8</v>
      </c>
      <c r="V38" s="54">
        <f t="shared" si="7"/>
        <v>28</v>
      </c>
      <c r="W38" s="49">
        <v>121</v>
      </c>
      <c r="X38" s="50">
        <v>1</v>
      </c>
      <c r="Y38" s="54">
        <f t="shared" si="8"/>
        <v>122</v>
      </c>
      <c r="Z38" s="49">
        <v>61</v>
      </c>
      <c r="AA38" s="50">
        <v>0</v>
      </c>
      <c r="AB38" s="54">
        <f>Z38+AA38</f>
        <v>61</v>
      </c>
      <c r="AC38" s="53">
        <v>16</v>
      </c>
      <c r="AD38" s="53">
        <v>0</v>
      </c>
    </row>
    <row r="39" spans="1:30" x14ac:dyDescent="0.15">
      <c r="A39" s="10" t="s">
        <v>52</v>
      </c>
      <c r="B39" s="11">
        <v>409</v>
      </c>
      <c r="C39" s="12">
        <v>108</v>
      </c>
      <c r="D39" s="63">
        <v>387</v>
      </c>
      <c r="E39" s="12">
        <v>104</v>
      </c>
      <c r="F39" s="12">
        <v>0</v>
      </c>
      <c r="G39" s="12">
        <v>0</v>
      </c>
      <c r="H39" s="8">
        <f t="shared" si="0"/>
        <v>796</v>
      </c>
      <c r="I39" s="8">
        <f t="shared" si="1"/>
        <v>212</v>
      </c>
      <c r="J39" s="9">
        <f t="shared" si="2"/>
        <v>1008</v>
      </c>
      <c r="K39" s="49">
        <f>7+10</f>
        <v>17</v>
      </c>
      <c r="L39" s="50">
        <v>2</v>
      </c>
      <c r="M39" s="45">
        <f t="shared" si="3"/>
        <v>19</v>
      </c>
      <c r="N39" s="49">
        <v>477</v>
      </c>
      <c r="O39" s="52">
        <v>69</v>
      </c>
      <c r="P39" s="45">
        <f t="shared" si="4"/>
        <v>546</v>
      </c>
      <c r="Q39" s="49">
        <v>0</v>
      </c>
      <c r="R39" s="50">
        <v>0</v>
      </c>
      <c r="S39" s="54">
        <f t="shared" si="6"/>
        <v>0</v>
      </c>
      <c r="T39" s="49">
        <v>85</v>
      </c>
      <c r="U39" s="50">
        <v>1</v>
      </c>
      <c r="V39" s="54">
        <f t="shared" si="7"/>
        <v>86</v>
      </c>
      <c r="W39" s="49">
        <v>58</v>
      </c>
      <c r="X39" s="50">
        <v>0</v>
      </c>
      <c r="Y39" s="54">
        <f t="shared" si="8"/>
        <v>58</v>
      </c>
      <c r="Z39" s="49">
        <v>128</v>
      </c>
      <c r="AA39" s="50">
        <v>0</v>
      </c>
      <c r="AB39" s="54">
        <f t="shared" si="9"/>
        <v>128</v>
      </c>
      <c r="AC39" s="53">
        <v>91</v>
      </c>
      <c r="AD39" s="53">
        <v>0</v>
      </c>
    </row>
    <row r="40" spans="1:30" ht="14.25" thickBot="1" x14ac:dyDescent="0.2">
      <c r="A40" s="14" t="s">
        <v>53</v>
      </c>
      <c r="B40" s="55"/>
      <c r="C40" s="16">
        <v>13</v>
      </c>
      <c r="D40" s="17"/>
      <c r="E40" s="16">
        <v>26</v>
      </c>
      <c r="F40" s="16">
        <v>0</v>
      </c>
      <c r="G40" s="22">
        <v>0</v>
      </c>
      <c r="H40" s="16">
        <f t="shared" si="0"/>
        <v>0</v>
      </c>
      <c r="I40" s="16">
        <f t="shared" si="1"/>
        <v>39</v>
      </c>
      <c r="J40" s="56">
        <f t="shared" si="2"/>
        <v>39</v>
      </c>
      <c r="K40" s="57"/>
      <c r="L40" s="16">
        <v>1</v>
      </c>
      <c r="M40" s="56">
        <f t="shared" si="3"/>
        <v>1</v>
      </c>
      <c r="N40" s="57"/>
      <c r="O40" s="58">
        <v>10</v>
      </c>
      <c r="P40" s="56">
        <f t="shared" si="4"/>
        <v>10</v>
      </c>
      <c r="Q40" s="59"/>
      <c r="R40" s="22">
        <v>1</v>
      </c>
      <c r="S40" s="56">
        <f>Q40+R40</f>
        <v>1</v>
      </c>
      <c r="T40" s="57"/>
      <c r="U40" s="16">
        <v>0</v>
      </c>
      <c r="V40" s="56">
        <f t="shared" si="7"/>
        <v>0</v>
      </c>
      <c r="W40" s="57"/>
      <c r="X40" s="16">
        <v>0</v>
      </c>
      <c r="Y40" s="56">
        <f t="shared" si="8"/>
        <v>0</v>
      </c>
      <c r="Z40" s="57"/>
      <c r="AA40" s="16">
        <v>0</v>
      </c>
      <c r="AB40" s="56">
        <f t="shared" si="9"/>
        <v>0</v>
      </c>
      <c r="AC40" s="60"/>
      <c r="AD40" s="60"/>
    </row>
    <row r="41" spans="1:30" ht="15" thickTop="1" thickBot="1" x14ac:dyDescent="0.2">
      <c r="A41" s="23" t="s">
        <v>14</v>
      </c>
      <c r="B41" s="24">
        <f t="shared" ref="B41:I41" si="13">SUM(B5:B40)</f>
        <v>4242</v>
      </c>
      <c r="C41" s="25">
        <f t="shared" si="13"/>
        <v>2604</v>
      </c>
      <c r="D41" s="25">
        <f t="shared" si="13"/>
        <v>5288</v>
      </c>
      <c r="E41" s="25">
        <f t="shared" si="13"/>
        <v>3125</v>
      </c>
      <c r="F41" s="25">
        <f t="shared" si="13"/>
        <v>61</v>
      </c>
      <c r="G41" s="25">
        <f t="shared" si="13"/>
        <v>0</v>
      </c>
      <c r="H41" s="25">
        <f t="shared" si="13"/>
        <v>9591</v>
      </c>
      <c r="I41" s="25">
        <f t="shared" si="13"/>
        <v>5729</v>
      </c>
      <c r="J41" s="26">
        <f>H41+I41</f>
        <v>15320</v>
      </c>
      <c r="K41" s="24">
        <f t="shared" ref="K41:P41" si="14">SUM(K5:K40)</f>
        <v>374</v>
      </c>
      <c r="L41" s="25">
        <f>SUM(L5:L40)</f>
        <v>58</v>
      </c>
      <c r="M41" s="26">
        <f t="shared" si="14"/>
        <v>432</v>
      </c>
      <c r="N41" s="24">
        <f>SUM(N5:N40)</f>
        <v>4398</v>
      </c>
      <c r="O41" s="25">
        <f>SUM(O5:O40)</f>
        <v>1387</v>
      </c>
      <c r="P41" s="26">
        <f t="shared" si="14"/>
        <v>5785</v>
      </c>
      <c r="Q41" s="24">
        <f t="shared" ref="Q41:AD41" si="15">SUM(Q5:Q40)</f>
        <v>248</v>
      </c>
      <c r="R41" s="25">
        <f t="shared" si="15"/>
        <v>197</v>
      </c>
      <c r="S41" s="26">
        <f t="shared" si="15"/>
        <v>445</v>
      </c>
      <c r="T41" s="24">
        <f t="shared" si="15"/>
        <v>1322</v>
      </c>
      <c r="U41" s="25">
        <f>SUM(U5:U40)</f>
        <v>184</v>
      </c>
      <c r="V41" s="26">
        <f>SUM(V5:V40)</f>
        <v>1506</v>
      </c>
      <c r="W41" s="24">
        <f>SUM(W5:W40)</f>
        <v>3270</v>
      </c>
      <c r="X41" s="25">
        <f t="shared" si="15"/>
        <v>100</v>
      </c>
      <c r="Y41" s="26">
        <f t="shared" si="15"/>
        <v>3370</v>
      </c>
      <c r="Z41" s="24">
        <f t="shared" si="15"/>
        <v>2033</v>
      </c>
      <c r="AA41" s="25">
        <f t="shared" si="15"/>
        <v>53</v>
      </c>
      <c r="AB41" s="26">
        <f t="shared" si="15"/>
        <v>2086</v>
      </c>
      <c r="AC41" s="27">
        <f t="shared" si="15"/>
        <v>631</v>
      </c>
      <c r="AD41" s="27">
        <f t="shared" si="15"/>
        <v>0</v>
      </c>
    </row>
    <row r="42" spans="1:30" x14ac:dyDescent="0.15">
      <c r="A42" s="28" t="s">
        <v>54</v>
      </c>
      <c r="B42" s="28"/>
      <c r="C42" s="29"/>
      <c r="D42" s="29"/>
      <c r="E42" s="29"/>
      <c r="F42" s="29"/>
      <c r="G42" s="29"/>
      <c r="H42" s="29"/>
      <c r="I42" s="29"/>
      <c r="J42" s="29"/>
      <c r="K42" s="29"/>
      <c r="L42" s="29"/>
      <c r="M42" s="29"/>
      <c r="N42" s="29"/>
    </row>
    <row r="43" spans="1:30" x14ac:dyDescent="0.15">
      <c r="A43" s="28"/>
    </row>
    <row r="44" spans="1:30" x14ac:dyDescent="0.15">
      <c r="B44" s="61"/>
      <c r="D44" s="61"/>
      <c r="T44" s="61"/>
      <c r="W44" s="61"/>
      <c r="Z44" s="61"/>
      <c r="AC44" s="61"/>
    </row>
    <row r="45" spans="1:30" x14ac:dyDescent="0.15">
      <c r="B45" s="61"/>
      <c r="D45" s="61"/>
      <c r="T45" s="61"/>
      <c r="W45" s="61"/>
      <c r="Z45" s="61"/>
      <c r="AC45" s="61"/>
    </row>
    <row r="46" spans="1:30" x14ac:dyDescent="0.15">
      <c r="B46" s="61"/>
      <c r="D46" s="61"/>
      <c r="T46" s="61"/>
      <c r="W46" s="61"/>
      <c r="Z46" s="61"/>
      <c r="AC46" s="61"/>
    </row>
    <row r="47" spans="1:30" x14ac:dyDescent="0.15">
      <c r="B47" s="61"/>
      <c r="D47" s="61"/>
      <c r="T47" s="61"/>
      <c r="W47" s="61"/>
      <c r="Z47" s="61"/>
      <c r="AC47" s="61"/>
    </row>
    <row r="48" spans="1:30" x14ac:dyDescent="0.15">
      <c r="B48" s="61"/>
      <c r="D48" s="61"/>
      <c r="T48" s="61"/>
      <c r="W48" s="61"/>
      <c r="Z48" s="61"/>
      <c r="AC48" s="61"/>
    </row>
    <row r="49" spans="2:29" x14ac:dyDescent="0.15">
      <c r="B49" s="61"/>
      <c r="D49" s="61"/>
      <c r="T49" s="61"/>
      <c r="W49" s="61"/>
      <c r="Z49" s="61"/>
      <c r="AC49" s="61"/>
    </row>
    <row r="50" spans="2:29" x14ac:dyDescent="0.15">
      <c r="B50" s="61"/>
      <c r="D50" s="61"/>
      <c r="T50" s="61"/>
      <c r="W50" s="61"/>
      <c r="Z50" s="61"/>
      <c r="AC50" s="61"/>
    </row>
    <row r="51" spans="2:29" x14ac:dyDescent="0.15">
      <c r="B51" s="61"/>
      <c r="D51" s="61"/>
      <c r="T51" s="61"/>
      <c r="W51" s="61"/>
      <c r="Z51" s="61"/>
      <c r="AC51" s="61"/>
    </row>
    <row r="52" spans="2:29" x14ac:dyDescent="0.15">
      <c r="B52" s="61"/>
      <c r="D52" s="61"/>
      <c r="T52" s="61"/>
      <c r="W52" s="61"/>
      <c r="Z52" s="61"/>
      <c r="AC52" s="61"/>
    </row>
    <row r="53" spans="2:29" x14ac:dyDescent="0.15">
      <c r="B53" s="61"/>
      <c r="D53" s="61"/>
      <c r="T53" s="61"/>
      <c r="W53" s="61"/>
      <c r="Z53" s="61"/>
      <c r="AC53" s="61"/>
    </row>
    <row r="54" spans="2:29" x14ac:dyDescent="0.15">
      <c r="B54" s="61"/>
      <c r="D54" s="61"/>
      <c r="T54" s="61"/>
      <c r="W54" s="61"/>
      <c r="Z54" s="61"/>
      <c r="AC54" s="61"/>
    </row>
    <row r="55" spans="2:29" x14ac:dyDescent="0.15">
      <c r="B55" s="61"/>
      <c r="D55" s="61"/>
      <c r="T55" s="61"/>
      <c r="W55" s="61"/>
      <c r="Z55" s="61"/>
      <c r="AC55" s="61"/>
    </row>
    <row r="56" spans="2:29" x14ac:dyDescent="0.15">
      <c r="B56" s="61"/>
      <c r="D56" s="61"/>
      <c r="T56" s="61"/>
      <c r="W56" s="61"/>
      <c r="Z56" s="61"/>
      <c r="AC56" s="61"/>
    </row>
    <row r="57" spans="2:29" x14ac:dyDescent="0.15">
      <c r="B57" s="61"/>
      <c r="D57" s="61"/>
      <c r="T57" s="61"/>
      <c r="W57" s="61"/>
      <c r="Z57" s="61"/>
      <c r="AC57" s="61"/>
    </row>
    <row r="58" spans="2:29" x14ac:dyDescent="0.15">
      <c r="B58" s="61"/>
      <c r="D58" s="61"/>
      <c r="T58" s="61"/>
      <c r="W58" s="61"/>
      <c r="Z58" s="61"/>
      <c r="AC58" s="61"/>
    </row>
    <row r="59" spans="2:29" x14ac:dyDescent="0.15">
      <c r="B59" s="61"/>
      <c r="D59" s="61"/>
      <c r="T59" s="61"/>
      <c r="W59" s="61"/>
      <c r="Z59" s="61"/>
      <c r="AC59" s="61"/>
    </row>
    <row r="60" spans="2:29" x14ac:dyDescent="0.15">
      <c r="B60" s="61"/>
      <c r="D60" s="61"/>
      <c r="T60" s="61"/>
      <c r="W60" s="61"/>
      <c r="Z60" s="61"/>
      <c r="AC60" s="61"/>
    </row>
    <row r="61" spans="2:29" x14ac:dyDescent="0.15">
      <c r="B61" s="61"/>
      <c r="D61" s="61"/>
      <c r="T61" s="61"/>
      <c r="W61" s="61"/>
      <c r="Z61" s="61"/>
      <c r="AC61" s="61"/>
    </row>
    <row r="62" spans="2:29" x14ac:dyDescent="0.15">
      <c r="B62" s="61"/>
      <c r="D62" s="61"/>
      <c r="T62" s="61"/>
      <c r="W62" s="61"/>
      <c r="Z62" s="61"/>
      <c r="AC62" s="61"/>
    </row>
    <row r="63" spans="2:29" x14ac:dyDescent="0.15">
      <c r="B63" s="61"/>
      <c r="D63" s="61"/>
      <c r="T63" s="61"/>
      <c r="W63" s="61"/>
      <c r="Z63" s="61"/>
      <c r="AC63" s="61"/>
    </row>
    <row r="64" spans="2:29" x14ac:dyDescent="0.15">
      <c r="B64" s="61"/>
      <c r="D64" s="61"/>
      <c r="T64" s="61"/>
      <c r="W64" s="61"/>
      <c r="Z64" s="61"/>
      <c r="AC64" s="61"/>
    </row>
    <row r="65" spans="2:29" x14ac:dyDescent="0.15">
      <c r="B65" s="61"/>
      <c r="D65" s="61"/>
      <c r="T65" s="61"/>
      <c r="W65" s="61"/>
      <c r="Z65" s="61"/>
      <c r="AC65" s="61"/>
    </row>
    <row r="66" spans="2:29" x14ac:dyDescent="0.15">
      <c r="B66" s="61"/>
      <c r="D66" s="61"/>
      <c r="T66" s="61"/>
      <c r="W66" s="61"/>
      <c r="Z66" s="61"/>
      <c r="AC66" s="61"/>
    </row>
    <row r="67" spans="2:29" x14ac:dyDescent="0.15">
      <c r="B67" s="61"/>
      <c r="D67" s="61"/>
      <c r="T67" s="61"/>
      <c r="W67" s="61"/>
      <c r="Z67" s="61"/>
      <c r="AC67" s="61"/>
    </row>
    <row r="68" spans="2:29" x14ac:dyDescent="0.15">
      <c r="B68" s="61"/>
      <c r="D68" s="61"/>
      <c r="T68" s="61"/>
      <c r="W68" s="61"/>
      <c r="Z68" s="61"/>
      <c r="AC68" s="61"/>
    </row>
    <row r="69" spans="2:29" x14ac:dyDescent="0.15">
      <c r="B69" s="61"/>
      <c r="D69" s="61"/>
      <c r="T69" s="61"/>
      <c r="W69" s="61"/>
      <c r="Z69" s="61"/>
      <c r="AC69" s="61"/>
    </row>
    <row r="70" spans="2:29" x14ac:dyDescent="0.15">
      <c r="B70" s="61"/>
      <c r="D70" s="61"/>
      <c r="T70" s="61"/>
      <c r="W70" s="61"/>
      <c r="Z70" s="61"/>
      <c r="AC70" s="61"/>
    </row>
    <row r="71" spans="2:29" x14ac:dyDescent="0.15">
      <c r="T71" s="61"/>
      <c r="W71" s="61"/>
      <c r="Z71" s="61"/>
      <c r="AC71" s="61"/>
    </row>
    <row r="72" spans="2:29" x14ac:dyDescent="0.15">
      <c r="T72" s="61"/>
      <c r="W72" s="61"/>
      <c r="Z72" s="61"/>
      <c r="AC72" s="61"/>
    </row>
    <row r="73" spans="2:29" x14ac:dyDescent="0.15">
      <c r="T73" s="61"/>
      <c r="W73" s="61"/>
      <c r="Z73" s="61"/>
      <c r="AC73" s="61"/>
    </row>
    <row r="74" spans="2:29" x14ac:dyDescent="0.15">
      <c r="T74" s="61"/>
      <c r="W74" s="61"/>
      <c r="Z74" s="61"/>
      <c r="AC74" s="61"/>
    </row>
    <row r="75" spans="2:29" x14ac:dyDescent="0.15">
      <c r="T75" s="61"/>
      <c r="W75" s="61"/>
      <c r="Z75" s="61"/>
      <c r="AC75" s="61"/>
    </row>
    <row r="76" spans="2:29" x14ac:dyDescent="0.15">
      <c r="T76" s="61"/>
      <c r="W76" s="61"/>
      <c r="Z76" s="61"/>
      <c r="AC76" s="61"/>
    </row>
    <row r="77" spans="2:29" x14ac:dyDescent="0.15">
      <c r="T77" s="61"/>
      <c r="W77" s="61"/>
      <c r="Z77" s="61"/>
      <c r="AC77" s="61"/>
    </row>
    <row r="78" spans="2:29" x14ac:dyDescent="0.15">
      <c r="T78" s="61"/>
      <c r="W78" s="61"/>
      <c r="Z78" s="61"/>
      <c r="AC78" s="61"/>
    </row>
  </sheetData>
  <mergeCells count="32">
    <mergeCell ref="AD2:AD4"/>
    <mergeCell ref="P3:P4"/>
    <mergeCell ref="Q3:Q4"/>
    <mergeCell ref="R3:R4"/>
    <mergeCell ref="S3:S4"/>
    <mergeCell ref="T3:T4"/>
    <mergeCell ref="AB3:AB4"/>
    <mergeCell ref="V3:V4"/>
    <mergeCell ref="W3:W4"/>
    <mergeCell ref="X3:X4"/>
    <mergeCell ref="Y3:Y4"/>
    <mergeCell ref="Z3:Z4"/>
    <mergeCell ref="AA3:AA4"/>
    <mergeCell ref="T2:V2"/>
    <mergeCell ref="U3:U4"/>
    <mergeCell ref="W2:Y2"/>
    <mergeCell ref="Z2:AB2"/>
    <mergeCell ref="AC2:AC4"/>
    <mergeCell ref="A2:A4"/>
    <mergeCell ref="B2:J2"/>
    <mergeCell ref="K2:M2"/>
    <mergeCell ref="N2:P2"/>
    <mergeCell ref="Q2:S2"/>
    <mergeCell ref="L3:L4"/>
    <mergeCell ref="M3:M4"/>
    <mergeCell ref="N3:N4"/>
    <mergeCell ref="O3:O4"/>
    <mergeCell ref="B3:C3"/>
    <mergeCell ref="D3:E3"/>
    <mergeCell ref="F3:G3"/>
    <mergeCell ref="H3:J3"/>
    <mergeCell ref="K3:K4"/>
  </mergeCells>
  <phoneticPr fontId="1"/>
  <printOptions horizontalCentered="1" verticalCentered="1"/>
  <pageMargins left="0.11811023622047245" right="0.11811023622047245" top="0.74803149606299213" bottom="0.74803149606299213" header="0.31496062992125984" footer="0.31496062992125984"/>
  <pageSetup paperSize="8"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43"/>
  <sheetViews>
    <sheetView zoomScale="85" zoomScaleNormal="85" zoomScaleSheetLayoutView="70" workbookViewId="0">
      <pane xSplit="13" ySplit="4" topLeftCell="N5" activePane="bottomRight" state="frozen"/>
      <selection pane="topRight" activeCell="B1" sqref="B1"/>
      <selection pane="bottomLeft" activeCell="A4" sqref="A4"/>
      <selection pane="bottomRight" activeCell="Q26" sqref="Q26"/>
    </sheetView>
  </sheetViews>
  <sheetFormatPr defaultColWidth="9" defaultRowHeight="13.5" x14ac:dyDescent="0.15"/>
  <cols>
    <col min="1" max="1" width="11" style="2" customWidth="1"/>
    <col min="2" max="13" width="6.875" style="2" customWidth="1"/>
    <col min="14" max="16384" width="9" style="2"/>
  </cols>
  <sheetData>
    <row r="1" spans="1:13" ht="19.5" thickBot="1" x14ac:dyDescent="0.25">
      <c r="A1" s="1" t="s">
        <v>55</v>
      </c>
    </row>
    <row r="2" spans="1:13" x14ac:dyDescent="0.15">
      <c r="A2" s="72" t="s">
        <v>1</v>
      </c>
      <c r="B2" s="75" t="s">
        <v>2</v>
      </c>
      <c r="C2" s="76"/>
      <c r="D2" s="76"/>
      <c r="E2" s="76"/>
      <c r="F2" s="76"/>
      <c r="G2" s="76"/>
      <c r="H2" s="76"/>
      <c r="I2" s="76"/>
      <c r="J2" s="77"/>
      <c r="K2" s="75" t="s">
        <v>4</v>
      </c>
      <c r="L2" s="76"/>
      <c r="M2" s="77"/>
    </row>
    <row r="3" spans="1:13" x14ac:dyDescent="0.15">
      <c r="A3" s="73"/>
      <c r="B3" s="84" t="s">
        <v>11</v>
      </c>
      <c r="C3" s="85"/>
      <c r="D3" s="86" t="s">
        <v>12</v>
      </c>
      <c r="E3" s="85"/>
      <c r="F3" s="86" t="s">
        <v>13</v>
      </c>
      <c r="G3" s="90"/>
      <c r="H3" s="87" t="s">
        <v>14</v>
      </c>
      <c r="I3" s="88"/>
      <c r="J3" s="89"/>
      <c r="K3" s="82" t="s">
        <v>15</v>
      </c>
      <c r="L3" s="78" t="s">
        <v>16</v>
      </c>
      <c r="M3" s="80" t="s">
        <v>17</v>
      </c>
    </row>
    <row r="4" spans="1:13" ht="14.25" thickBot="1" x14ac:dyDescent="0.2">
      <c r="A4" s="74"/>
      <c r="B4" s="3" t="s">
        <v>15</v>
      </c>
      <c r="C4" s="4" t="s">
        <v>16</v>
      </c>
      <c r="D4" s="5" t="s">
        <v>15</v>
      </c>
      <c r="E4" s="4" t="s">
        <v>16</v>
      </c>
      <c r="F4" s="5" t="s">
        <v>15</v>
      </c>
      <c r="G4" s="4" t="s">
        <v>16</v>
      </c>
      <c r="H4" s="5" t="s">
        <v>15</v>
      </c>
      <c r="I4" s="4" t="s">
        <v>16</v>
      </c>
      <c r="J4" s="6" t="s">
        <v>17</v>
      </c>
      <c r="K4" s="83"/>
      <c r="L4" s="79"/>
      <c r="M4" s="81"/>
    </row>
    <row r="5" spans="1:13" ht="14.25" thickTop="1" x14ac:dyDescent="0.15">
      <c r="A5" s="7" t="s">
        <v>18</v>
      </c>
      <c r="B5" s="30">
        <v>87</v>
      </c>
      <c r="C5" s="31"/>
      <c r="D5" s="32">
        <v>110</v>
      </c>
      <c r="E5" s="31"/>
      <c r="F5" s="31"/>
      <c r="G5" s="31"/>
      <c r="H5" s="31">
        <f>B5+D5</f>
        <v>197</v>
      </c>
      <c r="I5" s="33"/>
      <c r="J5" s="34">
        <f>H5</f>
        <v>197</v>
      </c>
      <c r="K5" s="30">
        <v>13</v>
      </c>
      <c r="L5" s="35"/>
      <c r="M5" s="34">
        <v>13</v>
      </c>
    </row>
    <row r="6" spans="1:13" x14ac:dyDescent="0.15">
      <c r="A6" s="10" t="s">
        <v>19</v>
      </c>
      <c r="B6" s="36"/>
      <c r="C6" s="37"/>
      <c r="D6" s="38"/>
      <c r="E6" s="37"/>
      <c r="F6" s="37"/>
      <c r="G6" s="37"/>
      <c r="H6" s="31"/>
      <c r="I6" s="33"/>
      <c r="J6" s="39"/>
      <c r="K6" s="36"/>
      <c r="L6" s="40"/>
      <c r="M6" s="39"/>
    </row>
    <row r="7" spans="1:13" x14ac:dyDescent="0.15">
      <c r="A7" s="10" t="s">
        <v>20</v>
      </c>
      <c r="B7" s="36"/>
      <c r="C7" s="37"/>
      <c r="D7" s="38"/>
      <c r="E7" s="37"/>
      <c r="F7" s="37"/>
      <c r="G7" s="37"/>
      <c r="H7" s="31"/>
      <c r="I7" s="33"/>
      <c r="J7" s="39"/>
      <c r="K7" s="36"/>
      <c r="L7" s="40"/>
      <c r="M7" s="39"/>
    </row>
    <row r="8" spans="1:13" x14ac:dyDescent="0.15">
      <c r="A8" s="10" t="s">
        <v>21</v>
      </c>
      <c r="B8" s="36"/>
      <c r="C8" s="37"/>
      <c r="D8" s="38">
        <v>1</v>
      </c>
      <c r="E8" s="37"/>
      <c r="F8" s="37"/>
      <c r="G8" s="37"/>
      <c r="H8" s="31">
        <f>B8+D8</f>
        <v>1</v>
      </c>
      <c r="I8" s="33"/>
      <c r="J8" s="39">
        <f t="shared" ref="J8:J27" si="0">H8</f>
        <v>1</v>
      </c>
      <c r="K8" s="36"/>
      <c r="L8" s="40"/>
      <c r="M8" s="39"/>
    </row>
    <row r="9" spans="1:13" x14ac:dyDescent="0.15">
      <c r="A9" s="10" t="s">
        <v>22</v>
      </c>
      <c r="B9" s="36"/>
      <c r="C9" s="37"/>
      <c r="D9" s="38"/>
      <c r="E9" s="37"/>
      <c r="F9" s="37"/>
      <c r="G9" s="37"/>
      <c r="H9" s="31"/>
      <c r="I9" s="33"/>
      <c r="J9" s="39"/>
      <c r="K9" s="36"/>
      <c r="L9" s="40"/>
      <c r="M9" s="39"/>
    </row>
    <row r="10" spans="1:13" x14ac:dyDescent="0.15">
      <c r="A10" s="10" t="s">
        <v>23</v>
      </c>
      <c r="B10" s="36"/>
      <c r="C10" s="37"/>
      <c r="D10" s="38"/>
      <c r="E10" s="37"/>
      <c r="F10" s="37"/>
      <c r="G10" s="37"/>
      <c r="H10" s="31"/>
      <c r="I10" s="33"/>
      <c r="J10" s="39"/>
      <c r="K10" s="36"/>
      <c r="L10" s="40"/>
      <c r="M10" s="39"/>
    </row>
    <row r="11" spans="1:13" x14ac:dyDescent="0.15">
      <c r="A11" s="10" t="s">
        <v>24</v>
      </c>
      <c r="B11" s="36"/>
      <c r="C11" s="37"/>
      <c r="D11" s="38"/>
      <c r="E11" s="37"/>
      <c r="F11" s="37"/>
      <c r="G11" s="37"/>
      <c r="H11" s="31"/>
      <c r="I11" s="33"/>
      <c r="J11" s="39"/>
      <c r="K11" s="36"/>
      <c r="L11" s="40"/>
      <c r="M11" s="39"/>
    </row>
    <row r="12" spans="1:13" x14ac:dyDescent="0.15">
      <c r="A12" s="10" t="s">
        <v>25</v>
      </c>
      <c r="B12" s="36"/>
      <c r="C12" s="37"/>
      <c r="D12" s="38"/>
      <c r="E12" s="37"/>
      <c r="F12" s="37"/>
      <c r="G12" s="37"/>
      <c r="H12" s="31"/>
      <c r="I12" s="33"/>
      <c r="J12" s="39"/>
      <c r="K12" s="36"/>
      <c r="L12" s="40"/>
      <c r="M12" s="39"/>
    </row>
    <row r="13" spans="1:13" x14ac:dyDescent="0.15">
      <c r="A13" s="10" t="s">
        <v>26</v>
      </c>
      <c r="B13" s="36"/>
      <c r="C13" s="37"/>
      <c r="D13" s="38"/>
      <c r="E13" s="37"/>
      <c r="F13" s="37"/>
      <c r="G13" s="37"/>
      <c r="H13" s="31"/>
      <c r="I13" s="33"/>
      <c r="J13" s="39"/>
      <c r="K13" s="36"/>
      <c r="L13" s="40"/>
      <c r="M13" s="39"/>
    </row>
    <row r="14" spans="1:13" x14ac:dyDescent="0.15">
      <c r="A14" s="10" t="s">
        <v>27</v>
      </c>
      <c r="B14" s="36"/>
      <c r="C14" s="37"/>
      <c r="D14" s="38"/>
      <c r="E14" s="37"/>
      <c r="F14" s="37"/>
      <c r="G14" s="37"/>
      <c r="H14" s="31"/>
      <c r="I14" s="33"/>
      <c r="J14" s="39"/>
      <c r="K14" s="36"/>
      <c r="L14" s="40"/>
      <c r="M14" s="39"/>
    </row>
    <row r="15" spans="1:13" x14ac:dyDescent="0.15">
      <c r="A15" s="10" t="s">
        <v>28</v>
      </c>
      <c r="B15" s="36"/>
      <c r="C15" s="37"/>
      <c r="D15" s="38"/>
      <c r="E15" s="37"/>
      <c r="F15" s="37"/>
      <c r="G15" s="37"/>
      <c r="H15" s="31"/>
      <c r="I15" s="33"/>
      <c r="J15" s="39"/>
      <c r="K15" s="36"/>
      <c r="L15" s="40"/>
      <c r="M15" s="39"/>
    </row>
    <row r="16" spans="1:13" x14ac:dyDescent="0.15">
      <c r="A16" s="10" t="s">
        <v>29</v>
      </c>
      <c r="B16" s="36"/>
      <c r="C16" s="37"/>
      <c r="D16" s="38"/>
      <c r="E16" s="37"/>
      <c r="F16" s="37"/>
      <c r="G16" s="37"/>
      <c r="H16" s="31"/>
      <c r="I16" s="33"/>
      <c r="J16" s="39"/>
      <c r="K16" s="36"/>
      <c r="L16" s="40"/>
      <c r="M16" s="39"/>
    </row>
    <row r="17" spans="1:13" x14ac:dyDescent="0.15">
      <c r="A17" s="10" t="s">
        <v>30</v>
      </c>
      <c r="B17" s="36">
        <v>65</v>
      </c>
      <c r="C17" s="37"/>
      <c r="D17" s="38">
        <v>62</v>
      </c>
      <c r="E17" s="37"/>
      <c r="F17" s="37"/>
      <c r="G17" s="37"/>
      <c r="H17" s="31">
        <f t="shared" ref="H17:H27" si="1">B17+D17</f>
        <v>127</v>
      </c>
      <c r="I17" s="33"/>
      <c r="J17" s="39">
        <f t="shared" si="0"/>
        <v>127</v>
      </c>
      <c r="K17" s="36">
        <v>3</v>
      </c>
      <c r="L17" s="40"/>
      <c r="M17" s="39">
        <v>3</v>
      </c>
    </row>
    <row r="18" spans="1:13" x14ac:dyDescent="0.15">
      <c r="A18" s="10" t="s">
        <v>31</v>
      </c>
      <c r="B18" s="36"/>
      <c r="C18" s="37"/>
      <c r="D18" s="38"/>
      <c r="E18" s="37"/>
      <c r="F18" s="37"/>
      <c r="G18" s="37"/>
      <c r="H18" s="31"/>
      <c r="I18" s="33"/>
      <c r="J18" s="39"/>
      <c r="K18" s="36"/>
      <c r="L18" s="40"/>
      <c r="M18" s="39"/>
    </row>
    <row r="19" spans="1:13" x14ac:dyDescent="0.15">
      <c r="A19" s="10" t="s">
        <v>32</v>
      </c>
      <c r="B19" s="36">
        <v>26</v>
      </c>
      <c r="C19" s="37"/>
      <c r="D19" s="38">
        <v>44</v>
      </c>
      <c r="E19" s="37"/>
      <c r="F19" s="37"/>
      <c r="G19" s="37"/>
      <c r="H19" s="31">
        <f t="shared" si="1"/>
        <v>70</v>
      </c>
      <c r="I19" s="33"/>
      <c r="J19" s="39">
        <f t="shared" si="0"/>
        <v>70</v>
      </c>
      <c r="K19" s="36">
        <v>9</v>
      </c>
      <c r="L19" s="40"/>
      <c r="M19" s="39">
        <v>9</v>
      </c>
    </row>
    <row r="20" spans="1:13" x14ac:dyDescent="0.15">
      <c r="A20" s="10" t="s">
        <v>33</v>
      </c>
      <c r="B20" s="36"/>
      <c r="C20" s="37"/>
      <c r="D20" s="38"/>
      <c r="E20" s="37"/>
      <c r="F20" s="37"/>
      <c r="G20" s="37"/>
      <c r="H20" s="31"/>
      <c r="I20" s="33"/>
      <c r="J20" s="39"/>
      <c r="K20" s="36"/>
      <c r="L20" s="40"/>
      <c r="M20" s="39"/>
    </row>
    <row r="21" spans="1:13" x14ac:dyDescent="0.15">
      <c r="A21" s="10" t="s">
        <v>34</v>
      </c>
      <c r="B21" s="36"/>
      <c r="C21" s="37"/>
      <c r="D21" s="38"/>
      <c r="E21" s="37"/>
      <c r="F21" s="37"/>
      <c r="G21" s="37"/>
      <c r="H21" s="31"/>
      <c r="I21" s="33"/>
      <c r="J21" s="39"/>
      <c r="K21" s="36"/>
      <c r="L21" s="40"/>
      <c r="M21" s="39"/>
    </row>
    <row r="22" spans="1:13" x14ac:dyDescent="0.15">
      <c r="A22" s="10" t="s">
        <v>35</v>
      </c>
      <c r="B22" s="36"/>
      <c r="C22" s="37"/>
      <c r="D22" s="38"/>
      <c r="E22" s="37"/>
      <c r="F22" s="37"/>
      <c r="G22" s="37"/>
      <c r="H22" s="31"/>
      <c r="I22" s="33"/>
      <c r="J22" s="39"/>
      <c r="K22" s="36"/>
      <c r="L22" s="40"/>
      <c r="M22" s="39"/>
    </row>
    <row r="23" spans="1:13" x14ac:dyDescent="0.15">
      <c r="A23" s="10" t="s">
        <v>36</v>
      </c>
      <c r="B23" s="36"/>
      <c r="C23" s="37"/>
      <c r="D23" s="38"/>
      <c r="E23" s="37"/>
      <c r="F23" s="37"/>
      <c r="G23" s="37"/>
      <c r="H23" s="31"/>
      <c r="I23" s="33"/>
      <c r="J23" s="39"/>
      <c r="K23" s="36"/>
      <c r="L23" s="40"/>
      <c r="M23" s="39"/>
    </row>
    <row r="24" spans="1:13" x14ac:dyDescent="0.15">
      <c r="A24" s="10" t="s">
        <v>37</v>
      </c>
      <c r="B24" s="36"/>
      <c r="C24" s="37"/>
      <c r="D24" s="38"/>
      <c r="E24" s="37"/>
      <c r="F24" s="37"/>
      <c r="G24" s="37"/>
      <c r="H24" s="31"/>
      <c r="I24" s="33"/>
      <c r="J24" s="39"/>
      <c r="K24" s="36"/>
      <c r="L24" s="40"/>
      <c r="M24" s="39"/>
    </row>
    <row r="25" spans="1:13" x14ac:dyDescent="0.15">
      <c r="A25" s="10" t="s">
        <v>38</v>
      </c>
      <c r="B25" s="36"/>
      <c r="C25" s="37"/>
      <c r="D25" s="38"/>
      <c r="E25" s="37"/>
      <c r="F25" s="37"/>
      <c r="G25" s="37"/>
      <c r="H25" s="31"/>
      <c r="I25" s="33"/>
      <c r="J25" s="39"/>
      <c r="K25" s="36"/>
      <c r="L25" s="40"/>
      <c r="M25" s="39"/>
    </row>
    <row r="26" spans="1:13" x14ac:dyDescent="0.15">
      <c r="A26" s="10" t="s">
        <v>39</v>
      </c>
      <c r="B26" s="36"/>
      <c r="C26" s="37"/>
      <c r="D26" s="38"/>
      <c r="E26" s="37"/>
      <c r="F26" s="37"/>
      <c r="G26" s="37"/>
      <c r="H26" s="31"/>
      <c r="I26" s="33"/>
      <c r="J26" s="39"/>
      <c r="K26" s="36"/>
      <c r="L26" s="40"/>
      <c r="M26" s="39"/>
    </row>
    <row r="27" spans="1:13" x14ac:dyDescent="0.15">
      <c r="A27" s="10" t="s">
        <v>40</v>
      </c>
      <c r="B27" s="36">
        <v>126</v>
      </c>
      <c r="C27" s="37"/>
      <c r="D27" s="38">
        <v>103</v>
      </c>
      <c r="E27" s="37"/>
      <c r="F27" s="37"/>
      <c r="G27" s="37"/>
      <c r="H27" s="31">
        <f t="shared" si="1"/>
        <v>229</v>
      </c>
      <c r="I27" s="33"/>
      <c r="J27" s="39">
        <f t="shared" si="0"/>
        <v>229</v>
      </c>
      <c r="K27" s="36">
        <v>5</v>
      </c>
      <c r="L27" s="40"/>
      <c r="M27" s="39">
        <v>5</v>
      </c>
    </row>
    <row r="28" spans="1:13" x14ac:dyDescent="0.15">
      <c r="A28" s="10" t="s">
        <v>41</v>
      </c>
      <c r="B28" s="36"/>
      <c r="C28" s="37"/>
      <c r="D28" s="38"/>
      <c r="E28" s="37"/>
      <c r="F28" s="37"/>
      <c r="G28" s="37"/>
      <c r="H28" s="31"/>
      <c r="I28" s="33"/>
      <c r="J28" s="39"/>
      <c r="K28" s="36"/>
      <c r="L28" s="40"/>
      <c r="M28" s="39"/>
    </row>
    <row r="29" spans="1:13" x14ac:dyDescent="0.15">
      <c r="A29" s="10" t="s">
        <v>42</v>
      </c>
      <c r="B29" s="36"/>
      <c r="C29" s="37"/>
      <c r="D29" s="38"/>
      <c r="E29" s="37"/>
      <c r="F29" s="37"/>
      <c r="G29" s="37"/>
      <c r="H29" s="31"/>
      <c r="I29" s="33"/>
      <c r="J29" s="39"/>
      <c r="K29" s="36"/>
      <c r="L29" s="40"/>
      <c r="M29" s="39"/>
    </row>
    <row r="30" spans="1:13" x14ac:dyDescent="0.15">
      <c r="A30" s="10" t="s">
        <v>43</v>
      </c>
      <c r="B30" s="36"/>
      <c r="C30" s="37"/>
      <c r="D30" s="38"/>
      <c r="E30" s="37"/>
      <c r="F30" s="37"/>
      <c r="G30" s="37"/>
      <c r="H30" s="31"/>
      <c r="I30" s="33"/>
      <c r="J30" s="39"/>
      <c r="K30" s="36"/>
      <c r="L30" s="40"/>
      <c r="M30" s="39"/>
    </row>
    <row r="31" spans="1:13" x14ac:dyDescent="0.15">
      <c r="A31" s="10" t="s">
        <v>44</v>
      </c>
      <c r="B31" s="36"/>
      <c r="C31" s="37"/>
      <c r="D31" s="38"/>
      <c r="E31" s="37"/>
      <c r="F31" s="37"/>
      <c r="G31" s="37"/>
      <c r="H31" s="31"/>
      <c r="I31" s="33"/>
      <c r="J31" s="39"/>
      <c r="K31" s="36"/>
      <c r="L31" s="40"/>
      <c r="M31" s="39"/>
    </row>
    <row r="32" spans="1:13" x14ac:dyDescent="0.15">
      <c r="A32" s="10" t="s">
        <v>45</v>
      </c>
      <c r="B32" s="36"/>
      <c r="C32" s="37"/>
      <c r="D32" s="38"/>
      <c r="E32" s="37"/>
      <c r="F32" s="37"/>
      <c r="G32" s="37"/>
      <c r="H32" s="31"/>
      <c r="I32" s="33"/>
      <c r="J32" s="39"/>
      <c r="K32" s="36"/>
      <c r="L32" s="40"/>
      <c r="M32" s="39"/>
    </row>
    <row r="33" spans="1:13" x14ac:dyDescent="0.15">
      <c r="A33" s="10" t="s">
        <v>46</v>
      </c>
      <c r="B33" s="36"/>
      <c r="C33" s="37"/>
      <c r="D33" s="38"/>
      <c r="E33" s="37"/>
      <c r="F33" s="37"/>
      <c r="G33" s="37"/>
      <c r="H33" s="31"/>
      <c r="I33" s="33"/>
      <c r="J33" s="39"/>
      <c r="K33" s="36"/>
      <c r="L33" s="40"/>
      <c r="M33" s="39"/>
    </row>
    <row r="34" spans="1:13" x14ac:dyDescent="0.15">
      <c r="A34" s="10" t="s">
        <v>47</v>
      </c>
      <c r="B34" s="36"/>
      <c r="C34" s="37"/>
      <c r="D34" s="38"/>
      <c r="E34" s="37"/>
      <c r="F34" s="37"/>
      <c r="G34" s="37"/>
      <c r="H34" s="31"/>
      <c r="I34" s="33"/>
      <c r="J34" s="39"/>
      <c r="K34" s="36"/>
      <c r="L34" s="40"/>
      <c r="M34" s="39"/>
    </row>
    <row r="35" spans="1:13" x14ac:dyDescent="0.15">
      <c r="A35" s="10" t="s">
        <v>48</v>
      </c>
      <c r="B35" s="36"/>
      <c r="C35" s="37"/>
      <c r="D35" s="38"/>
      <c r="E35" s="37"/>
      <c r="F35" s="37"/>
      <c r="G35" s="37"/>
      <c r="H35" s="31"/>
      <c r="I35" s="33"/>
      <c r="J35" s="39"/>
      <c r="K35" s="36"/>
      <c r="L35" s="40"/>
      <c r="M35" s="39"/>
    </row>
    <row r="36" spans="1:13" x14ac:dyDescent="0.15">
      <c r="A36" s="10" t="s">
        <v>49</v>
      </c>
      <c r="B36" s="36"/>
      <c r="C36" s="37"/>
      <c r="D36" s="38"/>
      <c r="E36" s="37"/>
      <c r="F36" s="37"/>
      <c r="G36" s="37"/>
      <c r="H36" s="31"/>
      <c r="I36" s="33"/>
      <c r="J36" s="39"/>
      <c r="K36" s="36"/>
      <c r="L36" s="40"/>
      <c r="M36" s="39"/>
    </row>
    <row r="37" spans="1:13" x14ac:dyDescent="0.15">
      <c r="A37" s="10" t="s">
        <v>50</v>
      </c>
      <c r="B37" s="36"/>
      <c r="C37" s="37"/>
      <c r="D37" s="38"/>
      <c r="E37" s="37"/>
      <c r="F37" s="37"/>
      <c r="G37" s="37"/>
      <c r="H37" s="31"/>
      <c r="I37" s="33"/>
      <c r="J37" s="39"/>
      <c r="K37" s="36"/>
      <c r="L37" s="40"/>
      <c r="M37" s="39"/>
    </row>
    <row r="38" spans="1:13" x14ac:dyDescent="0.15">
      <c r="A38" s="10" t="s">
        <v>51</v>
      </c>
      <c r="B38" s="36"/>
      <c r="C38" s="37"/>
      <c r="D38" s="38"/>
      <c r="E38" s="37"/>
      <c r="F38" s="37"/>
      <c r="G38" s="37"/>
      <c r="H38" s="31"/>
      <c r="I38" s="33"/>
      <c r="J38" s="39"/>
      <c r="K38" s="36"/>
      <c r="L38" s="40"/>
      <c r="M38" s="39"/>
    </row>
    <row r="39" spans="1:13" x14ac:dyDescent="0.15">
      <c r="A39" s="10" t="s">
        <v>52</v>
      </c>
      <c r="B39" s="36"/>
      <c r="C39" s="37"/>
      <c r="D39" s="38"/>
      <c r="E39" s="37"/>
      <c r="F39" s="37"/>
      <c r="G39" s="37"/>
      <c r="H39" s="31"/>
      <c r="I39" s="33"/>
      <c r="J39" s="39"/>
      <c r="K39" s="36"/>
      <c r="L39" s="40"/>
      <c r="M39" s="39"/>
    </row>
    <row r="40" spans="1:13" ht="14.25" thickBot="1" x14ac:dyDescent="0.2">
      <c r="A40" s="14" t="s">
        <v>53</v>
      </c>
      <c r="B40" s="15"/>
      <c r="C40" s="16"/>
      <c r="D40" s="17"/>
      <c r="E40" s="16"/>
      <c r="F40" s="17"/>
      <c r="G40" s="16"/>
      <c r="H40" s="41"/>
      <c r="I40" s="18"/>
      <c r="J40" s="19"/>
      <c r="K40" s="20"/>
      <c r="L40" s="21"/>
      <c r="M40" s="19"/>
    </row>
    <row r="41" spans="1:13" ht="15" thickTop="1" thickBot="1" x14ac:dyDescent="0.2">
      <c r="A41" s="23" t="s">
        <v>14</v>
      </c>
      <c r="B41" s="24">
        <f>SUM(B5:B40)</f>
        <v>304</v>
      </c>
      <c r="C41" s="25">
        <f>SUM(C5:C40)</f>
        <v>0</v>
      </c>
      <c r="D41" s="25">
        <f t="shared" ref="D41:J41" si="2">SUM(D5:D40)</f>
        <v>320</v>
      </c>
      <c r="E41" s="25">
        <f>SUM(E5:E40)</f>
        <v>0</v>
      </c>
      <c r="F41" s="25">
        <f>SUM(F5:F40)</f>
        <v>0</v>
      </c>
      <c r="G41" s="25">
        <f>SUM(G5:G40)</f>
        <v>0</v>
      </c>
      <c r="H41" s="25">
        <f>SUM(H5:H40)</f>
        <v>624</v>
      </c>
      <c r="I41" s="25">
        <f>SUM(I5:I40)</f>
        <v>0</v>
      </c>
      <c r="J41" s="26">
        <f t="shared" si="2"/>
        <v>624</v>
      </c>
      <c r="K41" s="24">
        <f>SUM(K5:K40)</f>
        <v>30</v>
      </c>
      <c r="L41" s="25">
        <f>SUM(L5:L40)</f>
        <v>0</v>
      </c>
      <c r="M41" s="26">
        <f>SUM(M5:M40)</f>
        <v>30</v>
      </c>
    </row>
    <row r="42" spans="1:13" x14ac:dyDescent="0.15">
      <c r="A42" s="28"/>
      <c r="B42" s="28"/>
      <c r="C42" s="29"/>
      <c r="D42" s="29"/>
      <c r="E42" s="29"/>
      <c r="F42" s="29"/>
      <c r="G42" s="29"/>
      <c r="H42" s="29"/>
      <c r="I42" s="29"/>
      <c r="J42" s="29"/>
      <c r="K42" s="29"/>
    </row>
    <row r="43" spans="1:13" x14ac:dyDescent="0.15">
      <c r="A43" s="28"/>
    </row>
  </sheetData>
  <mergeCells count="10">
    <mergeCell ref="A2:A4"/>
    <mergeCell ref="B2:J2"/>
    <mergeCell ref="K2:M2"/>
    <mergeCell ref="B3:C3"/>
    <mergeCell ref="D3:E3"/>
    <mergeCell ref="H3:J3"/>
    <mergeCell ref="F3:G3"/>
    <mergeCell ref="K3:K4"/>
    <mergeCell ref="L3:L4"/>
    <mergeCell ref="M3:M4"/>
  </mergeCells>
  <phoneticPr fontId="1"/>
  <printOptions horizontalCentered="1" verticalCentered="1"/>
  <pageMargins left="0.11811023622047245" right="0.11811023622047245" top="0.74803149606299213" bottom="0.74803149606299213" header="0.31496062992125984" footer="0.31496062992125984"/>
  <pageSetup paperSize="9" scale="7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F467D10E5720B54F8280E17246918AE6" ma:contentTypeVersion="16" ma:contentTypeDescription="新しいドキュメントを作成します。" ma:contentTypeScope="" ma:versionID="ffdb2f1572dbc3eb576cf9e8bb0f5469">
  <xsd:schema xmlns:xsd="http://www.w3.org/2001/XMLSchema" xmlns:xs="http://www.w3.org/2001/XMLSchema" xmlns:p="http://schemas.microsoft.com/office/2006/metadata/properties" xmlns:ns2="6485f348-9bb1-4bd2-ae90-8d482e1fbdc6" xmlns:ns3="da025e6b-0f03-4c5c-9553-067aafd703cf" targetNamespace="http://schemas.microsoft.com/office/2006/metadata/properties" ma:root="true" ma:fieldsID="f416310e4ca137b0904c3ef7a9cf5ae4" ns2:_="" ns3:_="">
    <xsd:import namespace="6485f348-9bb1-4bd2-ae90-8d482e1fbdc6"/>
    <xsd:import namespace="da025e6b-0f03-4c5c-9553-067aafd703cf"/>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LengthInSeconds" minOccurs="0"/>
                <xsd:element ref="ns3:lcf76f155ced4ddcb4097134ff3c332f" minOccurs="0"/>
                <xsd:element ref="ns2:TaxCatchAll" minOccurs="0"/>
                <xsd:element ref="ns3:MediaServiceGenerationTime" minOccurs="0"/>
                <xsd:element ref="ns3:MediaServiceEventHashCode" minOccurs="0"/>
                <xsd:element ref="ns3:MediaServiceLocation" minOccurs="0"/>
                <xsd:element ref="ns3:MediaServiceOCR"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485f348-9bb1-4bd2-ae90-8d482e1fbdc6"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element name="TaxCatchAll" ma:index="16" nillable="true" ma:displayName="Taxonomy Catch All Column" ma:hidden="true" ma:list="{ed7239a2-a662-458d-96f0-815c2eaefafd}" ma:internalName="TaxCatchAll" ma:showField="CatchAllData" ma:web="6485f348-9bb1-4bd2-ae90-8d482e1fbdc6">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a025e6b-0f03-4c5c-9553-067aafd703cf"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画像タグ" ma:readOnly="false" ma:fieldId="{5cf76f15-5ced-4ddc-b409-7134ff3c332f}" ma:taxonomyMulti="true" ma:sspId="462c662f-fcd5-4c16-8282-839128f5194f" ma:termSetId="09814cd3-568e-fe90-9814-8d621ff8fb84" ma:anchorId="fba54fb3-c3e1-fe81-a776-ca4b69148c4d" ma:open="true" ma:isKeyword="false">
      <xsd:complexType>
        <xsd:sequence>
          <xsd:element ref="pc:Terms" minOccurs="0" maxOccurs="1"/>
        </xsd:sequence>
      </xsd:complex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dexed="true" ma:internalName="MediaServiceLocatio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a025e6b-0f03-4c5c-9553-067aafd703cf">
      <Terms xmlns="http://schemas.microsoft.com/office/infopath/2007/PartnerControls"/>
    </lcf76f155ced4ddcb4097134ff3c332f>
    <TaxCatchAll xmlns="6485f348-9bb1-4bd2-ae90-8d482e1fbdc6" xsi:nil="true"/>
  </documentManagement>
</p:properties>
</file>

<file path=customXml/itemProps1.xml><?xml version="1.0" encoding="utf-8"?>
<ds:datastoreItem xmlns:ds="http://schemas.openxmlformats.org/officeDocument/2006/customXml" ds:itemID="{4EC51346-FC67-467B-8946-83CAC5D3E91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485f348-9bb1-4bd2-ae90-8d482e1fbdc6"/>
    <ds:schemaRef ds:uri="da025e6b-0f03-4c5c-9553-067aafd703c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0FB2DF1-F8C0-4D9C-87BD-63BFCD22033F}">
  <ds:schemaRefs>
    <ds:schemaRef ds:uri="http://schemas.microsoft.com/sharepoint/v3/contenttype/forms"/>
  </ds:schemaRefs>
</ds:datastoreItem>
</file>

<file path=customXml/itemProps3.xml><?xml version="1.0" encoding="utf-8"?>
<ds:datastoreItem xmlns:ds="http://schemas.openxmlformats.org/officeDocument/2006/customXml" ds:itemID="{B32D9508-5DFF-4FA5-B4BE-6BF9933FA5B6}">
  <ds:schemaRefs>
    <ds:schemaRef ds:uri="http://schemas.microsoft.com/office/2006/metadata/properties"/>
    <ds:schemaRef ds:uri="http://schemas.microsoft.com/office/infopath/2007/PartnerControls"/>
    <ds:schemaRef ds:uri="da025e6b-0f03-4c5c-9553-067aafd703cf"/>
    <ds:schemaRef ds:uri="6485f348-9bb1-4bd2-ae90-8d482e1fbdc6"/>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狩猟・有害合計(速報値)</vt:lpstr>
      <vt:lpstr>(参考)指定管理鳥獣捕獲等事業分</vt:lpstr>
      <vt:lpstr>'(参考)指定管理鳥獣捕獲等事業分'!Print_Area</vt:lpstr>
      <vt:lpstr>'狩猟・有害合計(速報値)'!Print_Area</vt:lpstr>
    </vt:vector>
  </TitlesOfParts>
  <Manager/>
  <Company>群馬県</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白岩 光司８６</dc:creator>
  <cp:keywords/>
  <dc:description/>
  <cp:lastModifiedBy>（自環）小島 洋子</cp:lastModifiedBy>
  <cp:revision/>
  <dcterms:created xsi:type="dcterms:W3CDTF">2016-08-30T00:27:50Z</dcterms:created>
  <dcterms:modified xsi:type="dcterms:W3CDTF">2025-12-18T02:29:56Z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0x010100F467D10E5720B54F8280E17246918AE6</vt:lpwstr>
  </property>
  <property fmtid="{D5CDD505-2E9C-101B-9397-08002B2CF9AE}" pid="3" name="MediaServiceImageTags">
    <vt:lpwstr/>
  </property>
</Properties>
</file>