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miya-shinsuke.PREF\Desktop\作業用一時フォルダ\統計\統計情報システム\システム登録用\"/>
    </mc:Choice>
  </mc:AlternateContent>
  <xr:revisionPtr revIDLastSave="0" documentId="13_ncr:1_{906480A5-17D6-475E-809A-A4F96AAF75A8}" xr6:coauthVersionLast="47" xr6:coauthVersionMax="47" xr10:uidLastSave="{00000000-0000-0000-0000-000000000000}"/>
  <bookViews>
    <workbookView xWindow="19090" yWindow="-50" windowWidth="19420" windowHeight="10420" activeTab="1" xr2:uid="{00000000-000D-0000-FFFF-FFFF00000000}"/>
  </bookViews>
  <sheets>
    <sheet name="狩猟・有害合計(速報値)" sheetId="5" r:id="rId1"/>
    <sheet name="(参考)指定管理鳥獣捕獲等事業分" sheetId="4" r:id="rId2"/>
  </sheets>
  <definedNames>
    <definedName name="_xlnm._FilterDatabase" localSheetId="0" hidden="1">'狩猟・有害合計(速報値)'!$A$1:$AE$41</definedName>
    <definedName name="_xlnm.Print_Area" localSheetId="1">'(参考)指定管理鳥獣捕獲等事業分'!$A$1:$AD$41</definedName>
    <definedName name="_xlnm.Print_Area" localSheetId="0">'狩猟・有害合計(速報値)'!$A$1:$AD$42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5" l="1"/>
  <c r="N17" i="5"/>
  <c r="N8" i="5"/>
  <c r="N19" i="5"/>
  <c r="N27" i="5"/>
  <c r="D17" i="5"/>
  <c r="D8" i="5"/>
  <c r="D19" i="5"/>
  <c r="D27" i="5"/>
  <c r="F5" i="5"/>
  <c r="D5" i="5"/>
  <c r="B5" i="5"/>
  <c r="B17" i="5"/>
  <c r="B8" i="5"/>
  <c r="B19" i="5"/>
  <c r="B27" i="5"/>
  <c r="M32" i="5" l="1"/>
  <c r="H8" i="4" l="1"/>
  <c r="H5" i="4"/>
  <c r="D41" i="5"/>
  <c r="B41" i="5"/>
  <c r="T41" i="5"/>
  <c r="I5" i="5" l="1"/>
  <c r="AF5" i="5" s="1"/>
  <c r="U41" i="5" l="1"/>
  <c r="H19" i="4" l="1"/>
  <c r="S29" i="5" l="1"/>
  <c r="S30" i="5"/>
  <c r="S31" i="5"/>
  <c r="S32" i="5"/>
  <c r="S33" i="5"/>
  <c r="S34" i="5"/>
  <c r="S35" i="5"/>
  <c r="V10" i="5"/>
  <c r="V11" i="5"/>
  <c r="V12" i="5"/>
  <c r="V13" i="5"/>
  <c r="V14" i="5"/>
  <c r="V15" i="5"/>
  <c r="Y29" i="5"/>
  <c r="Y30" i="5"/>
  <c r="Y31" i="5"/>
  <c r="Y32" i="5"/>
  <c r="Y33" i="5"/>
  <c r="Y34" i="5"/>
  <c r="Y35" i="5"/>
  <c r="Y36" i="5"/>
  <c r="Y37" i="5"/>
  <c r="Y38" i="5"/>
  <c r="Y39" i="5"/>
  <c r="Y40" i="5"/>
  <c r="AB14" i="5"/>
  <c r="AB15" i="5"/>
  <c r="AB16" i="5"/>
  <c r="M13" i="5" l="1"/>
  <c r="M14" i="5"/>
  <c r="M15" i="5"/>
  <c r="M16" i="5"/>
  <c r="M17" i="5"/>
  <c r="M18" i="5"/>
  <c r="M19" i="5"/>
  <c r="M20" i="5"/>
  <c r="M21" i="5"/>
  <c r="M22" i="5"/>
  <c r="M23" i="5"/>
  <c r="M24" i="5"/>
  <c r="AB22" i="5"/>
  <c r="AB23" i="5"/>
  <c r="AB24" i="5"/>
  <c r="AB25" i="5"/>
  <c r="AB26" i="5"/>
  <c r="AB27" i="5"/>
  <c r="AB28" i="5"/>
  <c r="AB29" i="5"/>
  <c r="AB30" i="5"/>
  <c r="AB31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S13" i="5"/>
  <c r="S14" i="5"/>
  <c r="S15" i="5"/>
  <c r="S16" i="5"/>
  <c r="S17" i="5"/>
  <c r="S18" i="5"/>
  <c r="S19" i="5"/>
  <c r="M29" i="5"/>
  <c r="M30" i="5"/>
  <c r="M31" i="5"/>
  <c r="H29" i="5"/>
  <c r="I29" i="5"/>
  <c r="AF29" i="5" s="1"/>
  <c r="H30" i="5"/>
  <c r="AG30" i="5" s="1"/>
  <c r="I30" i="5"/>
  <c r="H31" i="5"/>
  <c r="AG31" i="5" s="1"/>
  <c r="I31" i="5"/>
  <c r="H25" i="5"/>
  <c r="H27" i="4"/>
  <c r="AG27" i="4" s="1"/>
  <c r="H17" i="4"/>
  <c r="AG17" i="4" s="1"/>
  <c r="N41" i="5"/>
  <c r="X41" i="5"/>
  <c r="L41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5" i="5"/>
  <c r="I6" i="5"/>
  <c r="I7" i="5"/>
  <c r="I8" i="5"/>
  <c r="I9" i="5"/>
  <c r="I10" i="5"/>
  <c r="I11" i="5"/>
  <c r="I12" i="5"/>
  <c r="I13" i="5"/>
  <c r="I14" i="5"/>
  <c r="I15" i="5"/>
  <c r="AF15" i="5" s="1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32" i="5"/>
  <c r="I33" i="5"/>
  <c r="I34" i="5"/>
  <c r="I35" i="5"/>
  <c r="I36" i="5"/>
  <c r="I37" i="5"/>
  <c r="AF37" i="5" s="1"/>
  <c r="I38" i="5"/>
  <c r="I39" i="5"/>
  <c r="AF39" i="5" s="1"/>
  <c r="I40" i="5"/>
  <c r="H19" i="5"/>
  <c r="H14" i="5"/>
  <c r="H15" i="5"/>
  <c r="AG15" i="5" s="1"/>
  <c r="H6" i="5"/>
  <c r="AG6" i="5" s="1"/>
  <c r="H7" i="5"/>
  <c r="H8" i="5"/>
  <c r="AG8" i="5" s="1"/>
  <c r="H9" i="5"/>
  <c r="AG9" i="5" s="1"/>
  <c r="H10" i="5"/>
  <c r="H11" i="5"/>
  <c r="H12" i="5"/>
  <c r="AG12" i="5" s="1"/>
  <c r="H13" i="5"/>
  <c r="H16" i="5"/>
  <c r="AG16" i="5" s="1"/>
  <c r="H17" i="5"/>
  <c r="H18" i="5"/>
  <c r="H20" i="5"/>
  <c r="H21" i="5"/>
  <c r="AG21" i="5" s="1"/>
  <c r="H22" i="5"/>
  <c r="H23" i="5"/>
  <c r="H24" i="5"/>
  <c r="AG24" i="5" s="1"/>
  <c r="H26" i="5"/>
  <c r="AG26" i="5" s="1"/>
  <c r="H27" i="5"/>
  <c r="H28" i="5"/>
  <c r="AG28" i="5" s="1"/>
  <c r="H32" i="5"/>
  <c r="AG32" i="5" s="1"/>
  <c r="H33" i="5"/>
  <c r="AG33" i="5" s="1"/>
  <c r="H34" i="5"/>
  <c r="H35" i="5"/>
  <c r="AG35" i="5" s="1"/>
  <c r="H36" i="5"/>
  <c r="AG36" i="5" s="1"/>
  <c r="H37" i="5"/>
  <c r="AG37" i="5" s="1"/>
  <c r="H38" i="5"/>
  <c r="H39" i="5"/>
  <c r="AG39" i="5" s="1"/>
  <c r="H40" i="5"/>
  <c r="AG40" i="5" s="1"/>
  <c r="H5" i="5"/>
  <c r="AG5" i="5" s="1"/>
  <c r="F41" i="5"/>
  <c r="AB6" i="5"/>
  <c r="AB5" i="5"/>
  <c r="Y6" i="5"/>
  <c r="Y7" i="5"/>
  <c r="Y5" i="5"/>
  <c r="V6" i="5"/>
  <c r="V5" i="5"/>
  <c r="S6" i="5"/>
  <c r="S5" i="5"/>
  <c r="AB8" i="5"/>
  <c r="AB9" i="5"/>
  <c r="AB10" i="5"/>
  <c r="AB11" i="5"/>
  <c r="AB12" i="5"/>
  <c r="AB13" i="5"/>
  <c r="AB17" i="5"/>
  <c r="AB18" i="5"/>
  <c r="AB19" i="5"/>
  <c r="AB20" i="5"/>
  <c r="AB21" i="5"/>
  <c r="AB32" i="5"/>
  <c r="AB33" i="5"/>
  <c r="AB34" i="5"/>
  <c r="AB35" i="5"/>
  <c r="AB36" i="5"/>
  <c r="AB37" i="5"/>
  <c r="AB38" i="5"/>
  <c r="AB39" i="5"/>
  <c r="AB40" i="5"/>
  <c r="AB7" i="5"/>
  <c r="Y8" i="5"/>
  <c r="Y9" i="5"/>
  <c r="Y10" i="5"/>
  <c r="Y11" i="5"/>
  <c r="Y12" i="5"/>
  <c r="Y13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V8" i="5"/>
  <c r="V9" i="5"/>
  <c r="V16" i="5"/>
  <c r="V17" i="5"/>
  <c r="V35" i="5"/>
  <c r="V36" i="5"/>
  <c r="V37" i="5"/>
  <c r="V38" i="5"/>
  <c r="V39" i="5"/>
  <c r="V40" i="5"/>
  <c r="V7" i="5"/>
  <c r="S40" i="5"/>
  <c r="S8" i="5"/>
  <c r="S9" i="5"/>
  <c r="S10" i="5"/>
  <c r="S11" i="5"/>
  <c r="S12" i="5"/>
  <c r="S20" i="5"/>
  <c r="S21" i="5"/>
  <c r="S22" i="5"/>
  <c r="S23" i="5"/>
  <c r="S24" i="5"/>
  <c r="S25" i="5"/>
  <c r="S26" i="5"/>
  <c r="S27" i="5"/>
  <c r="S28" i="5"/>
  <c r="S36" i="5"/>
  <c r="S37" i="5"/>
  <c r="S38" i="5"/>
  <c r="S39" i="5"/>
  <c r="S7" i="5"/>
  <c r="M6" i="5"/>
  <c r="M7" i="5"/>
  <c r="M8" i="5"/>
  <c r="M9" i="5"/>
  <c r="M10" i="5"/>
  <c r="M11" i="5"/>
  <c r="M12" i="5"/>
  <c r="M25" i="5"/>
  <c r="M26" i="5"/>
  <c r="M27" i="5"/>
  <c r="M28" i="5"/>
  <c r="M33" i="5"/>
  <c r="M34" i="5"/>
  <c r="M35" i="5"/>
  <c r="M36" i="5"/>
  <c r="M37" i="5"/>
  <c r="M38" i="5"/>
  <c r="M39" i="5"/>
  <c r="M40" i="5"/>
  <c r="M5" i="5"/>
  <c r="AC41" i="5"/>
  <c r="C41" i="5"/>
  <c r="E41" i="5"/>
  <c r="AD41" i="5"/>
  <c r="AA41" i="5"/>
  <c r="Z41" i="5"/>
  <c r="W41" i="5"/>
  <c r="R41" i="5"/>
  <c r="Q41" i="5"/>
  <c r="O41" i="5"/>
  <c r="K41" i="5"/>
  <c r="G41" i="5"/>
  <c r="AH29" i="5"/>
  <c r="AH15" i="5"/>
  <c r="I41" i="4"/>
  <c r="E41" i="4"/>
  <c r="AG14" i="4"/>
  <c r="AG18" i="4"/>
  <c r="AG22" i="4"/>
  <c r="AG26" i="4"/>
  <c r="AG30" i="4"/>
  <c r="AG34" i="4"/>
  <c r="AG38" i="4"/>
  <c r="F41" i="4"/>
  <c r="AD41" i="4"/>
  <c r="AC41" i="4"/>
  <c r="AA41" i="4"/>
  <c r="Z41" i="4"/>
  <c r="X41" i="4"/>
  <c r="W41" i="4"/>
  <c r="U41" i="4"/>
  <c r="T41" i="4"/>
  <c r="R41" i="4"/>
  <c r="Q41" i="4"/>
  <c r="O41" i="4"/>
  <c r="N41" i="4"/>
  <c r="L41" i="4"/>
  <c r="K41" i="4"/>
  <c r="G41" i="4"/>
  <c r="D41" i="4"/>
  <c r="C41" i="4"/>
  <c r="B41" i="4"/>
  <c r="AH40" i="4"/>
  <c r="AL40" i="4"/>
  <c r="AM40" i="4" s="1"/>
  <c r="AH39" i="4"/>
  <c r="AG39" i="4"/>
  <c r="AH38" i="4"/>
  <c r="AH37" i="4"/>
  <c r="AG37" i="4"/>
  <c r="AH36" i="4"/>
  <c r="AG36" i="4"/>
  <c r="AH35" i="4"/>
  <c r="AG35" i="4"/>
  <c r="AH34" i="4"/>
  <c r="AH33" i="4"/>
  <c r="AG33" i="4"/>
  <c r="AH32" i="4"/>
  <c r="AG32" i="4"/>
  <c r="AH31" i="4"/>
  <c r="AG31" i="4"/>
  <c r="AG29" i="4"/>
  <c r="AG28" i="4"/>
  <c r="AH26" i="4"/>
  <c r="AH25" i="4"/>
  <c r="AG25" i="4"/>
  <c r="AH24" i="4"/>
  <c r="AG24" i="4"/>
  <c r="AH23" i="4"/>
  <c r="AG23" i="4"/>
  <c r="AH22" i="4"/>
  <c r="AH21" i="4"/>
  <c r="AG21" i="4"/>
  <c r="AH20" i="4"/>
  <c r="AL25" i="4" s="1"/>
  <c r="AG20" i="4"/>
  <c r="AH19" i="4"/>
  <c r="AG19" i="4"/>
  <c r="AH18" i="4"/>
  <c r="AH16" i="4"/>
  <c r="AG16" i="4"/>
  <c r="AH15" i="4"/>
  <c r="AG15" i="4"/>
  <c r="AH14" i="4"/>
  <c r="AH13" i="4"/>
  <c r="AG13" i="4"/>
  <c r="AG12" i="4"/>
  <c r="AG11" i="4"/>
  <c r="AH10" i="4"/>
  <c r="AG10" i="4"/>
  <c r="AH9" i="4"/>
  <c r="AG9" i="4"/>
  <c r="AH8" i="4"/>
  <c r="AG8" i="4"/>
  <c r="AH7" i="4"/>
  <c r="AG7" i="4"/>
  <c r="AH6" i="4"/>
  <c r="AG6" i="4"/>
  <c r="AI27" i="4"/>
  <c r="AI26" i="4"/>
  <c r="AH11" i="4"/>
  <c r="AH27" i="4"/>
  <c r="AH29" i="4"/>
  <c r="AH12" i="4"/>
  <c r="AH28" i="4"/>
  <c r="AH30" i="4"/>
  <c r="AL30" i="4" s="1"/>
  <c r="AB41" i="4"/>
  <c r="Y41" i="4"/>
  <c r="V41" i="4"/>
  <c r="S41" i="4"/>
  <c r="P41" i="4"/>
  <c r="AI17" i="4"/>
  <c r="AI12" i="4"/>
  <c r="AI28" i="4"/>
  <c r="AI30" i="4"/>
  <c r="AI40" i="4"/>
  <c r="AI11" i="4"/>
  <c r="M41" i="4"/>
  <c r="AI29" i="4"/>
  <c r="AH5" i="4"/>
  <c r="AI6" i="4"/>
  <c r="AI7" i="4"/>
  <c r="AI8" i="4"/>
  <c r="AI9" i="4"/>
  <c r="AI10" i="4"/>
  <c r="AI20" i="4"/>
  <c r="AI21" i="4"/>
  <c r="AI22" i="4"/>
  <c r="AI23" i="4"/>
  <c r="AI24" i="4"/>
  <c r="AI25" i="4"/>
  <c r="AG40" i="4"/>
  <c r="AI16" i="4"/>
  <c r="AH17" i="4"/>
  <c r="AI19" i="4"/>
  <c r="AI18" i="4"/>
  <c r="AI13" i="4"/>
  <c r="AI14" i="4"/>
  <c r="AI15" i="4"/>
  <c r="AI31" i="4"/>
  <c r="AI32" i="4"/>
  <c r="AI33" i="4"/>
  <c r="AI34" i="4"/>
  <c r="AI35" i="4"/>
  <c r="AI36" i="4"/>
  <c r="AI37" i="4"/>
  <c r="AI38" i="4"/>
  <c r="AI39" i="4"/>
  <c r="AI5" i="4"/>
  <c r="J41" i="4"/>
  <c r="AL39" i="4" l="1"/>
  <c r="AL12" i="4"/>
  <c r="AL10" i="4"/>
  <c r="AH41" i="4"/>
  <c r="AL15" i="4"/>
  <c r="AL19" i="4"/>
  <c r="AH40" i="5"/>
  <c r="AL40" i="5" s="1"/>
  <c r="AM40" i="5" s="1"/>
  <c r="AF40" i="5"/>
  <c r="AH38" i="5"/>
  <c r="AF38" i="5"/>
  <c r="AH36" i="5"/>
  <c r="AF36" i="5"/>
  <c r="AH35" i="5"/>
  <c r="AF35" i="5"/>
  <c r="AH34" i="5"/>
  <c r="AF34" i="5"/>
  <c r="AH33" i="5"/>
  <c r="AF33" i="5"/>
  <c r="AH28" i="5"/>
  <c r="AF28" i="5"/>
  <c r="AH27" i="5"/>
  <c r="AF27" i="5"/>
  <c r="AH26" i="5"/>
  <c r="AF26" i="5"/>
  <c r="AH25" i="5"/>
  <c r="AF25" i="5"/>
  <c r="AH24" i="5"/>
  <c r="AF24" i="5"/>
  <c r="AH23" i="5"/>
  <c r="AF23" i="5"/>
  <c r="AH22" i="5"/>
  <c r="AF22" i="5"/>
  <c r="AH21" i="5"/>
  <c r="AF21" i="5"/>
  <c r="AH20" i="5"/>
  <c r="AF20" i="5"/>
  <c r="AH19" i="5"/>
  <c r="AF19" i="5"/>
  <c r="AH18" i="5"/>
  <c r="AF18" i="5"/>
  <c r="AH17" i="5"/>
  <c r="AF17" i="5"/>
  <c r="AH16" i="5"/>
  <c r="AF16" i="5"/>
  <c r="AH14" i="5"/>
  <c r="AF14" i="5"/>
  <c r="AH13" i="5"/>
  <c r="AF13" i="5"/>
  <c r="AH12" i="5"/>
  <c r="AF12" i="5"/>
  <c r="AH11" i="5"/>
  <c r="AF11" i="5"/>
  <c r="AH10" i="5"/>
  <c r="AF10" i="5"/>
  <c r="AH8" i="5"/>
  <c r="AF8" i="5"/>
  <c r="AH7" i="5"/>
  <c r="AF7" i="5"/>
  <c r="AH6" i="5"/>
  <c r="AF6" i="5"/>
  <c r="AH31" i="5"/>
  <c r="AF31" i="5"/>
  <c r="AH30" i="5"/>
  <c r="AF30" i="5"/>
  <c r="AH32" i="5"/>
  <c r="AF32" i="5"/>
  <c r="AH9" i="5"/>
  <c r="AF9" i="5"/>
  <c r="J18" i="5"/>
  <c r="AI18" i="5" s="1"/>
  <c r="J34" i="5"/>
  <c r="AI34" i="5" s="1"/>
  <c r="J10" i="5"/>
  <c r="AI10" i="5" s="1"/>
  <c r="J31" i="5"/>
  <c r="AI31" i="5" s="1"/>
  <c r="J7" i="5"/>
  <c r="AI7" i="5" s="1"/>
  <c r="AK12" i="4"/>
  <c r="AM12" i="4" s="1"/>
  <c r="AK39" i="4"/>
  <c r="AK25" i="4"/>
  <c r="AM25" i="4" s="1"/>
  <c r="AG18" i="5"/>
  <c r="J9" i="5"/>
  <c r="AI9" i="5" s="1"/>
  <c r="J37" i="5"/>
  <c r="AI37" i="5" s="1"/>
  <c r="J33" i="5"/>
  <c r="AI33" i="5" s="1"/>
  <c r="J36" i="5"/>
  <c r="AI36" i="5" s="1"/>
  <c r="J11" i="5"/>
  <c r="AI11" i="5" s="1"/>
  <c r="AH37" i="5"/>
  <c r="J27" i="5"/>
  <c r="AI27" i="5" s="1"/>
  <c r="J17" i="5"/>
  <c r="AI17" i="5" s="1"/>
  <c r="J8" i="5"/>
  <c r="AI8" i="5" s="1"/>
  <c r="J38" i="5"/>
  <c r="AI38" i="5" s="1"/>
  <c r="J23" i="5"/>
  <c r="AI23" i="5" s="1"/>
  <c r="J12" i="5"/>
  <c r="AI12" i="5" s="1"/>
  <c r="J20" i="5"/>
  <c r="AI20" i="5" s="1"/>
  <c r="J13" i="5"/>
  <c r="AI13" i="5" s="1"/>
  <c r="J25" i="5"/>
  <c r="AI25" i="5" s="1"/>
  <c r="J22" i="5"/>
  <c r="AI22" i="5" s="1"/>
  <c r="J14" i="5"/>
  <c r="AI14" i="5" s="1"/>
  <c r="J19" i="5"/>
  <c r="AI19" i="5" s="1"/>
  <c r="J29" i="5"/>
  <c r="AI29" i="5" s="1"/>
  <c r="I41" i="5"/>
  <c r="J5" i="5"/>
  <c r="AI5" i="5" s="1"/>
  <c r="AH5" i="5"/>
  <c r="Y41" i="5"/>
  <c r="AL30" i="5"/>
  <c r="AL15" i="5"/>
  <c r="AL12" i="5"/>
  <c r="AL25" i="5"/>
  <c r="H41" i="4"/>
  <c r="AG5" i="4"/>
  <c r="AG41" i="4" s="1"/>
  <c r="AI41" i="4" s="1"/>
  <c r="AK15" i="4"/>
  <c r="AK30" i="4"/>
  <c r="AM30" i="4" s="1"/>
  <c r="AK19" i="4"/>
  <c r="M41" i="5"/>
  <c r="J39" i="5"/>
  <c r="AI39" i="5" s="1"/>
  <c r="J30" i="5"/>
  <c r="AI30" i="5" s="1"/>
  <c r="J28" i="5"/>
  <c r="AI28" i="5" s="1"/>
  <c r="AG27" i="5"/>
  <c r="J26" i="5"/>
  <c r="AI26" i="5" s="1"/>
  <c r="J24" i="5"/>
  <c r="AI24" i="5" s="1"/>
  <c r="AG19" i="5"/>
  <c r="AG23" i="5"/>
  <c r="AG20" i="5"/>
  <c r="J35" i="5"/>
  <c r="AI35" i="5" s="1"/>
  <c r="AG29" i="5"/>
  <c r="J21" i="5"/>
  <c r="AI21" i="5" s="1"/>
  <c r="AG25" i="5"/>
  <c r="J15" i="5"/>
  <c r="AI15" i="5" s="1"/>
  <c r="AG13" i="5"/>
  <c r="AG10" i="5"/>
  <c r="J6" i="5"/>
  <c r="AI6" i="5" s="1"/>
  <c r="H41" i="5"/>
  <c r="P41" i="5"/>
  <c r="V41" i="5"/>
  <c r="S41" i="5"/>
  <c r="AB41" i="5"/>
  <c r="AL19" i="5"/>
  <c r="J16" i="5"/>
  <c r="AI16" i="5" s="1"/>
  <c r="AG22" i="5"/>
  <c r="AH39" i="5"/>
  <c r="AG14" i="5"/>
  <c r="AG38" i="5"/>
  <c r="J40" i="5"/>
  <c r="AI40" i="5" s="1"/>
  <c r="J32" i="5"/>
  <c r="AI32" i="5" s="1"/>
  <c r="AG7" i="5"/>
  <c r="AG11" i="5"/>
  <c r="AK12" i="5" s="1"/>
  <c r="AG17" i="5"/>
  <c r="AG34" i="5"/>
  <c r="AM19" i="4" l="1"/>
  <c r="AM15" i="4"/>
  <c r="AM39" i="4"/>
  <c r="AL10" i="5"/>
  <c r="AH43" i="5"/>
  <c r="J41" i="5"/>
  <c r="AL39" i="5"/>
  <c r="AM12" i="5"/>
  <c r="AK10" i="4"/>
  <c r="AM10" i="4" s="1"/>
  <c r="AK30" i="5"/>
  <c r="AM30" i="5" s="1"/>
  <c r="AK25" i="5"/>
  <c r="AM25" i="5" s="1"/>
  <c r="AK19" i="5"/>
  <c r="AM19" i="5" s="1"/>
  <c r="AK15" i="5"/>
  <c r="AM15" i="5" s="1"/>
  <c r="AG43" i="5"/>
  <c r="AK39" i="5"/>
  <c r="AG41" i="5"/>
  <c r="AK10" i="5"/>
  <c r="AH41" i="5"/>
  <c r="AM10" i="5" l="1"/>
  <c r="AM39" i="5"/>
  <c r="AI4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黒岩 聰之０１</author>
    <author>（自環）住谷 親介</author>
  </authors>
  <commentList>
    <comment ref="AG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サル・カモシカ含む</t>
        </r>
      </text>
    </comment>
    <comment ref="K12" authorId="1" shapeId="0" xr:uid="{F4C5A023-B857-4393-A65E-88D10AB06B77}">
      <text>
        <r>
          <rPr>
            <b/>
            <sz val="9"/>
            <color indexed="81"/>
            <rFont val="MS P ゴシック"/>
            <family val="3"/>
            <charset val="128"/>
          </rPr>
          <t>交付金算定外の為一括データは掲載せず</t>
        </r>
      </text>
    </comment>
    <comment ref="H22" authorId="1" shapeId="0" xr:uid="{3138FACF-0DF7-4822-A5E0-23AA07E0187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学術1含まず
</t>
        </r>
      </text>
    </comment>
    <comment ref="H23" authorId="1" shapeId="0" xr:uid="{580C4154-3ED0-439A-B36D-1EF43587412C}">
      <text>
        <r>
          <rPr>
            <b/>
            <sz val="9"/>
            <color indexed="81"/>
            <rFont val="MS P ゴシック"/>
            <family val="3"/>
            <charset val="128"/>
          </rPr>
          <t>学術1含まず</t>
        </r>
      </text>
    </comment>
    <comment ref="AC23" authorId="1" shapeId="0" xr:uid="{7C756CBA-39C3-4941-A03F-F99A87F2F8AB}">
      <text>
        <r>
          <rPr>
            <b/>
            <sz val="9"/>
            <color indexed="81"/>
            <rFont val="MS P ゴシック"/>
            <family val="3"/>
            <charset val="128"/>
          </rPr>
          <t>学術5含まず</t>
        </r>
      </text>
    </comment>
    <comment ref="K29" authorId="1" shapeId="0" xr:uid="{5E9BA795-0359-4643-892B-3D21782E6E54}">
      <text>
        <r>
          <rPr>
            <b/>
            <sz val="9"/>
            <color indexed="81"/>
            <rFont val="MS P ゴシック"/>
            <family val="3"/>
            <charset val="128"/>
          </rPr>
          <t>町の捕獲奨励金対象外の為詳細報告求めず数のみ報告。一括データからは除外</t>
        </r>
      </text>
    </comment>
    <comment ref="H39" authorId="1" shapeId="0" xr:uid="{DDAB078D-1F1D-462D-B943-D4B7851F2F34}">
      <text>
        <r>
          <rPr>
            <b/>
            <sz val="9"/>
            <color indexed="81"/>
            <rFont val="MS P ゴシック"/>
            <family val="3"/>
            <charset val="128"/>
          </rPr>
          <t>学術2含まず</t>
        </r>
      </text>
    </comment>
    <comment ref="H41" authorId="1" shapeId="0" xr:uid="{55EAD65F-C3B1-47FA-8AA6-6E0BF69287E5}">
      <text>
        <r>
          <rPr>
            <b/>
            <sz val="9"/>
            <color indexed="81"/>
            <rFont val="MS P ゴシック"/>
            <family val="3"/>
            <charset val="128"/>
          </rPr>
          <t>うち指定管理644。内訳は青字部分の入力式加算分参照。</t>
        </r>
      </text>
    </comment>
    <comment ref="N41" authorId="1" shapeId="0" xr:uid="{5C6A69CB-59CE-420D-8DA9-AA824C52F6A4}">
      <text>
        <r>
          <rPr>
            <b/>
            <sz val="9"/>
            <color indexed="81"/>
            <rFont val="MS P ゴシック"/>
            <family val="3"/>
            <charset val="128"/>
          </rPr>
          <t>うち指定管理47。内訳は青字部分の入力式加算分参照。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黒岩 聰之０１</author>
  </authors>
  <commentList>
    <comment ref="AG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サル・カモシカ含む</t>
        </r>
      </text>
    </comment>
  </commentList>
</comments>
</file>

<file path=xl/sharedStrings.xml><?xml version="1.0" encoding="utf-8"?>
<sst xmlns="http://schemas.openxmlformats.org/spreadsheetml/2006/main" count="263" uniqueCount="66">
  <si>
    <t>令和５年度主要鳥獣市町村別捕獲数（速報値）</t>
    <rPh sb="0" eb="2">
      <t>レイワ</t>
    </rPh>
    <rPh sb="3" eb="5">
      <t>ネンド</t>
    </rPh>
    <rPh sb="5" eb="7">
      <t>シュヨウ</t>
    </rPh>
    <rPh sb="7" eb="9">
      <t>チョウジュウ</t>
    </rPh>
    <rPh sb="9" eb="12">
      <t>シチョウソン</t>
    </rPh>
    <rPh sb="12" eb="13">
      <t>ベツ</t>
    </rPh>
    <rPh sb="13" eb="16">
      <t>ホカクスウ</t>
    </rPh>
    <rPh sb="17" eb="20">
      <t>ソクホウチ</t>
    </rPh>
    <phoneticPr fontId="1"/>
  </si>
  <si>
    <t>市町村名</t>
    <rPh sb="0" eb="4">
      <t>シチョウソンメイ</t>
    </rPh>
    <phoneticPr fontId="1"/>
  </si>
  <si>
    <t>シカ</t>
    <phoneticPr fontId="1"/>
  </si>
  <si>
    <t>クマ</t>
    <phoneticPr fontId="1"/>
  </si>
  <si>
    <t>イノシシ</t>
    <phoneticPr fontId="1"/>
  </si>
  <si>
    <t>カワウ</t>
    <phoneticPr fontId="1"/>
  </si>
  <si>
    <t>タヌキ</t>
    <phoneticPr fontId="1"/>
  </si>
  <si>
    <t>アライグマ</t>
    <phoneticPr fontId="1"/>
  </si>
  <si>
    <t>ハクビシン</t>
    <phoneticPr fontId="1"/>
  </si>
  <si>
    <t>サル</t>
    <phoneticPr fontId="1"/>
  </si>
  <si>
    <t>カモシカ</t>
    <phoneticPr fontId="1"/>
  </si>
  <si>
    <t>オスジカ</t>
    <phoneticPr fontId="1"/>
  </si>
  <si>
    <t>メスジカ</t>
    <phoneticPr fontId="1"/>
  </si>
  <si>
    <t>性不明</t>
    <rPh sb="0" eb="1">
      <t>セイ</t>
    </rPh>
    <rPh sb="1" eb="3">
      <t>フメイ</t>
    </rPh>
    <phoneticPr fontId="1"/>
  </si>
  <si>
    <t>計</t>
    <rPh sb="0" eb="1">
      <t>ケイ</t>
    </rPh>
    <phoneticPr fontId="1"/>
  </si>
  <si>
    <t>有害等</t>
    <rPh sb="0" eb="2">
      <t>ユウガイ</t>
    </rPh>
    <rPh sb="2" eb="3">
      <t>トウ</t>
    </rPh>
    <phoneticPr fontId="1"/>
  </si>
  <si>
    <t>狩猟</t>
    <rPh sb="0" eb="2">
      <t>シュリョウ</t>
    </rPh>
    <phoneticPr fontId="1"/>
  </si>
  <si>
    <t>合計</t>
    <rPh sb="0" eb="2">
      <t>ゴウケイ</t>
    </rPh>
    <phoneticPr fontId="1"/>
  </si>
  <si>
    <t>有害等　計</t>
    <rPh sb="0" eb="2">
      <t>ユウガイ</t>
    </rPh>
    <rPh sb="2" eb="3">
      <t>トウ</t>
    </rPh>
    <rPh sb="4" eb="5">
      <t>ケイ</t>
    </rPh>
    <phoneticPr fontId="1"/>
  </si>
  <si>
    <t>狩猟　計</t>
    <rPh sb="0" eb="2">
      <t>シュリョウ</t>
    </rPh>
    <rPh sb="3" eb="4">
      <t>ケイ</t>
    </rPh>
    <phoneticPr fontId="1"/>
  </si>
  <si>
    <t>前橋市</t>
  </si>
  <si>
    <t>伊勢崎市</t>
  </si>
  <si>
    <t>玉村町</t>
  </si>
  <si>
    <t>渋川市</t>
  </si>
  <si>
    <t>榛東村</t>
  </si>
  <si>
    <t>吉岡町</t>
  </si>
  <si>
    <t>渋川　計</t>
    <rPh sb="0" eb="2">
      <t>シブカワ</t>
    </rPh>
    <rPh sb="3" eb="4">
      <t>ケイ</t>
    </rPh>
    <phoneticPr fontId="1"/>
  </si>
  <si>
    <t>高崎市</t>
  </si>
  <si>
    <t>安中市</t>
  </si>
  <si>
    <t>西部　計</t>
    <rPh sb="0" eb="2">
      <t>セイブ</t>
    </rPh>
    <rPh sb="3" eb="4">
      <t>ケイ</t>
    </rPh>
    <phoneticPr fontId="1"/>
  </si>
  <si>
    <t>藤岡市</t>
  </si>
  <si>
    <t>神流町</t>
  </si>
  <si>
    <t>上野村</t>
  </si>
  <si>
    <t>藤岡　計</t>
    <rPh sb="0" eb="2">
      <t>フジオカ</t>
    </rPh>
    <rPh sb="3" eb="4">
      <t>ケイ</t>
    </rPh>
    <phoneticPr fontId="1"/>
  </si>
  <si>
    <t>富岡市</t>
  </si>
  <si>
    <t>下仁田町</t>
  </si>
  <si>
    <t>南牧村</t>
  </si>
  <si>
    <t>甘楽町</t>
  </si>
  <si>
    <t>富岡　計</t>
    <rPh sb="0" eb="2">
      <t>トミオカ</t>
    </rPh>
    <rPh sb="3" eb="4">
      <t>ケイ</t>
    </rPh>
    <phoneticPr fontId="1"/>
  </si>
  <si>
    <t>中之条町</t>
  </si>
  <si>
    <t>東吾妻町</t>
  </si>
  <si>
    <t>長野原町</t>
  </si>
  <si>
    <t>嬬恋村</t>
  </si>
  <si>
    <t>草津町</t>
  </si>
  <si>
    <t>高山村</t>
  </si>
  <si>
    <t>吾妻　計</t>
    <rPh sb="0" eb="2">
      <t>アガツマ</t>
    </rPh>
    <rPh sb="3" eb="4">
      <t>ケイ</t>
    </rPh>
    <phoneticPr fontId="1"/>
  </si>
  <si>
    <t>沼田市</t>
  </si>
  <si>
    <t>片品村</t>
  </si>
  <si>
    <t>川場村</t>
  </si>
  <si>
    <t>みなかみ町</t>
  </si>
  <si>
    <t>昭和村</t>
  </si>
  <si>
    <t>利根　計</t>
    <rPh sb="0" eb="2">
      <t>トネ</t>
    </rPh>
    <rPh sb="3" eb="4">
      <t>ケイ</t>
    </rPh>
    <phoneticPr fontId="1"/>
  </si>
  <si>
    <t>太田市</t>
  </si>
  <si>
    <t>館林市</t>
  </si>
  <si>
    <t>板倉町</t>
  </si>
  <si>
    <t>明和町</t>
  </si>
  <si>
    <t>千代田町</t>
  </si>
  <si>
    <t>大泉町</t>
  </si>
  <si>
    <t>邑楽町</t>
  </si>
  <si>
    <t>桐生市</t>
  </si>
  <si>
    <t>みどり市</t>
  </si>
  <si>
    <t>桐生　計</t>
    <rPh sb="0" eb="2">
      <t>キリュウ</t>
    </rPh>
    <rPh sb="3" eb="4">
      <t>ケイ</t>
    </rPh>
    <phoneticPr fontId="1"/>
  </si>
  <si>
    <t>不明</t>
    <rPh sb="0" eb="2">
      <t>フメイ</t>
    </rPh>
    <phoneticPr fontId="1"/>
  </si>
  <si>
    <t>不明　計</t>
    <rPh sb="0" eb="2">
      <t>フメイ</t>
    </rPh>
    <rPh sb="3" eb="4">
      <t>ケイ</t>
    </rPh>
    <phoneticPr fontId="1"/>
  </si>
  <si>
    <t>※有害等･･･指定事業、被害防止目的、個体数調整</t>
    <rPh sb="1" eb="3">
      <t>ユウガイ</t>
    </rPh>
    <rPh sb="3" eb="4">
      <t>トウ</t>
    </rPh>
    <rPh sb="7" eb="9">
      <t>シテイ</t>
    </rPh>
    <rPh sb="9" eb="11">
      <t>ジギョウ</t>
    </rPh>
    <rPh sb="12" eb="14">
      <t>ヒガイ</t>
    </rPh>
    <rPh sb="14" eb="16">
      <t>ボウシ</t>
    </rPh>
    <rPh sb="16" eb="18">
      <t>モクテキ</t>
    </rPh>
    <rPh sb="19" eb="22">
      <t>コタイスウ</t>
    </rPh>
    <rPh sb="22" eb="24">
      <t>チョウセイ</t>
    </rPh>
    <phoneticPr fontId="1"/>
  </si>
  <si>
    <t>令和５年度主要鳥獣市町村別捕獲数（指定管理鳥獣捕獲等事業）</t>
    <rPh sb="0" eb="2">
      <t>レイワ</t>
    </rPh>
    <rPh sb="3" eb="5">
      <t>ネンド</t>
    </rPh>
    <rPh sb="4" eb="5">
      <t>ガンネン</t>
    </rPh>
    <rPh sb="5" eb="7">
      <t>シュヨウ</t>
    </rPh>
    <rPh sb="7" eb="9">
      <t>チョウジュウ</t>
    </rPh>
    <rPh sb="9" eb="12">
      <t>シチョウソン</t>
    </rPh>
    <rPh sb="12" eb="13">
      <t>ベツ</t>
    </rPh>
    <rPh sb="13" eb="16">
      <t>ホカクスウ</t>
    </rPh>
    <rPh sb="17" eb="19">
      <t>シテイ</t>
    </rPh>
    <rPh sb="19" eb="21">
      <t>カンリ</t>
    </rPh>
    <rPh sb="21" eb="23">
      <t>チョウジュウ</t>
    </rPh>
    <rPh sb="23" eb="26">
      <t>ホカクナド</t>
    </rPh>
    <rPh sb="26" eb="28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</si>
</sst>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00B0F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80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15" xfId="0" applyFont="1" applyBorder="1" applyAlignment="1">
      <alignment horizontal="center" vertical="center" shrinkToFit="1"/>
    </xf>
    <xf numFmtId="176" fontId="5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21" xfId="0" applyFont="1" applyBorder="1" applyAlignment="1">
      <alignment horizontal="center" shrinkToFit="1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/>
    <xf numFmtId="38" fontId="5" fillId="0" borderId="24" xfId="1" applyFont="1" applyBorder="1" applyAlignment="1"/>
    <xf numFmtId="38" fontId="5" fillId="2" borderId="22" xfId="1" applyFont="1" applyFill="1" applyBorder="1" applyAlignment="1">
      <alignment vertical="center"/>
    </xf>
    <xf numFmtId="38" fontId="5" fillId="2" borderId="23" xfId="1" applyFont="1" applyFill="1" applyBorder="1" applyAlignment="1"/>
    <xf numFmtId="38" fontId="5" fillId="2" borderId="24" xfId="1" applyFont="1" applyFill="1" applyBorder="1" applyAlignment="1"/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25" xfId="0" applyFont="1" applyBorder="1" applyAlignment="1">
      <alignment horizontal="center" shrinkToFit="1"/>
    </xf>
    <xf numFmtId="38" fontId="5" fillId="0" borderId="0" xfId="0" applyNumberFormat="1" applyFont="1"/>
    <xf numFmtId="0" fontId="5" fillId="0" borderId="6" xfId="0" applyFont="1" applyBorder="1" applyAlignment="1">
      <alignment horizontal="center" shrinkToFit="1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/>
    <xf numFmtId="38" fontId="5" fillId="0" borderId="29" xfId="1" applyFont="1" applyBorder="1" applyAlignment="1"/>
    <xf numFmtId="38" fontId="5" fillId="2" borderId="27" xfId="1" applyFont="1" applyFill="1" applyBorder="1" applyAlignment="1">
      <alignment vertical="center"/>
    </xf>
    <xf numFmtId="38" fontId="5" fillId="2" borderId="28" xfId="1" applyFont="1" applyFill="1" applyBorder="1" applyAlignment="1"/>
    <xf numFmtId="38" fontId="5" fillId="2" borderId="29" xfId="1" applyFont="1" applyFill="1" applyBorder="1" applyAlignment="1"/>
    <xf numFmtId="38" fontId="5" fillId="0" borderId="30" xfId="1" applyFont="1" applyBorder="1" applyAlignment="1">
      <alignment vertical="center"/>
    </xf>
    <xf numFmtId="0" fontId="5" fillId="0" borderId="31" xfId="0" applyFont="1" applyBorder="1" applyAlignment="1">
      <alignment horizontal="center" shrinkToFit="1"/>
    </xf>
    <xf numFmtId="38" fontId="5" fillId="0" borderId="31" xfId="1" applyFont="1" applyBorder="1" applyAlignment="1">
      <alignment vertical="center"/>
    </xf>
    <xf numFmtId="0" fontId="5" fillId="0" borderId="32" xfId="0" applyFont="1" applyBorder="1" applyAlignment="1">
      <alignment horizontal="center" shrinkToFit="1"/>
    </xf>
    <xf numFmtId="38" fontId="5" fillId="0" borderId="33" xfId="1" applyFont="1" applyBorder="1" applyAlignment="1">
      <alignment horizontal="right" shrinkToFit="1"/>
    </xf>
    <xf numFmtId="38" fontId="5" fillId="0" borderId="16" xfId="1" applyFont="1" applyFill="1" applyBorder="1" applyAlignment="1"/>
    <xf numFmtId="38" fontId="5" fillId="0" borderId="34" xfId="1" applyFont="1" applyFill="1" applyBorder="1" applyAlignment="1"/>
    <xf numFmtId="38" fontId="5" fillId="0" borderId="16" xfId="1" applyFont="1" applyBorder="1" applyAlignment="1"/>
    <xf numFmtId="38" fontId="5" fillId="0" borderId="17" xfId="1" applyFont="1" applyBorder="1" applyAlignment="1"/>
    <xf numFmtId="38" fontId="5" fillId="0" borderId="33" xfId="1" applyFont="1" applyBorder="1" applyAlignment="1"/>
    <xf numFmtId="38" fontId="5" fillId="0" borderId="16" xfId="1" applyFont="1" applyBorder="1" applyAlignment="1">
      <alignment vertical="center" shrinkToFit="1"/>
    </xf>
    <xf numFmtId="38" fontId="5" fillId="0" borderId="33" xfId="1" applyFont="1" applyBorder="1" applyAlignment="1">
      <alignment vertical="center" shrinkToFit="1"/>
    </xf>
    <xf numFmtId="38" fontId="5" fillId="2" borderId="33" xfId="1" applyFont="1" applyFill="1" applyBorder="1" applyAlignment="1"/>
    <xf numFmtId="38" fontId="5" fillId="2" borderId="16" xfId="1" applyFont="1" applyFill="1" applyBorder="1" applyAlignment="1"/>
    <xf numFmtId="38" fontId="5" fillId="2" borderId="17" xfId="1" applyFont="1" applyFill="1" applyBorder="1" applyAlignment="1"/>
    <xf numFmtId="38" fontId="5" fillId="0" borderId="35" xfId="1" applyFont="1" applyBorder="1" applyAlignment="1"/>
    <xf numFmtId="0" fontId="5" fillId="0" borderId="36" xfId="0" applyFont="1" applyBorder="1" applyAlignment="1">
      <alignment horizontal="center" shrinkToFit="1"/>
    </xf>
    <xf numFmtId="0" fontId="5" fillId="0" borderId="37" xfId="0" applyFont="1" applyBorder="1" applyAlignment="1">
      <alignment horizontal="center" shrinkToFit="1"/>
    </xf>
    <xf numFmtId="38" fontId="5" fillId="0" borderId="38" xfId="1" applyFont="1" applyFill="1" applyBorder="1" applyAlignment="1"/>
    <xf numFmtId="38" fontId="5" fillId="0" borderId="39" xfId="1" applyFont="1" applyFill="1" applyBorder="1" applyAlignment="1"/>
    <xf numFmtId="38" fontId="5" fillId="0" borderId="40" xfId="1" applyFont="1" applyFill="1" applyBorder="1" applyAlignment="1"/>
    <xf numFmtId="38" fontId="5" fillId="2" borderId="38" xfId="1" applyFont="1" applyFill="1" applyBorder="1" applyAlignment="1"/>
    <xf numFmtId="38" fontId="5" fillId="2" borderId="39" xfId="1" applyFont="1" applyFill="1" applyBorder="1" applyAlignment="1"/>
    <xf numFmtId="38" fontId="5" fillId="2" borderId="40" xfId="1" applyFont="1" applyFill="1" applyBorder="1" applyAlignment="1"/>
    <xf numFmtId="38" fontId="5" fillId="0" borderId="41" xfId="1" applyFont="1" applyFill="1" applyBorder="1" applyAlignment="1"/>
    <xf numFmtId="0" fontId="5" fillId="0" borderId="41" xfId="0" applyFont="1" applyBorder="1" applyAlignment="1">
      <alignment horizontal="center" shrinkToFit="1"/>
    </xf>
    <xf numFmtId="0" fontId="5" fillId="0" borderId="0" xfId="0" applyFont="1" applyAlignment="1">
      <alignment horizontal="left"/>
    </xf>
    <xf numFmtId="176" fontId="5" fillId="0" borderId="0" xfId="0" applyNumberFormat="1" applyFont="1"/>
    <xf numFmtId="0" fontId="7" fillId="0" borderId="0" xfId="0" applyFont="1"/>
    <xf numFmtId="0" fontId="0" fillId="0" borderId="15" xfId="0" applyBorder="1" applyAlignment="1">
      <alignment horizontal="center" vertical="center" shrinkToFit="1"/>
    </xf>
    <xf numFmtId="176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shrinkToFit="1"/>
    </xf>
    <xf numFmtId="38" fontId="0" fillId="0" borderId="23" xfId="1" applyFont="1" applyFill="1" applyBorder="1" applyAlignment="1"/>
    <xf numFmtId="38" fontId="0" fillId="0" borderId="24" xfId="1" applyFont="1" applyFill="1" applyBorder="1" applyAlignment="1"/>
    <xf numFmtId="38" fontId="0" fillId="0" borderId="29" xfId="1" applyFont="1" applyFill="1" applyBorder="1" applyAlignment="1"/>
    <xf numFmtId="0" fontId="0" fillId="0" borderId="32" xfId="0" applyBorder="1" applyAlignment="1">
      <alignment horizontal="center" shrinkToFit="1"/>
    </xf>
    <xf numFmtId="38" fontId="0" fillId="0" borderId="33" xfId="1" applyFont="1" applyFill="1" applyBorder="1" applyAlignment="1">
      <alignment horizontal="right" shrinkToFit="1"/>
    </xf>
    <xf numFmtId="38" fontId="0" fillId="0" borderId="16" xfId="1" applyFont="1" applyFill="1" applyBorder="1" applyAlignment="1"/>
    <xf numFmtId="38" fontId="0" fillId="0" borderId="34" xfId="1" applyFont="1" applyFill="1" applyBorder="1" applyAlignment="1"/>
    <xf numFmtId="38" fontId="0" fillId="0" borderId="17" xfId="1" applyFont="1" applyFill="1" applyBorder="1" applyAlignment="1"/>
    <xf numFmtId="38" fontId="0" fillId="0" borderId="33" xfId="1" applyFont="1" applyFill="1" applyBorder="1" applyAlignment="1"/>
    <xf numFmtId="38" fontId="0" fillId="0" borderId="16" xfId="1" applyFont="1" applyFill="1" applyBorder="1" applyAlignment="1">
      <alignment vertical="center" shrinkToFit="1"/>
    </xf>
    <xf numFmtId="38" fontId="0" fillId="0" borderId="33" xfId="1" applyFont="1" applyFill="1" applyBorder="1" applyAlignment="1">
      <alignment vertical="center" shrinkToFit="1"/>
    </xf>
    <xf numFmtId="38" fontId="0" fillId="0" borderId="35" xfId="1" applyFont="1" applyFill="1" applyBorder="1" applyAlignment="1"/>
    <xf numFmtId="0" fontId="0" fillId="0" borderId="37" xfId="0" applyBorder="1" applyAlignment="1">
      <alignment horizontal="center" shrinkToFit="1"/>
    </xf>
    <xf numFmtId="38" fontId="0" fillId="0" borderId="38" xfId="1" applyFont="1" applyFill="1" applyBorder="1" applyAlignment="1"/>
    <xf numFmtId="38" fontId="0" fillId="0" borderId="39" xfId="1" applyFont="1" applyFill="1" applyBorder="1" applyAlignment="1"/>
    <xf numFmtId="38" fontId="0" fillId="0" borderId="40" xfId="1" applyFont="1" applyFill="1" applyBorder="1" applyAlignment="1"/>
    <xf numFmtId="38" fontId="0" fillId="0" borderId="41" xfId="1" applyFont="1" applyFill="1" applyBorder="1" applyAlignment="1"/>
    <xf numFmtId="0" fontId="0" fillId="0" borderId="6" xfId="0" applyBorder="1" applyAlignment="1">
      <alignment horizontal="center" shrinkToFit="1"/>
    </xf>
    <xf numFmtId="38" fontId="6" fillId="0" borderId="22" xfId="1" applyFont="1" applyBorder="1" applyAlignment="1">
      <alignment vertical="center"/>
    </xf>
    <xf numFmtId="38" fontId="6" fillId="0" borderId="23" xfId="1" applyFont="1" applyFill="1" applyBorder="1" applyAlignment="1"/>
    <xf numFmtId="38" fontId="6" fillId="0" borderId="23" xfId="1" applyFont="1" applyBorder="1" applyAlignment="1">
      <alignment vertical="center"/>
    </xf>
    <xf numFmtId="38" fontId="6" fillId="0" borderId="23" xfId="1" applyFont="1" applyBorder="1" applyAlignment="1"/>
    <xf numFmtId="38" fontId="6" fillId="0" borderId="24" xfId="1" applyFont="1" applyBorder="1" applyAlignment="1"/>
    <xf numFmtId="38" fontId="6" fillId="0" borderId="23" xfId="1" applyFont="1" applyBorder="1" applyAlignment="1">
      <alignment vertical="center" shrinkToFit="1"/>
    </xf>
    <xf numFmtId="38" fontId="6" fillId="0" borderId="27" xfId="1" applyFont="1" applyBorder="1" applyAlignment="1">
      <alignment vertical="center"/>
    </xf>
    <xf numFmtId="38" fontId="6" fillId="0" borderId="28" xfId="1" applyFont="1" applyFill="1" applyBorder="1" applyAlignment="1"/>
    <xf numFmtId="38" fontId="6" fillId="0" borderId="28" xfId="1" applyFont="1" applyBorder="1" applyAlignment="1">
      <alignment vertical="center"/>
    </xf>
    <xf numFmtId="38" fontId="6" fillId="0" borderId="29" xfId="1" applyFont="1" applyBorder="1" applyAlignment="1"/>
    <xf numFmtId="38" fontId="6" fillId="0" borderId="28" xfId="1" applyFont="1" applyBorder="1" applyAlignment="1"/>
    <xf numFmtId="38" fontId="6" fillId="0" borderId="28" xfId="1" applyFont="1" applyBorder="1" applyAlignment="1">
      <alignment vertical="center" shrinkToFit="1"/>
    </xf>
    <xf numFmtId="38" fontId="6" fillId="0" borderId="27" xfId="1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8" fontId="0" fillId="0" borderId="22" xfId="1" applyFont="1" applyFill="1" applyBorder="1" applyAlignment="1">
      <alignment vertical="center"/>
    </xf>
    <xf numFmtId="38" fontId="0" fillId="0" borderId="23" xfId="1" applyFont="1" applyFill="1" applyBorder="1" applyAlignment="1">
      <alignment vertical="center" shrinkToFit="1"/>
    </xf>
    <xf numFmtId="38" fontId="0" fillId="0" borderId="25" xfId="1" applyFont="1" applyFill="1" applyBorder="1" applyAlignment="1">
      <alignment vertical="center"/>
    </xf>
    <xf numFmtId="0" fontId="0" fillId="0" borderId="25" xfId="0" applyBorder="1" applyAlignment="1">
      <alignment horizontal="center" shrinkToFit="1"/>
    </xf>
    <xf numFmtId="38" fontId="0" fillId="0" borderId="0" xfId="0" applyNumberFormat="1"/>
    <xf numFmtId="38" fontId="0" fillId="0" borderId="27" xfId="1" applyFont="1" applyFill="1" applyBorder="1" applyAlignment="1">
      <alignment vertical="center"/>
    </xf>
    <xf numFmtId="38" fontId="0" fillId="0" borderId="28" xfId="1" applyFont="1" applyFill="1" applyBorder="1" applyAlignment="1"/>
    <xf numFmtId="38" fontId="0" fillId="0" borderId="28" xfId="1" applyFont="1" applyFill="1" applyBorder="1" applyAlignment="1">
      <alignment vertical="center"/>
    </xf>
    <xf numFmtId="38" fontId="0" fillId="0" borderId="28" xfId="1" applyFont="1" applyFill="1" applyBorder="1" applyAlignment="1">
      <alignment vertical="center" shrinkToFit="1"/>
    </xf>
    <xf numFmtId="0" fontId="0" fillId="0" borderId="31" xfId="0" applyBorder="1" applyAlignment="1">
      <alignment horizontal="center" shrinkToFit="1"/>
    </xf>
    <xf numFmtId="38" fontId="0" fillId="0" borderId="31" xfId="1" applyFont="1" applyFill="1" applyBorder="1" applyAlignment="1">
      <alignment vertical="center"/>
    </xf>
    <xf numFmtId="0" fontId="0" fillId="0" borderId="42" xfId="0" applyBorder="1"/>
    <xf numFmtId="38" fontId="0" fillId="0" borderId="42" xfId="1" applyFont="1" applyFill="1" applyBorder="1" applyAlignment="1">
      <alignment vertical="center"/>
    </xf>
    <xf numFmtId="0" fontId="8" fillId="0" borderId="31" xfId="0" applyFont="1" applyBorder="1" applyAlignment="1">
      <alignment horizontal="center" shrinkToFit="1"/>
    </xf>
    <xf numFmtId="0" fontId="0" fillId="0" borderId="36" xfId="0" applyBorder="1" applyAlignment="1">
      <alignment horizontal="center" shrinkToFit="1"/>
    </xf>
    <xf numFmtId="0" fontId="0" fillId="0" borderId="41" xfId="0" applyBorder="1" applyAlignment="1">
      <alignment horizontal="center" shrinkToFit="1"/>
    </xf>
    <xf numFmtId="0" fontId="0" fillId="0" borderId="0" xfId="0" applyAlignment="1">
      <alignment horizontal="left"/>
    </xf>
    <xf numFmtId="176" fontId="0" fillId="0" borderId="0" xfId="0" applyNumberFormat="1"/>
    <xf numFmtId="0" fontId="0" fillId="0" borderId="0" xfId="0" applyAlignment="1">
      <alignment vertical="center"/>
    </xf>
    <xf numFmtId="38" fontId="0" fillId="0" borderId="43" xfId="1" applyFont="1" applyFill="1" applyBorder="1" applyAlignment="1">
      <alignment vertical="center"/>
    </xf>
    <xf numFmtId="38" fontId="0" fillId="2" borderId="23" xfId="1" applyFont="1" applyFill="1" applyBorder="1" applyAlignment="1"/>
    <xf numFmtId="38" fontId="0" fillId="2" borderId="28" xfId="1" applyFont="1" applyFill="1" applyBorder="1" applyAlignment="1"/>
    <xf numFmtId="38" fontId="0" fillId="2" borderId="16" xfId="1" applyFont="1" applyFill="1" applyBorder="1" applyAlignment="1"/>
    <xf numFmtId="38" fontId="9" fillId="0" borderId="27" xfId="1" applyFont="1" applyFill="1" applyBorder="1" applyAlignment="1">
      <alignment vertical="center"/>
    </xf>
    <xf numFmtId="38" fontId="11" fillId="0" borderId="22" xfId="1" applyFont="1" applyFill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38" fontId="11" fillId="0" borderId="27" xfId="1" applyFont="1" applyFill="1" applyBorder="1" applyAlignment="1">
      <alignment vertical="center"/>
    </xf>
    <xf numFmtId="38" fontId="11" fillId="0" borderId="28" xfId="1" applyFont="1" applyFill="1" applyBorder="1" applyAlignment="1">
      <alignment vertical="center"/>
    </xf>
    <xf numFmtId="0" fontId="0" fillId="0" borderId="11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0" fillId="0" borderId="13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176" fontId="5" fillId="2" borderId="12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76" fontId="5" fillId="2" borderId="13" xfId="0" applyNumberFormat="1" applyFont="1" applyFill="1" applyBorder="1" applyAlignment="1">
      <alignment horizontal="center" vertical="center"/>
    </xf>
    <xf numFmtId="176" fontId="5" fillId="2" borderId="2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11" fillId="0" borderId="23" xfId="1" applyFont="1" applyFill="1" applyBorder="1" applyAlignment="1"/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78"/>
  <sheetViews>
    <sheetView view="pageBreakPreview" zoomScale="150" zoomScaleNormal="85" zoomScaleSheetLayoutView="150" workbookViewId="0">
      <pane xSplit="1" ySplit="4" topLeftCell="B40" activePane="bottomRight" state="frozen"/>
      <selection pane="topRight" activeCell="B1" sqref="B1"/>
      <selection pane="bottomLeft" activeCell="A4" sqref="A4"/>
      <selection pane="bottomRight" activeCell="F27" sqref="F27"/>
    </sheetView>
  </sheetViews>
  <sheetFormatPr defaultColWidth="9" defaultRowHeight="13.5"/>
  <cols>
    <col min="2" max="30" width="6.875" customWidth="1"/>
  </cols>
  <sheetData>
    <row r="1" spans="1:39" ht="19.5" thickBot="1">
      <c r="A1" s="55" t="s">
        <v>0</v>
      </c>
    </row>
    <row r="2" spans="1:39">
      <c r="A2" s="128" t="s">
        <v>1</v>
      </c>
      <c r="B2" s="143" t="s">
        <v>2</v>
      </c>
      <c r="C2" s="144"/>
      <c r="D2" s="144"/>
      <c r="E2" s="144"/>
      <c r="F2" s="144"/>
      <c r="G2" s="144"/>
      <c r="H2" s="144"/>
      <c r="I2" s="144"/>
      <c r="J2" s="145"/>
      <c r="K2" s="143" t="s">
        <v>3</v>
      </c>
      <c r="L2" s="144"/>
      <c r="M2" s="145"/>
      <c r="N2" s="143" t="s">
        <v>4</v>
      </c>
      <c r="O2" s="144"/>
      <c r="P2" s="145"/>
      <c r="Q2" s="137" t="s">
        <v>5</v>
      </c>
      <c r="R2" s="138"/>
      <c r="S2" s="139"/>
      <c r="T2" s="137" t="s">
        <v>6</v>
      </c>
      <c r="U2" s="138"/>
      <c r="V2" s="139"/>
      <c r="W2" s="137" t="s">
        <v>7</v>
      </c>
      <c r="X2" s="138"/>
      <c r="Y2" s="139"/>
      <c r="Z2" s="137" t="s">
        <v>8</v>
      </c>
      <c r="AA2" s="138"/>
      <c r="AB2" s="139"/>
      <c r="AC2" s="140" t="s">
        <v>9</v>
      </c>
      <c r="AD2" s="140" t="s">
        <v>10</v>
      </c>
      <c r="AE2" s="128" t="s">
        <v>1</v>
      </c>
    </row>
    <row r="3" spans="1:39">
      <c r="A3" s="129"/>
      <c r="B3" s="131" t="s">
        <v>11</v>
      </c>
      <c r="C3" s="132"/>
      <c r="D3" s="133" t="s">
        <v>12</v>
      </c>
      <c r="E3" s="132"/>
      <c r="F3" s="133" t="s">
        <v>13</v>
      </c>
      <c r="G3" s="132"/>
      <c r="H3" s="134" t="s">
        <v>14</v>
      </c>
      <c r="I3" s="135"/>
      <c r="J3" s="136"/>
      <c r="K3" s="122" t="s">
        <v>15</v>
      </c>
      <c r="L3" s="126" t="s">
        <v>16</v>
      </c>
      <c r="M3" s="124" t="s">
        <v>17</v>
      </c>
      <c r="N3" s="122" t="s">
        <v>15</v>
      </c>
      <c r="O3" s="126" t="s">
        <v>16</v>
      </c>
      <c r="P3" s="124" t="s">
        <v>17</v>
      </c>
      <c r="Q3" s="122" t="s">
        <v>15</v>
      </c>
      <c r="R3" s="126" t="s">
        <v>16</v>
      </c>
      <c r="S3" s="124" t="s">
        <v>17</v>
      </c>
      <c r="T3" s="122" t="s">
        <v>15</v>
      </c>
      <c r="U3" s="126" t="s">
        <v>16</v>
      </c>
      <c r="V3" s="124" t="s">
        <v>17</v>
      </c>
      <c r="W3" s="122" t="s">
        <v>15</v>
      </c>
      <c r="X3" s="126" t="s">
        <v>16</v>
      </c>
      <c r="Y3" s="124" t="s">
        <v>17</v>
      </c>
      <c r="Z3" s="122" t="s">
        <v>15</v>
      </c>
      <c r="AA3" s="126" t="s">
        <v>16</v>
      </c>
      <c r="AB3" s="124" t="s">
        <v>17</v>
      </c>
      <c r="AC3" s="141"/>
      <c r="AD3" s="141"/>
      <c r="AE3" s="129"/>
    </row>
    <row r="4" spans="1:39" ht="14.25" thickBot="1">
      <c r="A4" s="130"/>
      <c r="B4" s="56" t="s">
        <v>15</v>
      </c>
      <c r="C4" s="57" t="s">
        <v>16</v>
      </c>
      <c r="D4" s="58" t="s">
        <v>15</v>
      </c>
      <c r="E4" s="57" t="s">
        <v>16</v>
      </c>
      <c r="F4" s="58" t="s">
        <v>15</v>
      </c>
      <c r="G4" s="57" t="s">
        <v>16</v>
      </c>
      <c r="H4" s="58" t="s">
        <v>15</v>
      </c>
      <c r="I4" s="57" t="s">
        <v>16</v>
      </c>
      <c r="J4" s="59" t="s">
        <v>17</v>
      </c>
      <c r="K4" s="123"/>
      <c r="L4" s="127"/>
      <c r="M4" s="125"/>
      <c r="N4" s="123"/>
      <c r="O4" s="127"/>
      <c r="P4" s="125"/>
      <c r="Q4" s="123"/>
      <c r="R4" s="127"/>
      <c r="S4" s="125"/>
      <c r="T4" s="123"/>
      <c r="U4" s="127"/>
      <c r="V4" s="125"/>
      <c r="W4" s="123"/>
      <c r="X4" s="127"/>
      <c r="Y4" s="125"/>
      <c r="Z4" s="123"/>
      <c r="AA4" s="127"/>
      <c r="AB4" s="125"/>
      <c r="AC4" s="142"/>
      <c r="AD4" s="142"/>
      <c r="AE4" s="130"/>
      <c r="AG4" t="s">
        <v>18</v>
      </c>
      <c r="AH4" s="92" t="s">
        <v>19</v>
      </c>
      <c r="AI4" s="93" t="s">
        <v>17</v>
      </c>
      <c r="AK4" t="s">
        <v>15</v>
      </c>
      <c r="AL4" t="s">
        <v>16</v>
      </c>
      <c r="AM4" t="s">
        <v>17</v>
      </c>
    </row>
    <row r="5" spans="1:39" ht="14.25" thickTop="1">
      <c r="A5" s="60" t="s">
        <v>20</v>
      </c>
      <c r="B5" s="118">
        <f>90+61</f>
        <v>151</v>
      </c>
      <c r="C5" s="61">
        <v>214</v>
      </c>
      <c r="D5" s="119">
        <f>136+96</f>
        <v>232</v>
      </c>
      <c r="E5" s="61">
        <v>160</v>
      </c>
      <c r="F5" s="179">
        <f>0+2</f>
        <v>2</v>
      </c>
      <c r="G5" s="114"/>
      <c r="H5" s="61">
        <f>B5+D5+F5</f>
        <v>385</v>
      </c>
      <c r="I5" s="61">
        <f>C5+E5+G5</f>
        <v>374</v>
      </c>
      <c r="J5" s="62">
        <f>H5+I5</f>
        <v>759</v>
      </c>
      <c r="K5" s="94">
        <v>8</v>
      </c>
      <c r="L5" s="61">
        <v>1</v>
      </c>
      <c r="M5" s="62">
        <f>K5+L5</f>
        <v>9</v>
      </c>
      <c r="N5" s="118">
        <f>161+16</f>
        <v>177</v>
      </c>
      <c r="O5" s="95">
        <v>219</v>
      </c>
      <c r="P5" s="62">
        <f>N5+O5</f>
        <v>396</v>
      </c>
      <c r="Q5" s="94">
        <v>0</v>
      </c>
      <c r="R5" s="114"/>
      <c r="S5" s="62">
        <f>Q5+R5</f>
        <v>0</v>
      </c>
      <c r="T5" s="94">
        <v>91</v>
      </c>
      <c r="U5" s="61">
        <v>29</v>
      </c>
      <c r="V5" s="62">
        <f>T5+U5</f>
        <v>120</v>
      </c>
      <c r="W5" s="94">
        <v>362</v>
      </c>
      <c r="X5" s="61">
        <v>13</v>
      </c>
      <c r="Y5" s="62">
        <f>W5+X5</f>
        <v>375</v>
      </c>
      <c r="Z5" s="94">
        <v>91</v>
      </c>
      <c r="AA5" s="61">
        <v>6</v>
      </c>
      <c r="AB5" s="62">
        <f>Z5+AA5</f>
        <v>97</v>
      </c>
      <c r="AC5" s="96"/>
      <c r="AD5" s="113"/>
      <c r="AE5" s="97" t="s">
        <v>20</v>
      </c>
      <c r="AF5" s="98">
        <f>I5+U5</f>
        <v>403</v>
      </c>
      <c r="AG5" s="98">
        <f>H5+K5+N5+Q5+T5+W5+Z5+AC5+AD5</f>
        <v>1114</v>
      </c>
      <c r="AH5" s="98">
        <f>I5+L5+O5+R5+U5+X5+AA5</f>
        <v>642</v>
      </c>
      <c r="AI5" s="98">
        <f>J5+M5+P5+S5+V5+Y5+AB5+AC5+AD5</f>
        <v>1756</v>
      </c>
    </row>
    <row r="6" spans="1:39">
      <c r="A6" s="78" t="s">
        <v>21</v>
      </c>
      <c r="B6" s="99">
        <v>0</v>
      </c>
      <c r="C6" s="100"/>
      <c r="D6" s="101">
        <v>0</v>
      </c>
      <c r="E6" s="100"/>
      <c r="F6" s="100">
        <v>0</v>
      </c>
      <c r="G6" s="114"/>
      <c r="H6" s="61">
        <f t="shared" ref="H6:H40" si="0">B6+D6+F6</f>
        <v>0</v>
      </c>
      <c r="I6" s="61">
        <f t="shared" ref="I6:I40" si="1">C6+E6+G6</f>
        <v>0</v>
      </c>
      <c r="J6" s="62">
        <f t="shared" ref="J6:J40" si="2">H6+I6</f>
        <v>0</v>
      </c>
      <c r="K6" s="99">
        <v>0</v>
      </c>
      <c r="L6" s="100"/>
      <c r="M6" s="62">
        <f t="shared" ref="M6:M40" si="3">K6+L6</f>
        <v>0</v>
      </c>
      <c r="N6" s="99">
        <v>0</v>
      </c>
      <c r="O6" s="102"/>
      <c r="P6" s="62">
        <f t="shared" ref="P6:P40" si="4">N6+O6</f>
        <v>0</v>
      </c>
      <c r="Q6" s="94">
        <v>0</v>
      </c>
      <c r="R6" s="115">
        <v>59</v>
      </c>
      <c r="S6" s="62">
        <f>Q6+R6</f>
        <v>59</v>
      </c>
      <c r="T6" s="99">
        <v>22</v>
      </c>
      <c r="U6" s="100"/>
      <c r="V6" s="62">
        <f>T6+U6</f>
        <v>22</v>
      </c>
      <c r="W6" s="99">
        <v>245</v>
      </c>
      <c r="X6" s="100"/>
      <c r="Y6" s="62">
        <f t="shared" ref="Y6:Y7" si="5">W6+X6</f>
        <v>245</v>
      </c>
      <c r="Z6" s="99">
        <v>46</v>
      </c>
      <c r="AA6" s="100"/>
      <c r="AB6" s="62">
        <f>Z6+AA6</f>
        <v>46</v>
      </c>
      <c r="AC6" s="96"/>
      <c r="AD6" s="104"/>
      <c r="AE6" s="103" t="s">
        <v>21</v>
      </c>
      <c r="AF6">
        <f t="shared" ref="AF6:AF40" si="6">I6+U6</f>
        <v>0</v>
      </c>
      <c r="AG6" s="98">
        <f t="shared" ref="AG6:AG40" si="7">H6+K6+N6+Q6+T6+W6+Z6+AC6+AD6</f>
        <v>313</v>
      </c>
      <c r="AH6" s="98">
        <f t="shared" ref="AH6:AH40" si="8">I6+L6+O6+R6+U6+X6+AA6</f>
        <v>59</v>
      </c>
      <c r="AI6" s="98">
        <f t="shared" ref="AI6:AI40" si="9">J6+M6+P6+S6+V6+Y6+AB6+AC6+AD6</f>
        <v>372</v>
      </c>
    </row>
    <row r="7" spans="1:39">
      <c r="A7" s="78" t="s">
        <v>22</v>
      </c>
      <c r="B7" s="99">
        <v>0</v>
      </c>
      <c r="C7" s="100"/>
      <c r="D7" s="101">
        <v>1</v>
      </c>
      <c r="E7" s="100"/>
      <c r="F7" s="100">
        <v>0</v>
      </c>
      <c r="G7" s="114"/>
      <c r="H7" s="61">
        <f t="shared" si="0"/>
        <v>1</v>
      </c>
      <c r="I7" s="61">
        <f t="shared" si="1"/>
        <v>0</v>
      </c>
      <c r="J7" s="62">
        <f t="shared" si="2"/>
        <v>1</v>
      </c>
      <c r="K7" s="99">
        <v>0</v>
      </c>
      <c r="L7" s="100"/>
      <c r="M7" s="62">
        <f t="shared" si="3"/>
        <v>0</v>
      </c>
      <c r="N7" s="99">
        <v>0</v>
      </c>
      <c r="O7" s="102"/>
      <c r="P7" s="62">
        <f t="shared" si="4"/>
        <v>0</v>
      </c>
      <c r="Q7" s="94">
        <v>0</v>
      </c>
      <c r="R7" s="115"/>
      <c r="S7" s="63">
        <f>Q7+R7</f>
        <v>0</v>
      </c>
      <c r="T7" s="99">
        <v>28</v>
      </c>
      <c r="U7" s="100"/>
      <c r="V7" s="63">
        <f>T7+U7</f>
        <v>28</v>
      </c>
      <c r="W7" s="99">
        <v>71</v>
      </c>
      <c r="X7" s="100"/>
      <c r="Y7" s="62">
        <f t="shared" si="5"/>
        <v>71</v>
      </c>
      <c r="Z7" s="99">
        <v>36</v>
      </c>
      <c r="AA7" s="100"/>
      <c r="AB7" s="63">
        <f>Z7+AA7</f>
        <v>36</v>
      </c>
      <c r="AC7" s="96"/>
      <c r="AD7" s="104"/>
      <c r="AE7" s="103" t="s">
        <v>22</v>
      </c>
      <c r="AF7">
        <f t="shared" si="6"/>
        <v>0</v>
      </c>
      <c r="AG7" s="98">
        <f t="shared" si="7"/>
        <v>136</v>
      </c>
      <c r="AH7" s="98">
        <f t="shared" si="8"/>
        <v>0</v>
      </c>
      <c r="AI7" s="98">
        <f t="shared" si="9"/>
        <v>136</v>
      </c>
    </row>
    <row r="8" spans="1:39">
      <c r="A8" s="78" t="s">
        <v>23</v>
      </c>
      <c r="B8" s="120">
        <f>188+6</f>
        <v>194</v>
      </c>
      <c r="C8" s="100">
        <v>102</v>
      </c>
      <c r="D8" s="121">
        <f>154+5</f>
        <v>159</v>
      </c>
      <c r="E8" s="100">
        <v>96</v>
      </c>
      <c r="F8" s="100">
        <v>0</v>
      </c>
      <c r="G8" s="114"/>
      <c r="H8" s="61">
        <f t="shared" si="0"/>
        <v>353</v>
      </c>
      <c r="I8" s="61">
        <f t="shared" si="1"/>
        <v>198</v>
      </c>
      <c r="J8" s="62">
        <f t="shared" si="2"/>
        <v>551</v>
      </c>
      <c r="K8" s="99">
        <v>21</v>
      </c>
      <c r="L8" s="100">
        <v>1</v>
      </c>
      <c r="M8" s="62">
        <f t="shared" si="3"/>
        <v>22</v>
      </c>
      <c r="N8" s="120">
        <f>112+8</f>
        <v>120</v>
      </c>
      <c r="O8" s="102">
        <v>82</v>
      </c>
      <c r="P8" s="62">
        <f t="shared" si="4"/>
        <v>202</v>
      </c>
      <c r="Q8" s="99">
        <v>49</v>
      </c>
      <c r="R8" s="115"/>
      <c r="S8" s="63">
        <f t="shared" ref="S8:S39" si="10">Q8+R8</f>
        <v>49</v>
      </c>
      <c r="T8" s="99">
        <v>114</v>
      </c>
      <c r="U8" s="100">
        <v>2</v>
      </c>
      <c r="V8" s="63">
        <f t="shared" ref="V8:V40" si="11">T8+U8</f>
        <v>116</v>
      </c>
      <c r="W8" s="99">
        <v>171</v>
      </c>
      <c r="X8" s="100">
        <v>9</v>
      </c>
      <c r="Y8" s="63">
        <f t="shared" ref="Y8:Y40" si="12">W8+X8</f>
        <v>180</v>
      </c>
      <c r="Z8" s="99">
        <v>201</v>
      </c>
      <c r="AA8" s="100">
        <v>3</v>
      </c>
      <c r="AB8" s="63">
        <f t="shared" ref="AB8:AB40" si="13">Z8+AA8</f>
        <v>204</v>
      </c>
      <c r="AC8" s="96"/>
      <c r="AD8" s="104"/>
      <c r="AE8" s="103" t="s">
        <v>23</v>
      </c>
      <c r="AF8">
        <f t="shared" si="6"/>
        <v>200</v>
      </c>
      <c r="AG8" s="98">
        <f t="shared" si="7"/>
        <v>1029</v>
      </c>
      <c r="AH8" s="98">
        <f t="shared" si="8"/>
        <v>295</v>
      </c>
      <c r="AI8" s="98">
        <f t="shared" si="9"/>
        <v>1324</v>
      </c>
    </row>
    <row r="9" spans="1:39">
      <c r="A9" s="78" t="s">
        <v>24</v>
      </c>
      <c r="B9" s="99">
        <v>0</v>
      </c>
      <c r="C9" s="100">
        <v>2</v>
      </c>
      <c r="D9" s="101">
        <v>1</v>
      </c>
      <c r="E9" s="100">
        <v>2</v>
      </c>
      <c r="F9" s="100">
        <v>0</v>
      </c>
      <c r="G9" s="114"/>
      <c r="H9" s="61">
        <f t="shared" si="0"/>
        <v>1</v>
      </c>
      <c r="I9" s="61">
        <f t="shared" si="1"/>
        <v>4</v>
      </c>
      <c r="J9" s="62">
        <f t="shared" si="2"/>
        <v>5</v>
      </c>
      <c r="K9" s="99">
        <v>0</v>
      </c>
      <c r="L9" s="100"/>
      <c r="M9" s="62">
        <f t="shared" si="3"/>
        <v>0</v>
      </c>
      <c r="N9" s="99">
        <v>2</v>
      </c>
      <c r="O9" s="102"/>
      <c r="P9" s="62">
        <f t="shared" si="4"/>
        <v>2</v>
      </c>
      <c r="Q9" s="99">
        <v>0</v>
      </c>
      <c r="R9" s="115"/>
      <c r="S9" s="63">
        <f t="shared" si="10"/>
        <v>0</v>
      </c>
      <c r="T9" s="99">
        <v>35</v>
      </c>
      <c r="U9" s="100">
        <v>3</v>
      </c>
      <c r="V9" s="63">
        <f t="shared" si="11"/>
        <v>38</v>
      </c>
      <c r="W9" s="99">
        <v>65</v>
      </c>
      <c r="X9" s="100"/>
      <c r="Y9" s="63">
        <f t="shared" si="12"/>
        <v>65</v>
      </c>
      <c r="Z9" s="99">
        <v>18</v>
      </c>
      <c r="AA9" s="100"/>
      <c r="AB9" s="63">
        <f t="shared" si="13"/>
        <v>18</v>
      </c>
      <c r="AC9" s="96"/>
      <c r="AD9" s="104"/>
      <c r="AE9" s="103" t="s">
        <v>24</v>
      </c>
      <c r="AF9">
        <f t="shared" si="6"/>
        <v>7</v>
      </c>
      <c r="AG9" s="98">
        <f t="shared" si="7"/>
        <v>121</v>
      </c>
      <c r="AH9" s="98">
        <f t="shared" si="8"/>
        <v>7</v>
      </c>
      <c r="AI9" s="98">
        <f t="shared" si="9"/>
        <v>128</v>
      </c>
    </row>
    <row r="10" spans="1:39">
      <c r="A10" s="78" t="s">
        <v>25</v>
      </c>
      <c r="B10" s="99">
        <v>8</v>
      </c>
      <c r="C10" s="100">
        <v>2</v>
      </c>
      <c r="D10" s="101">
        <v>1</v>
      </c>
      <c r="E10" s="100"/>
      <c r="F10" s="100">
        <v>0</v>
      </c>
      <c r="G10" s="114"/>
      <c r="H10" s="61">
        <f t="shared" si="0"/>
        <v>9</v>
      </c>
      <c r="I10" s="61">
        <f t="shared" si="1"/>
        <v>2</v>
      </c>
      <c r="J10" s="62">
        <f t="shared" si="2"/>
        <v>11</v>
      </c>
      <c r="K10" s="99">
        <v>0</v>
      </c>
      <c r="L10" s="100"/>
      <c r="M10" s="62">
        <f t="shared" si="3"/>
        <v>0</v>
      </c>
      <c r="N10" s="99">
        <v>2</v>
      </c>
      <c r="O10" s="102"/>
      <c r="P10" s="62">
        <f t="shared" si="4"/>
        <v>2</v>
      </c>
      <c r="Q10" s="99">
        <v>1</v>
      </c>
      <c r="R10" s="115"/>
      <c r="S10" s="63">
        <f t="shared" si="10"/>
        <v>1</v>
      </c>
      <c r="T10" s="99">
        <v>13</v>
      </c>
      <c r="U10" s="100"/>
      <c r="V10" s="63">
        <f t="shared" si="11"/>
        <v>13</v>
      </c>
      <c r="W10" s="99">
        <v>20</v>
      </c>
      <c r="X10" s="100"/>
      <c r="Y10" s="63">
        <f t="shared" si="12"/>
        <v>20</v>
      </c>
      <c r="Z10" s="99">
        <v>9</v>
      </c>
      <c r="AA10" s="100"/>
      <c r="AB10" s="63">
        <f t="shared" si="13"/>
        <v>9</v>
      </c>
      <c r="AC10" s="96"/>
      <c r="AD10" s="104"/>
      <c r="AE10" s="103" t="s">
        <v>25</v>
      </c>
      <c r="AF10">
        <f t="shared" si="6"/>
        <v>2</v>
      </c>
      <c r="AG10" s="98">
        <f t="shared" si="7"/>
        <v>54</v>
      </c>
      <c r="AH10" s="98">
        <f t="shared" si="8"/>
        <v>2</v>
      </c>
      <c r="AI10" s="98">
        <f t="shared" si="9"/>
        <v>56</v>
      </c>
      <c r="AJ10" s="92" t="s">
        <v>26</v>
      </c>
      <c r="AK10" s="98">
        <f>SUM(AG5:AG10)</f>
        <v>2767</v>
      </c>
      <c r="AL10" s="98">
        <f>SUM(AH5:AH10)</f>
        <v>1005</v>
      </c>
      <c r="AM10" s="98">
        <f>AK10+AL10</f>
        <v>3772</v>
      </c>
    </row>
    <row r="11" spans="1:39">
      <c r="A11" s="78" t="s">
        <v>27</v>
      </c>
      <c r="B11" s="99">
        <v>153</v>
      </c>
      <c r="C11" s="100">
        <v>116</v>
      </c>
      <c r="D11" s="101">
        <v>155</v>
      </c>
      <c r="E11" s="100">
        <v>47</v>
      </c>
      <c r="F11" s="100">
        <v>0</v>
      </c>
      <c r="G11" s="114"/>
      <c r="H11" s="61">
        <f t="shared" si="0"/>
        <v>308</v>
      </c>
      <c r="I11" s="61">
        <f t="shared" si="1"/>
        <v>163</v>
      </c>
      <c r="J11" s="62">
        <f t="shared" si="2"/>
        <v>471</v>
      </c>
      <c r="K11" s="99">
        <v>10</v>
      </c>
      <c r="L11" s="100">
        <v>0</v>
      </c>
      <c r="M11" s="62">
        <f t="shared" si="3"/>
        <v>10</v>
      </c>
      <c r="N11" s="99">
        <v>379</v>
      </c>
      <c r="O11" s="102">
        <v>54</v>
      </c>
      <c r="P11" s="62">
        <f t="shared" si="4"/>
        <v>433</v>
      </c>
      <c r="Q11" s="99">
        <v>0</v>
      </c>
      <c r="R11" s="115">
        <v>4</v>
      </c>
      <c r="S11" s="63">
        <f t="shared" si="10"/>
        <v>4</v>
      </c>
      <c r="T11" s="99">
        <v>188</v>
      </c>
      <c r="U11" s="100">
        <v>3</v>
      </c>
      <c r="V11" s="63">
        <f t="shared" si="11"/>
        <v>191</v>
      </c>
      <c r="W11" s="99">
        <v>384</v>
      </c>
      <c r="X11" s="100">
        <v>16</v>
      </c>
      <c r="Y11" s="63">
        <f t="shared" si="12"/>
        <v>400</v>
      </c>
      <c r="Z11" s="99">
        <v>185</v>
      </c>
      <c r="AA11" s="100">
        <v>0</v>
      </c>
      <c r="AB11" s="63">
        <f t="shared" si="13"/>
        <v>185</v>
      </c>
      <c r="AC11" s="104">
        <v>19</v>
      </c>
      <c r="AD11" s="104"/>
      <c r="AE11" s="103" t="s">
        <v>27</v>
      </c>
      <c r="AF11">
        <f t="shared" si="6"/>
        <v>166</v>
      </c>
      <c r="AG11" s="98">
        <f t="shared" si="7"/>
        <v>1473</v>
      </c>
      <c r="AH11" s="98">
        <f t="shared" si="8"/>
        <v>240</v>
      </c>
      <c r="AI11" s="98">
        <f t="shared" si="9"/>
        <v>1713</v>
      </c>
    </row>
    <row r="12" spans="1:39">
      <c r="A12" s="78" t="s">
        <v>28</v>
      </c>
      <c r="B12" s="99">
        <v>131</v>
      </c>
      <c r="C12" s="100">
        <v>124</v>
      </c>
      <c r="D12" s="101">
        <v>156</v>
      </c>
      <c r="E12" s="100">
        <v>81</v>
      </c>
      <c r="F12" s="100">
        <v>0</v>
      </c>
      <c r="G12" s="114"/>
      <c r="H12" s="61">
        <f t="shared" si="0"/>
        <v>287</v>
      </c>
      <c r="I12" s="61">
        <f t="shared" si="1"/>
        <v>205</v>
      </c>
      <c r="J12" s="62">
        <f t="shared" si="2"/>
        <v>492</v>
      </c>
      <c r="K12" s="117">
        <v>1</v>
      </c>
      <c r="L12" s="100">
        <v>2</v>
      </c>
      <c r="M12" s="62">
        <f t="shared" si="3"/>
        <v>3</v>
      </c>
      <c r="N12" s="99">
        <v>589</v>
      </c>
      <c r="O12" s="102">
        <v>152</v>
      </c>
      <c r="P12" s="62">
        <f t="shared" si="4"/>
        <v>741</v>
      </c>
      <c r="Q12" s="99">
        <v>0</v>
      </c>
      <c r="R12" s="115">
        <v>18</v>
      </c>
      <c r="S12" s="63">
        <f t="shared" si="10"/>
        <v>18</v>
      </c>
      <c r="T12" s="99">
        <v>141</v>
      </c>
      <c r="U12" s="100">
        <v>12</v>
      </c>
      <c r="V12" s="63">
        <f t="shared" si="11"/>
        <v>153</v>
      </c>
      <c r="W12" s="99">
        <v>315</v>
      </c>
      <c r="X12" s="100">
        <v>6</v>
      </c>
      <c r="Y12" s="63">
        <f t="shared" si="12"/>
        <v>321</v>
      </c>
      <c r="Z12" s="99">
        <v>149</v>
      </c>
      <c r="AA12" s="100">
        <v>4</v>
      </c>
      <c r="AB12" s="63">
        <f t="shared" si="13"/>
        <v>153</v>
      </c>
      <c r="AC12" s="104">
        <v>91</v>
      </c>
      <c r="AD12" s="104"/>
      <c r="AE12" s="103" t="s">
        <v>28</v>
      </c>
      <c r="AF12">
        <f t="shared" si="6"/>
        <v>217</v>
      </c>
      <c r="AG12" s="98">
        <f t="shared" si="7"/>
        <v>1573</v>
      </c>
      <c r="AH12" s="98">
        <f t="shared" si="8"/>
        <v>399</v>
      </c>
      <c r="AI12" s="98">
        <f t="shared" si="9"/>
        <v>1972</v>
      </c>
      <c r="AJ12" s="92" t="s">
        <v>29</v>
      </c>
      <c r="AK12" s="98">
        <f>AG11+AG12</f>
        <v>3046</v>
      </c>
      <c r="AL12" s="98">
        <f>AH11+AH12</f>
        <v>639</v>
      </c>
      <c r="AM12" s="98">
        <f>AK12+AL12</f>
        <v>3685</v>
      </c>
    </row>
    <row r="13" spans="1:39">
      <c r="A13" s="78" t="s">
        <v>30</v>
      </c>
      <c r="B13" s="99">
        <v>157</v>
      </c>
      <c r="C13" s="100">
        <v>109</v>
      </c>
      <c r="D13" s="101">
        <v>276</v>
      </c>
      <c r="E13" s="100">
        <v>106</v>
      </c>
      <c r="F13" s="100">
        <v>0</v>
      </c>
      <c r="G13" s="114"/>
      <c r="H13" s="61">
        <f t="shared" si="0"/>
        <v>433</v>
      </c>
      <c r="I13" s="61">
        <f t="shared" si="1"/>
        <v>215</v>
      </c>
      <c r="J13" s="62">
        <f t="shared" si="2"/>
        <v>648</v>
      </c>
      <c r="K13" s="99">
        <v>3</v>
      </c>
      <c r="L13" s="100">
        <v>0</v>
      </c>
      <c r="M13" s="62">
        <f t="shared" si="3"/>
        <v>3</v>
      </c>
      <c r="N13" s="99">
        <v>50</v>
      </c>
      <c r="O13" s="102">
        <v>25</v>
      </c>
      <c r="P13" s="62">
        <f t="shared" si="4"/>
        <v>75</v>
      </c>
      <c r="Q13" s="99">
        <v>43</v>
      </c>
      <c r="R13" s="115">
        <v>21</v>
      </c>
      <c r="S13" s="63">
        <f t="shared" si="10"/>
        <v>64</v>
      </c>
      <c r="T13" s="99">
        <v>57</v>
      </c>
      <c r="U13" s="100">
        <v>7</v>
      </c>
      <c r="V13" s="63">
        <f t="shared" si="11"/>
        <v>64</v>
      </c>
      <c r="W13" s="99">
        <v>352</v>
      </c>
      <c r="X13" s="100">
        <v>23</v>
      </c>
      <c r="Y13" s="63">
        <f t="shared" si="12"/>
        <v>375</v>
      </c>
      <c r="Z13" s="99">
        <v>104</v>
      </c>
      <c r="AA13" s="100">
        <v>9</v>
      </c>
      <c r="AB13" s="63">
        <f t="shared" si="13"/>
        <v>113</v>
      </c>
      <c r="AC13" s="104"/>
      <c r="AD13" s="104"/>
      <c r="AE13" s="103" t="s">
        <v>30</v>
      </c>
      <c r="AF13">
        <f t="shared" si="6"/>
        <v>222</v>
      </c>
      <c r="AG13" s="98">
        <f t="shared" si="7"/>
        <v>1042</v>
      </c>
      <c r="AH13" s="98">
        <f t="shared" si="8"/>
        <v>300</v>
      </c>
      <c r="AI13" s="98">
        <f t="shared" si="9"/>
        <v>1342</v>
      </c>
    </row>
    <row r="14" spans="1:39">
      <c r="A14" s="78" t="s">
        <v>31</v>
      </c>
      <c r="B14" s="99">
        <v>56</v>
      </c>
      <c r="C14" s="100">
        <v>126</v>
      </c>
      <c r="D14" s="101">
        <v>98</v>
      </c>
      <c r="E14" s="100">
        <v>130</v>
      </c>
      <c r="F14" s="100">
        <v>0</v>
      </c>
      <c r="G14" s="114"/>
      <c r="H14" s="61">
        <f t="shared" si="0"/>
        <v>154</v>
      </c>
      <c r="I14" s="61">
        <f t="shared" si="1"/>
        <v>256</v>
      </c>
      <c r="J14" s="62">
        <f t="shared" si="2"/>
        <v>410</v>
      </c>
      <c r="K14" s="99">
        <v>3</v>
      </c>
      <c r="L14" s="100">
        <v>1</v>
      </c>
      <c r="M14" s="62">
        <f t="shared" si="3"/>
        <v>4</v>
      </c>
      <c r="N14" s="99">
        <v>8</v>
      </c>
      <c r="O14" s="102">
        <v>28</v>
      </c>
      <c r="P14" s="62">
        <f t="shared" si="4"/>
        <v>36</v>
      </c>
      <c r="Q14" s="99">
        <v>10</v>
      </c>
      <c r="R14" s="115"/>
      <c r="S14" s="63">
        <f t="shared" si="10"/>
        <v>10</v>
      </c>
      <c r="T14" s="99">
        <v>0</v>
      </c>
      <c r="U14" s="100">
        <v>2</v>
      </c>
      <c r="V14" s="63">
        <f t="shared" si="11"/>
        <v>2</v>
      </c>
      <c r="W14" s="99">
        <v>0</v>
      </c>
      <c r="X14" s="100">
        <v>0</v>
      </c>
      <c r="Y14" s="63">
        <v>0</v>
      </c>
      <c r="Z14" s="99">
        <v>0</v>
      </c>
      <c r="AA14" s="100">
        <v>2</v>
      </c>
      <c r="AB14" s="63">
        <f t="shared" si="13"/>
        <v>2</v>
      </c>
      <c r="AC14" s="104"/>
      <c r="AD14" s="104"/>
      <c r="AE14" s="103" t="s">
        <v>31</v>
      </c>
      <c r="AF14">
        <f t="shared" si="6"/>
        <v>258</v>
      </c>
      <c r="AG14" s="98">
        <f>H14+K14+N14+Q14+T14+W14+Z14+AC14+AD14</f>
        <v>175</v>
      </c>
      <c r="AH14" s="98">
        <f>I14+L14+O14+R14+U14+X14+AA14</f>
        <v>289</v>
      </c>
      <c r="AI14" s="98">
        <f>J14+M14+P14+S14+V14+Y14+AB14+AC14+AD14</f>
        <v>464</v>
      </c>
    </row>
    <row r="15" spans="1:39">
      <c r="A15" s="78" t="s">
        <v>32</v>
      </c>
      <c r="B15" s="99">
        <v>110</v>
      </c>
      <c r="C15" s="100">
        <v>146</v>
      </c>
      <c r="D15" s="101">
        <v>135</v>
      </c>
      <c r="E15" s="100">
        <v>105</v>
      </c>
      <c r="F15" s="100">
        <v>0</v>
      </c>
      <c r="G15" s="114"/>
      <c r="H15" s="61">
        <f>B15+D15+F15</f>
        <v>245</v>
      </c>
      <c r="I15" s="61">
        <f t="shared" si="1"/>
        <v>251</v>
      </c>
      <c r="J15" s="62">
        <f t="shared" si="2"/>
        <v>496</v>
      </c>
      <c r="K15" s="99">
        <v>0</v>
      </c>
      <c r="L15" s="100">
        <v>16</v>
      </c>
      <c r="M15" s="62">
        <f t="shared" si="3"/>
        <v>16</v>
      </c>
      <c r="N15" s="99">
        <v>14</v>
      </c>
      <c r="O15" s="102">
        <v>34</v>
      </c>
      <c r="P15" s="62">
        <f t="shared" si="4"/>
        <v>48</v>
      </c>
      <c r="Q15" s="99">
        <v>11</v>
      </c>
      <c r="R15" s="115">
        <v>7</v>
      </c>
      <c r="S15" s="63">
        <f t="shared" si="10"/>
        <v>18</v>
      </c>
      <c r="T15" s="99">
        <v>9</v>
      </c>
      <c r="U15" s="100">
        <v>1</v>
      </c>
      <c r="V15" s="63">
        <f t="shared" si="11"/>
        <v>10</v>
      </c>
      <c r="W15" s="99">
        <v>0</v>
      </c>
      <c r="X15" s="100">
        <v>0</v>
      </c>
      <c r="Y15" s="63">
        <v>0</v>
      </c>
      <c r="Z15" s="99">
        <v>21</v>
      </c>
      <c r="AA15" s="100">
        <v>1</v>
      </c>
      <c r="AB15" s="63">
        <f t="shared" si="13"/>
        <v>22</v>
      </c>
      <c r="AC15" s="104">
        <v>16</v>
      </c>
      <c r="AD15" s="104"/>
      <c r="AE15" s="103" t="s">
        <v>32</v>
      </c>
      <c r="AF15">
        <f t="shared" si="6"/>
        <v>252</v>
      </c>
      <c r="AG15" s="98">
        <f>H15+K15+N15+Q15+T15+W15+Z15+AC15+AD15</f>
        <v>316</v>
      </c>
      <c r="AH15" s="98">
        <f>I15+L15+O15+R15+U15+X15+AA15</f>
        <v>310</v>
      </c>
      <c r="AI15" s="98">
        <f>J15+M15+P15+S15+V15+Y15+AB15+AC15+AD15</f>
        <v>626</v>
      </c>
      <c r="AJ15" s="92" t="s">
        <v>33</v>
      </c>
      <c r="AK15" s="98">
        <f>AG13+AG14+AG15</f>
        <v>1533</v>
      </c>
      <c r="AL15" s="98">
        <f>AH13+AH14+AH15</f>
        <v>899</v>
      </c>
      <c r="AM15" s="98">
        <f>AK15+AL15</f>
        <v>2432</v>
      </c>
    </row>
    <row r="16" spans="1:39">
      <c r="A16" s="78" t="s">
        <v>34</v>
      </c>
      <c r="B16" s="99">
        <v>260</v>
      </c>
      <c r="C16" s="100">
        <v>49</v>
      </c>
      <c r="D16" s="101">
        <v>231</v>
      </c>
      <c r="E16" s="100">
        <v>41</v>
      </c>
      <c r="F16" s="100">
        <v>1</v>
      </c>
      <c r="G16" s="114"/>
      <c r="H16" s="61">
        <f t="shared" si="0"/>
        <v>492</v>
      </c>
      <c r="I16" s="61">
        <f t="shared" si="1"/>
        <v>90</v>
      </c>
      <c r="J16" s="62">
        <f t="shared" si="2"/>
        <v>582</v>
      </c>
      <c r="K16" s="99">
        <v>4</v>
      </c>
      <c r="L16" s="100"/>
      <c r="M16" s="62">
        <f t="shared" si="3"/>
        <v>4</v>
      </c>
      <c r="N16" s="99">
        <v>385</v>
      </c>
      <c r="O16" s="102">
        <v>52</v>
      </c>
      <c r="P16" s="62">
        <f t="shared" si="4"/>
        <v>437</v>
      </c>
      <c r="Q16" s="99">
        <v>0</v>
      </c>
      <c r="R16" s="115">
        <v>12</v>
      </c>
      <c r="S16" s="63">
        <f t="shared" si="10"/>
        <v>12</v>
      </c>
      <c r="T16" s="99">
        <v>22</v>
      </c>
      <c r="U16" s="100">
        <v>3</v>
      </c>
      <c r="V16" s="63">
        <f t="shared" si="11"/>
        <v>25</v>
      </c>
      <c r="W16" s="99">
        <v>91</v>
      </c>
      <c r="X16" s="100">
        <v>7</v>
      </c>
      <c r="Y16" s="63">
        <f t="shared" si="12"/>
        <v>98</v>
      </c>
      <c r="Z16" s="99">
        <v>121</v>
      </c>
      <c r="AA16" s="100"/>
      <c r="AB16" s="63">
        <f t="shared" si="13"/>
        <v>121</v>
      </c>
      <c r="AC16" s="104"/>
      <c r="AD16" s="104"/>
      <c r="AE16" s="103" t="s">
        <v>34</v>
      </c>
      <c r="AF16">
        <f t="shared" si="6"/>
        <v>93</v>
      </c>
      <c r="AG16" s="98">
        <f t="shared" si="7"/>
        <v>1115</v>
      </c>
      <c r="AH16" s="98">
        <f t="shared" si="8"/>
        <v>164</v>
      </c>
      <c r="AI16" s="98">
        <f t="shared" si="9"/>
        <v>1279</v>
      </c>
    </row>
    <row r="17" spans="1:39">
      <c r="A17" s="78" t="s">
        <v>35</v>
      </c>
      <c r="B17" s="120">
        <f>422+35</f>
        <v>457</v>
      </c>
      <c r="C17" s="100">
        <v>70</v>
      </c>
      <c r="D17" s="121">
        <f>495+49</f>
        <v>544</v>
      </c>
      <c r="E17" s="100">
        <v>71</v>
      </c>
      <c r="F17" s="100">
        <v>0</v>
      </c>
      <c r="G17" s="114"/>
      <c r="H17" s="61">
        <f t="shared" si="0"/>
        <v>1001</v>
      </c>
      <c r="I17" s="61">
        <f t="shared" si="1"/>
        <v>141</v>
      </c>
      <c r="J17" s="62">
        <f t="shared" si="2"/>
        <v>1142</v>
      </c>
      <c r="K17" s="99">
        <v>0</v>
      </c>
      <c r="L17" s="100">
        <v>0</v>
      </c>
      <c r="M17" s="62">
        <f t="shared" si="3"/>
        <v>0</v>
      </c>
      <c r="N17" s="120">
        <f>135+9</f>
        <v>144</v>
      </c>
      <c r="O17" s="102">
        <v>12</v>
      </c>
      <c r="P17" s="62">
        <f t="shared" si="4"/>
        <v>156</v>
      </c>
      <c r="Q17" s="99">
        <v>0</v>
      </c>
      <c r="R17" s="115"/>
      <c r="S17" s="63">
        <f t="shared" si="10"/>
        <v>0</v>
      </c>
      <c r="T17" s="99">
        <v>0</v>
      </c>
      <c r="U17" s="100">
        <v>1</v>
      </c>
      <c r="V17" s="63">
        <f t="shared" si="11"/>
        <v>1</v>
      </c>
      <c r="W17" s="99">
        <v>12</v>
      </c>
      <c r="X17" s="100">
        <v>1</v>
      </c>
      <c r="Y17" s="63">
        <f t="shared" si="12"/>
        <v>13</v>
      </c>
      <c r="Z17" s="99">
        <v>59</v>
      </c>
      <c r="AA17" s="100">
        <v>0</v>
      </c>
      <c r="AB17" s="63">
        <f t="shared" si="13"/>
        <v>59</v>
      </c>
      <c r="AC17" s="104">
        <v>3</v>
      </c>
      <c r="AD17" s="104"/>
      <c r="AE17" s="103" t="s">
        <v>35</v>
      </c>
      <c r="AF17">
        <f t="shared" si="6"/>
        <v>142</v>
      </c>
      <c r="AG17" s="98">
        <f t="shared" si="7"/>
        <v>1219</v>
      </c>
      <c r="AH17" s="98">
        <f t="shared" si="8"/>
        <v>155</v>
      </c>
      <c r="AI17" s="98">
        <f t="shared" si="9"/>
        <v>1374</v>
      </c>
    </row>
    <row r="18" spans="1:39">
      <c r="A18" s="78" t="s">
        <v>36</v>
      </c>
      <c r="B18" s="99">
        <v>153</v>
      </c>
      <c r="C18" s="100">
        <v>87</v>
      </c>
      <c r="D18" s="101">
        <v>173</v>
      </c>
      <c r="E18" s="100">
        <v>125</v>
      </c>
      <c r="F18" s="100">
        <v>4</v>
      </c>
      <c r="G18" s="114"/>
      <c r="H18" s="61">
        <f t="shared" si="0"/>
        <v>330</v>
      </c>
      <c r="I18" s="61">
        <f t="shared" si="1"/>
        <v>212</v>
      </c>
      <c r="J18" s="62">
        <f t="shared" si="2"/>
        <v>542</v>
      </c>
      <c r="K18" s="99">
        <v>7</v>
      </c>
      <c r="L18" s="100">
        <v>3</v>
      </c>
      <c r="M18" s="62">
        <f t="shared" si="3"/>
        <v>10</v>
      </c>
      <c r="N18" s="99">
        <v>11</v>
      </c>
      <c r="O18" s="102">
        <v>8</v>
      </c>
      <c r="P18" s="62">
        <f t="shared" si="4"/>
        <v>19</v>
      </c>
      <c r="Q18" s="99">
        <v>0</v>
      </c>
      <c r="R18" s="115"/>
      <c r="S18" s="63">
        <f t="shared" si="10"/>
        <v>0</v>
      </c>
      <c r="T18" s="99">
        <v>15</v>
      </c>
      <c r="U18" s="100">
        <v>0</v>
      </c>
      <c r="V18" s="63">
        <f t="shared" si="11"/>
        <v>15</v>
      </c>
      <c r="W18" s="99">
        <v>3</v>
      </c>
      <c r="X18" s="100">
        <v>0</v>
      </c>
      <c r="Y18" s="63">
        <f t="shared" si="12"/>
        <v>3</v>
      </c>
      <c r="Z18" s="99">
        <v>49</v>
      </c>
      <c r="AA18" s="100">
        <v>0</v>
      </c>
      <c r="AB18" s="63">
        <f t="shared" si="13"/>
        <v>49</v>
      </c>
      <c r="AC18" s="104"/>
      <c r="AD18" s="104"/>
      <c r="AE18" s="103" t="s">
        <v>36</v>
      </c>
      <c r="AF18">
        <f t="shared" si="6"/>
        <v>212</v>
      </c>
      <c r="AG18" s="98">
        <f t="shared" si="7"/>
        <v>415</v>
      </c>
      <c r="AH18" s="98">
        <f t="shared" si="8"/>
        <v>223</v>
      </c>
      <c r="AI18" s="98">
        <f t="shared" si="9"/>
        <v>638</v>
      </c>
    </row>
    <row r="19" spans="1:39">
      <c r="A19" s="78" t="s">
        <v>37</v>
      </c>
      <c r="B19" s="120">
        <f>114+29</f>
        <v>143</v>
      </c>
      <c r="C19" s="100">
        <v>33</v>
      </c>
      <c r="D19" s="121">
        <f>258+38</f>
        <v>296</v>
      </c>
      <c r="E19" s="100">
        <v>28</v>
      </c>
      <c r="F19" s="100">
        <v>0</v>
      </c>
      <c r="G19" s="114"/>
      <c r="H19" s="61">
        <f>B19+D19+F19</f>
        <v>439</v>
      </c>
      <c r="I19" s="61">
        <f t="shared" si="1"/>
        <v>61</v>
      </c>
      <c r="J19" s="62">
        <f t="shared" si="2"/>
        <v>500</v>
      </c>
      <c r="K19" s="99">
        <v>0</v>
      </c>
      <c r="L19" s="100">
        <v>0</v>
      </c>
      <c r="M19" s="62">
        <f t="shared" si="3"/>
        <v>0</v>
      </c>
      <c r="N19" s="120">
        <f>30+7</f>
        <v>37</v>
      </c>
      <c r="O19" s="102">
        <v>10</v>
      </c>
      <c r="P19" s="62">
        <f t="shared" si="4"/>
        <v>47</v>
      </c>
      <c r="Q19" s="99">
        <v>0</v>
      </c>
      <c r="R19" s="115"/>
      <c r="S19" s="63">
        <f t="shared" si="10"/>
        <v>0</v>
      </c>
      <c r="T19" s="99">
        <v>30</v>
      </c>
      <c r="U19" s="100">
        <v>0</v>
      </c>
      <c r="V19" s="63">
        <f t="shared" si="11"/>
        <v>30</v>
      </c>
      <c r="W19" s="99">
        <v>16</v>
      </c>
      <c r="X19" s="100">
        <v>0</v>
      </c>
      <c r="Y19" s="63">
        <f t="shared" si="12"/>
        <v>16</v>
      </c>
      <c r="Z19" s="99">
        <v>16</v>
      </c>
      <c r="AA19" s="100">
        <v>0</v>
      </c>
      <c r="AB19" s="63">
        <f t="shared" si="13"/>
        <v>16</v>
      </c>
      <c r="AC19" s="104"/>
      <c r="AD19" s="104"/>
      <c r="AE19" s="103" t="s">
        <v>37</v>
      </c>
      <c r="AF19" s="105">
        <f t="shared" si="6"/>
        <v>61</v>
      </c>
      <c r="AG19" s="98">
        <f t="shared" si="7"/>
        <v>538</v>
      </c>
      <c r="AH19" s="98">
        <f t="shared" si="8"/>
        <v>71</v>
      </c>
      <c r="AI19" s="98">
        <f t="shared" si="9"/>
        <v>609</v>
      </c>
      <c r="AJ19" s="92" t="s">
        <v>38</v>
      </c>
      <c r="AK19" s="98">
        <f>AG16+AG17+AG18+AG19</f>
        <v>3287</v>
      </c>
      <c r="AL19" s="98">
        <f>AH16+AH17+AH18+AH19</f>
        <v>613</v>
      </c>
      <c r="AM19" s="98">
        <f>AK19+AL19</f>
        <v>3900</v>
      </c>
    </row>
    <row r="20" spans="1:39">
      <c r="A20" s="78" t="s">
        <v>39</v>
      </c>
      <c r="B20" s="99">
        <v>96</v>
      </c>
      <c r="C20" s="100">
        <v>47</v>
      </c>
      <c r="D20" s="101">
        <v>95</v>
      </c>
      <c r="E20" s="100">
        <v>11</v>
      </c>
      <c r="F20" s="100">
        <v>3</v>
      </c>
      <c r="G20" s="114"/>
      <c r="H20" s="61">
        <f t="shared" si="0"/>
        <v>194</v>
      </c>
      <c r="I20" s="61">
        <f t="shared" si="1"/>
        <v>58</v>
      </c>
      <c r="J20" s="62">
        <f t="shared" si="2"/>
        <v>252</v>
      </c>
      <c r="K20" s="99">
        <v>69</v>
      </c>
      <c r="L20" s="100">
        <v>8</v>
      </c>
      <c r="M20" s="62">
        <f t="shared" si="3"/>
        <v>77</v>
      </c>
      <c r="N20" s="99">
        <v>191</v>
      </c>
      <c r="O20" s="102">
        <v>92</v>
      </c>
      <c r="P20" s="62">
        <f t="shared" si="4"/>
        <v>283</v>
      </c>
      <c r="Q20" s="99">
        <v>30</v>
      </c>
      <c r="R20" s="115"/>
      <c r="S20" s="63">
        <f t="shared" si="10"/>
        <v>30</v>
      </c>
      <c r="T20" s="99">
        <v>65</v>
      </c>
      <c r="U20" s="100">
        <v>29</v>
      </c>
      <c r="V20" s="63">
        <f t="shared" si="11"/>
        <v>94</v>
      </c>
      <c r="W20" s="99">
        <v>10</v>
      </c>
      <c r="X20" s="100">
        <v>0</v>
      </c>
      <c r="Y20" s="63">
        <f t="shared" si="12"/>
        <v>10</v>
      </c>
      <c r="Z20" s="99">
        <v>97</v>
      </c>
      <c r="AA20" s="100">
        <v>7</v>
      </c>
      <c r="AB20" s="63">
        <f t="shared" si="13"/>
        <v>104</v>
      </c>
      <c r="AC20" s="104">
        <v>104</v>
      </c>
      <c r="AD20" s="104"/>
      <c r="AE20" s="103" t="s">
        <v>39</v>
      </c>
      <c r="AF20" s="106">
        <f t="shared" si="6"/>
        <v>87</v>
      </c>
      <c r="AG20" s="98">
        <f t="shared" si="7"/>
        <v>760</v>
      </c>
      <c r="AH20" s="98">
        <f t="shared" si="8"/>
        <v>194</v>
      </c>
      <c r="AI20" s="98">
        <f t="shared" si="9"/>
        <v>954</v>
      </c>
    </row>
    <row r="21" spans="1:39">
      <c r="A21" s="78" t="s">
        <v>40</v>
      </c>
      <c r="B21" s="99">
        <v>119</v>
      </c>
      <c r="C21" s="100">
        <v>62</v>
      </c>
      <c r="D21" s="101">
        <v>114</v>
      </c>
      <c r="E21" s="100">
        <v>27</v>
      </c>
      <c r="F21" s="100">
        <v>1</v>
      </c>
      <c r="G21" s="114"/>
      <c r="H21" s="61">
        <f t="shared" si="0"/>
        <v>234</v>
      </c>
      <c r="I21" s="61">
        <f t="shared" si="1"/>
        <v>89</v>
      </c>
      <c r="J21" s="62">
        <f t="shared" si="2"/>
        <v>323</v>
      </c>
      <c r="K21" s="99">
        <v>22</v>
      </c>
      <c r="L21" s="100">
        <v>5</v>
      </c>
      <c r="M21" s="62">
        <f t="shared" si="3"/>
        <v>27</v>
      </c>
      <c r="N21" s="99">
        <v>200</v>
      </c>
      <c r="O21" s="102">
        <v>76</v>
      </c>
      <c r="P21" s="62">
        <f t="shared" si="4"/>
        <v>276</v>
      </c>
      <c r="Q21" s="99">
        <v>0</v>
      </c>
      <c r="R21" s="115"/>
      <c r="S21" s="63">
        <f t="shared" si="10"/>
        <v>0</v>
      </c>
      <c r="T21" s="99">
        <v>22</v>
      </c>
      <c r="U21" s="100">
        <v>16</v>
      </c>
      <c r="V21" s="63">
        <f t="shared" si="11"/>
        <v>38</v>
      </c>
      <c r="W21" s="99">
        <v>3</v>
      </c>
      <c r="X21" s="100">
        <v>3</v>
      </c>
      <c r="Y21" s="63">
        <f t="shared" si="12"/>
        <v>6</v>
      </c>
      <c r="Z21" s="99">
        <v>46</v>
      </c>
      <c r="AA21" s="100">
        <v>5</v>
      </c>
      <c r="AB21" s="63">
        <f t="shared" si="13"/>
        <v>51</v>
      </c>
      <c r="AC21" s="104">
        <v>6</v>
      </c>
      <c r="AD21" s="104"/>
      <c r="AE21" s="103" t="s">
        <v>40</v>
      </c>
      <c r="AF21" s="105">
        <f t="shared" si="6"/>
        <v>105</v>
      </c>
      <c r="AG21" s="98">
        <f t="shared" si="7"/>
        <v>533</v>
      </c>
      <c r="AH21" s="98">
        <f t="shared" si="8"/>
        <v>194</v>
      </c>
      <c r="AI21" s="98">
        <f t="shared" si="9"/>
        <v>727</v>
      </c>
    </row>
    <row r="22" spans="1:39">
      <c r="A22" s="78" t="s">
        <v>41</v>
      </c>
      <c r="B22" s="99">
        <v>132</v>
      </c>
      <c r="C22" s="100">
        <v>75</v>
      </c>
      <c r="D22" s="101">
        <v>112</v>
      </c>
      <c r="E22" s="100">
        <v>38</v>
      </c>
      <c r="F22" s="100">
        <v>3</v>
      </c>
      <c r="G22" s="114"/>
      <c r="H22" s="61">
        <f t="shared" si="0"/>
        <v>247</v>
      </c>
      <c r="I22" s="61">
        <f t="shared" si="1"/>
        <v>113</v>
      </c>
      <c r="J22" s="62">
        <f t="shared" si="2"/>
        <v>360</v>
      </c>
      <c r="K22" s="99">
        <v>31</v>
      </c>
      <c r="L22" s="100">
        <v>2</v>
      </c>
      <c r="M22" s="62">
        <f t="shared" si="3"/>
        <v>33</v>
      </c>
      <c r="N22" s="99">
        <v>86</v>
      </c>
      <c r="O22" s="102">
        <v>79</v>
      </c>
      <c r="P22" s="62">
        <f t="shared" si="4"/>
        <v>165</v>
      </c>
      <c r="Q22" s="99">
        <v>0</v>
      </c>
      <c r="R22" s="115"/>
      <c r="S22" s="63">
        <f t="shared" si="10"/>
        <v>0</v>
      </c>
      <c r="T22" s="99">
        <v>0</v>
      </c>
      <c r="U22" s="100">
        <v>6</v>
      </c>
      <c r="V22" s="63">
        <f t="shared" si="11"/>
        <v>6</v>
      </c>
      <c r="W22" s="99">
        <v>0</v>
      </c>
      <c r="X22" s="100">
        <v>0</v>
      </c>
      <c r="Y22" s="63">
        <f t="shared" si="12"/>
        <v>0</v>
      </c>
      <c r="Z22" s="99">
        <v>17</v>
      </c>
      <c r="AA22" s="100">
        <v>1</v>
      </c>
      <c r="AB22" s="63">
        <f t="shared" si="13"/>
        <v>18</v>
      </c>
      <c r="AC22" s="104">
        <v>12</v>
      </c>
      <c r="AD22" s="104"/>
      <c r="AE22" s="103" t="s">
        <v>41</v>
      </c>
      <c r="AF22">
        <f t="shared" si="6"/>
        <v>119</v>
      </c>
      <c r="AG22" s="98">
        <f t="shared" si="7"/>
        <v>393</v>
      </c>
      <c r="AH22" s="98">
        <f t="shared" si="8"/>
        <v>201</v>
      </c>
      <c r="AI22" s="98">
        <f t="shared" si="9"/>
        <v>594</v>
      </c>
    </row>
    <row r="23" spans="1:39">
      <c r="A23" s="78" t="s">
        <v>42</v>
      </c>
      <c r="B23" s="99">
        <v>97</v>
      </c>
      <c r="C23" s="100">
        <v>87</v>
      </c>
      <c r="D23" s="101">
        <v>216</v>
      </c>
      <c r="E23" s="100">
        <v>66</v>
      </c>
      <c r="F23" s="100">
        <v>7</v>
      </c>
      <c r="G23" s="114"/>
      <c r="H23" s="61">
        <f t="shared" si="0"/>
        <v>320</v>
      </c>
      <c r="I23" s="61">
        <f t="shared" si="1"/>
        <v>153</v>
      </c>
      <c r="J23" s="62">
        <f t="shared" si="2"/>
        <v>473</v>
      </c>
      <c r="K23" s="99">
        <v>31</v>
      </c>
      <c r="L23" s="100">
        <v>5</v>
      </c>
      <c r="M23" s="62">
        <f t="shared" si="3"/>
        <v>36</v>
      </c>
      <c r="N23" s="99">
        <v>43</v>
      </c>
      <c r="O23" s="102">
        <v>79</v>
      </c>
      <c r="P23" s="62">
        <f t="shared" si="4"/>
        <v>122</v>
      </c>
      <c r="Q23" s="99">
        <v>0</v>
      </c>
      <c r="R23" s="115"/>
      <c r="S23" s="63">
        <f t="shared" si="10"/>
        <v>0</v>
      </c>
      <c r="T23" s="99">
        <v>2</v>
      </c>
      <c r="U23" s="100">
        <v>3</v>
      </c>
      <c r="V23" s="63">
        <f t="shared" si="11"/>
        <v>5</v>
      </c>
      <c r="W23" s="99">
        <v>1</v>
      </c>
      <c r="X23" s="100">
        <v>0</v>
      </c>
      <c r="Y23" s="63">
        <f t="shared" si="12"/>
        <v>1</v>
      </c>
      <c r="Z23" s="99">
        <v>7</v>
      </c>
      <c r="AA23" s="100">
        <v>1</v>
      </c>
      <c r="AB23" s="63">
        <f t="shared" si="13"/>
        <v>8</v>
      </c>
      <c r="AC23" s="104">
        <v>55</v>
      </c>
      <c r="AD23" s="104"/>
      <c r="AE23" s="103" t="s">
        <v>42</v>
      </c>
      <c r="AF23">
        <f t="shared" si="6"/>
        <v>156</v>
      </c>
      <c r="AG23" s="98">
        <f t="shared" si="7"/>
        <v>459</v>
      </c>
      <c r="AH23" s="98">
        <f t="shared" si="8"/>
        <v>241</v>
      </c>
      <c r="AI23" s="98">
        <f t="shared" si="9"/>
        <v>700</v>
      </c>
    </row>
    <row r="24" spans="1:39">
      <c r="A24" s="78" t="s">
        <v>43</v>
      </c>
      <c r="B24" s="99">
        <v>0</v>
      </c>
      <c r="C24" s="100">
        <v>7</v>
      </c>
      <c r="D24" s="101">
        <v>0</v>
      </c>
      <c r="E24" s="100">
        <v>15</v>
      </c>
      <c r="F24" s="100">
        <v>0</v>
      </c>
      <c r="G24" s="114"/>
      <c r="H24" s="61">
        <f t="shared" si="0"/>
        <v>0</v>
      </c>
      <c r="I24" s="61">
        <f t="shared" si="1"/>
        <v>22</v>
      </c>
      <c r="J24" s="62">
        <f t="shared" si="2"/>
        <v>22</v>
      </c>
      <c r="K24" s="99">
        <v>0</v>
      </c>
      <c r="L24" s="100">
        <v>3</v>
      </c>
      <c r="M24" s="62">
        <f t="shared" si="3"/>
        <v>3</v>
      </c>
      <c r="N24" s="99">
        <v>3</v>
      </c>
      <c r="O24" s="102">
        <v>10</v>
      </c>
      <c r="P24" s="62">
        <f t="shared" si="4"/>
        <v>13</v>
      </c>
      <c r="Q24" s="99">
        <v>0</v>
      </c>
      <c r="R24" s="115"/>
      <c r="S24" s="63">
        <f t="shared" si="10"/>
        <v>0</v>
      </c>
      <c r="T24" s="99">
        <v>0</v>
      </c>
      <c r="U24" s="100"/>
      <c r="V24" s="63">
        <f t="shared" si="11"/>
        <v>0</v>
      </c>
      <c r="W24" s="99">
        <v>0</v>
      </c>
      <c r="X24" s="100"/>
      <c r="Y24" s="63">
        <f t="shared" si="12"/>
        <v>0</v>
      </c>
      <c r="Z24" s="99">
        <v>5</v>
      </c>
      <c r="AA24" s="100"/>
      <c r="AB24" s="63">
        <f t="shared" si="13"/>
        <v>5</v>
      </c>
      <c r="AC24" s="104"/>
      <c r="AD24" s="104"/>
      <c r="AE24" s="103" t="s">
        <v>43</v>
      </c>
      <c r="AF24">
        <f t="shared" si="6"/>
        <v>22</v>
      </c>
      <c r="AG24" s="98">
        <f t="shared" si="7"/>
        <v>8</v>
      </c>
      <c r="AH24" s="98">
        <f t="shared" si="8"/>
        <v>35</v>
      </c>
      <c r="AI24" s="98">
        <f t="shared" si="9"/>
        <v>43</v>
      </c>
    </row>
    <row r="25" spans="1:39">
      <c r="A25" s="78" t="s">
        <v>44</v>
      </c>
      <c r="B25" s="99">
        <v>0</v>
      </c>
      <c r="C25" s="100">
        <v>27</v>
      </c>
      <c r="D25" s="101">
        <v>0</v>
      </c>
      <c r="E25" s="100">
        <v>3</v>
      </c>
      <c r="F25" s="100">
        <v>16</v>
      </c>
      <c r="G25" s="114"/>
      <c r="H25" s="61">
        <f>B25+D25+F25</f>
        <v>16</v>
      </c>
      <c r="I25" s="61">
        <f t="shared" si="1"/>
        <v>30</v>
      </c>
      <c r="J25" s="62">
        <f t="shared" si="2"/>
        <v>46</v>
      </c>
      <c r="K25" s="99">
        <v>2</v>
      </c>
      <c r="L25" s="100">
        <v>0</v>
      </c>
      <c r="M25" s="62">
        <f t="shared" si="3"/>
        <v>2</v>
      </c>
      <c r="N25" s="99">
        <v>39</v>
      </c>
      <c r="O25" s="102">
        <v>35</v>
      </c>
      <c r="P25" s="62">
        <f t="shared" si="4"/>
        <v>74</v>
      </c>
      <c r="Q25" s="99">
        <v>0</v>
      </c>
      <c r="R25" s="115"/>
      <c r="S25" s="63">
        <f t="shared" si="10"/>
        <v>0</v>
      </c>
      <c r="T25" s="99">
        <v>4</v>
      </c>
      <c r="U25" s="100">
        <v>2</v>
      </c>
      <c r="V25" s="63">
        <f t="shared" si="11"/>
        <v>6</v>
      </c>
      <c r="W25" s="99">
        <v>0</v>
      </c>
      <c r="X25" s="100"/>
      <c r="Y25" s="63">
        <f t="shared" si="12"/>
        <v>0</v>
      </c>
      <c r="Z25" s="99">
        <v>1</v>
      </c>
      <c r="AA25" s="100">
        <v>1</v>
      </c>
      <c r="AB25" s="63">
        <f t="shared" si="13"/>
        <v>2</v>
      </c>
      <c r="AC25" s="104">
        <v>3</v>
      </c>
      <c r="AD25" s="104"/>
      <c r="AE25" s="103" t="s">
        <v>44</v>
      </c>
      <c r="AF25">
        <f t="shared" si="6"/>
        <v>32</v>
      </c>
      <c r="AG25" s="98">
        <f t="shared" si="7"/>
        <v>65</v>
      </c>
      <c r="AH25" s="98">
        <f t="shared" si="8"/>
        <v>68</v>
      </c>
      <c r="AI25" s="98">
        <f t="shared" si="9"/>
        <v>133</v>
      </c>
      <c r="AJ25" s="92" t="s">
        <v>45</v>
      </c>
      <c r="AK25" s="98">
        <f>SUM(AG20:AG25)</f>
        <v>2218</v>
      </c>
      <c r="AL25" s="98">
        <f>SUM(AH20:AH25)</f>
        <v>933</v>
      </c>
      <c r="AM25" s="98">
        <f>AK25+AL25</f>
        <v>3151</v>
      </c>
    </row>
    <row r="26" spans="1:39">
      <c r="A26" s="78" t="s">
        <v>46</v>
      </c>
      <c r="B26" s="99">
        <v>474</v>
      </c>
      <c r="C26" s="100">
        <v>235</v>
      </c>
      <c r="D26" s="101">
        <v>637</v>
      </c>
      <c r="E26" s="100">
        <v>182</v>
      </c>
      <c r="F26" s="100">
        <v>1</v>
      </c>
      <c r="G26" s="114"/>
      <c r="H26" s="61">
        <f t="shared" si="0"/>
        <v>1112</v>
      </c>
      <c r="I26" s="61">
        <f t="shared" si="1"/>
        <v>417</v>
      </c>
      <c r="J26" s="62">
        <f t="shared" si="2"/>
        <v>1529</v>
      </c>
      <c r="K26" s="99">
        <v>27</v>
      </c>
      <c r="L26" s="100">
        <v>20</v>
      </c>
      <c r="M26" s="62">
        <f t="shared" si="3"/>
        <v>47</v>
      </c>
      <c r="N26" s="99">
        <v>168</v>
      </c>
      <c r="O26" s="102">
        <v>183</v>
      </c>
      <c r="P26" s="62">
        <f t="shared" si="4"/>
        <v>351</v>
      </c>
      <c r="Q26" s="99">
        <v>0</v>
      </c>
      <c r="R26" s="115">
        <v>5</v>
      </c>
      <c r="S26" s="63">
        <f t="shared" si="10"/>
        <v>5</v>
      </c>
      <c r="T26" s="99">
        <v>63</v>
      </c>
      <c r="U26" s="100">
        <v>22</v>
      </c>
      <c r="V26" s="63">
        <f t="shared" si="11"/>
        <v>85</v>
      </c>
      <c r="W26" s="99">
        <v>13</v>
      </c>
      <c r="X26" s="100">
        <v>2</v>
      </c>
      <c r="Y26" s="63">
        <f t="shared" si="12"/>
        <v>15</v>
      </c>
      <c r="Z26" s="99">
        <v>96</v>
      </c>
      <c r="AA26" s="100">
        <v>2</v>
      </c>
      <c r="AB26" s="63">
        <f t="shared" si="13"/>
        <v>98</v>
      </c>
      <c r="AC26" s="104">
        <v>73</v>
      </c>
      <c r="AD26" s="104"/>
      <c r="AE26" s="103" t="s">
        <v>46</v>
      </c>
      <c r="AF26">
        <f t="shared" si="6"/>
        <v>439</v>
      </c>
      <c r="AG26" s="98">
        <f t="shared" si="7"/>
        <v>1552</v>
      </c>
      <c r="AH26" s="98">
        <f t="shared" si="8"/>
        <v>651</v>
      </c>
      <c r="AI26" s="98">
        <f t="shared" si="9"/>
        <v>2203</v>
      </c>
    </row>
    <row r="27" spans="1:39">
      <c r="A27" s="78" t="s">
        <v>47</v>
      </c>
      <c r="B27" s="120">
        <f>85+152</f>
        <v>237</v>
      </c>
      <c r="C27" s="100">
        <v>158</v>
      </c>
      <c r="D27" s="121">
        <f>159+171</f>
        <v>330</v>
      </c>
      <c r="E27" s="100">
        <v>133</v>
      </c>
      <c r="F27" s="100">
        <v>6</v>
      </c>
      <c r="G27" s="114"/>
      <c r="H27" s="61">
        <f t="shared" si="0"/>
        <v>573</v>
      </c>
      <c r="I27" s="61">
        <f t="shared" si="1"/>
        <v>291</v>
      </c>
      <c r="J27" s="62">
        <f t="shared" si="2"/>
        <v>864</v>
      </c>
      <c r="K27" s="99">
        <v>48</v>
      </c>
      <c r="L27" s="100">
        <v>16</v>
      </c>
      <c r="M27" s="62">
        <f t="shared" si="3"/>
        <v>64</v>
      </c>
      <c r="N27" s="120">
        <f>102+7</f>
        <v>109</v>
      </c>
      <c r="O27" s="102">
        <v>58</v>
      </c>
      <c r="P27" s="62">
        <f t="shared" si="4"/>
        <v>167</v>
      </c>
      <c r="Q27" s="99">
        <v>0</v>
      </c>
      <c r="R27" s="115"/>
      <c r="S27" s="63">
        <f t="shared" si="10"/>
        <v>0</v>
      </c>
      <c r="T27" s="99">
        <v>18</v>
      </c>
      <c r="U27" s="100">
        <v>0</v>
      </c>
      <c r="V27" s="63">
        <f t="shared" si="11"/>
        <v>18</v>
      </c>
      <c r="W27" s="99">
        <v>0</v>
      </c>
      <c r="X27" s="100">
        <v>0</v>
      </c>
      <c r="Y27" s="63">
        <f t="shared" si="12"/>
        <v>0</v>
      </c>
      <c r="Z27" s="99">
        <v>38</v>
      </c>
      <c r="AA27" s="100">
        <v>1</v>
      </c>
      <c r="AB27" s="63">
        <f t="shared" si="13"/>
        <v>39</v>
      </c>
      <c r="AC27" s="104">
        <v>23</v>
      </c>
      <c r="AD27" s="104"/>
      <c r="AE27" s="103" t="s">
        <v>47</v>
      </c>
      <c r="AF27">
        <f t="shared" si="6"/>
        <v>291</v>
      </c>
      <c r="AG27" s="98">
        <f t="shared" si="7"/>
        <v>809</v>
      </c>
      <c r="AH27" s="98">
        <f t="shared" si="8"/>
        <v>366</v>
      </c>
      <c r="AI27" s="98">
        <f t="shared" si="9"/>
        <v>1175</v>
      </c>
    </row>
    <row r="28" spans="1:39">
      <c r="A28" s="78" t="s">
        <v>48</v>
      </c>
      <c r="B28" s="99">
        <v>16</v>
      </c>
      <c r="C28" s="100">
        <v>36</v>
      </c>
      <c r="D28" s="101">
        <v>0</v>
      </c>
      <c r="E28" s="100">
        <v>42</v>
      </c>
      <c r="F28" s="100">
        <v>0</v>
      </c>
      <c r="G28" s="114"/>
      <c r="H28" s="61">
        <f t="shared" si="0"/>
        <v>16</v>
      </c>
      <c r="I28" s="61">
        <f t="shared" si="1"/>
        <v>78</v>
      </c>
      <c r="J28" s="62">
        <f t="shared" si="2"/>
        <v>94</v>
      </c>
      <c r="K28" s="99">
        <v>0</v>
      </c>
      <c r="L28" s="100">
        <v>10</v>
      </c>
      <c r="M28" s="62">
        <f t="shared" si="3"/>
        <v>10</v>
      </c>
      <c r="N28" s="99">
        <v>5</v>
      </c>
      <c r="O28" s="102">
        <v>13</v>
      </c>
      <c r="P28" s="62">
        <f t="shared" si="4"/>
        <v>18</v>
      </c>
      <c r="Q28" s="99">
        <v>0</v>
      </c>
      <c r="R28" s="115"/>
      <c r="S28" s="63">
        <f t="shared" si="10"/>
        <v>0</v>
      </c>
      <c r="T28" s="99">
        <v>0</v>
      </c>
      <c r="U28" s="100">
        <v>1</v>
      </c>
      <c r="V28" s="63">
        <f t="shared" si="11"/>
        <v>1</v>
      </c>
      <c r="W28" s="99">
        <v>0</v>
      </c>
      <c r="X28" s="100"/>
      <c r="Y28" s="63">
        <f t="shared" si="12"/>
        <v>0</v>
      </c>
      <c r="Z28" s="99">
        <v>0</v>
      </c>
      <c r="AA28" s="100">
        <v>3</v>
      </c>
      <c r="AB28" s="63">
        <f t="shared" si="13"/>
        <v>3</v>
      </c>
      <c r="AC28" s="104">
        <v>35</v>
      </c>
      <c r="AD28" s="104"/>
      <c r="AE28" s="103" t="s">
        <v>48</v>
      </c>
      <c r="AF28">
        <f t="shared" si="6"/>
        <v>79</v>
      </c>
      <c r="AG28" s="98">
        <f t="shared" si="7"/>
        <v>56</v>
      </c>
      <c r="AH28" s="98">
        <f t="shared" si="8"/>
        <v>105</v>
      </c>
      <c r="AI28" s="98">
        <f t="shared" si="9"/>
        <v>161</v>
      </c>
    </row>
    <row r="29" spans="1:39">
      <c r="A29" s="78" t="s">
        <v>49</v>
      </c>
      <c r="B29" s="99">
        <v>77</v>
      </c>
      <c r="C29" s="100">
        <v>30</v>
      </c>
      <c r="D29" s="101">
        <v>85</v>
      </c>
      <c r="E29" s="100">
        <v>41</v>
      </c>
      <c r="F29" s="100">
        <v>0</v>
      </c>
      <c r="G29" s="114"/>
      <c r="H29" s="61">
        <f t="shared" ref="H29:H31" si="14">B29+D29+F29</f>
        <v>162</v>
      </c>
      <c r="I29" s="61">
        <f t="shared" ref="I29:I31" si="15">C29+E29+G29</f>
        <v>71</v>
      </c>
      <c r="J29" s="62">
        <f t="shared" ref="J29:J31" si="16">H29+I29</f>
        <v>233</v>
      </c>
      <c r="K29" s="99">
        <v>44</v>
      </c>
      <c r="L29" s="100">
        <v>10</v>
      </c>
      <c r="M29" s="62">
        <f t="shared" si="3"/>
        <v>54</v>
      </c>
      <c r="N29" s="99">
        <v>278</v>
      </c>
      <c r="O29" s="102">
        <v>141</v>
      </c>
      <c r="P29" s="62">
        <f t="shared" si="4"/>
        <v>419</v>
      </c>
      <c r="Q29" s="99">
        <v>0</v>
      </c>
      <c r="R29" s="115">
        <v>2</v>
      </c>
      <c r="S29" s="63">
        <f t="shared" si="10"/>
        <v>2</v>
      </c>
      <c r="T29" s="99">
        <v>15</v>
      </c>
      <c r="U29" s="100">
        <v>2</v>
      </c>
      <c r="V29" s="63">
        <f t="shared" si="11"/>
        <v>17</v>
      </c>
      <c r="W29" s="99">
        <v>2</v>
      </c>
      <c r="X29" s="100"/>
      <c r="Y29" s="63">
        <f t="shared" si="12"/>
        <v>2</v>
      </c>
      <c r="Z29" s="99">
        <v>110</v>
      </c>
      <c r="AA29" s="100">
        <v>1</v>
      </c>
      <c r="AB29" s="63">
        <f t="shared" si="13"/>
        <v>111</v>
      </c>
      <c r="AC29" s="104">
        <v>107</v>
      </c>
      <c r="AD29" s="104"/>
      <c r="AE29" s="103" t="s">
        <v>49</v>
      </c>
      <c r="AF29">
        <f t="shared" si="6"/>
        <v>73</v>
      </c>
      <c r="AG29" s="98">
        <f t="shared" si="7"/>
        <v>718</v>
      </c>
      <c r="AH29" s="98">
        <f t="shared" si="8"/>
        <v>227</v>
      </c>
      <c r="AI29" s="98">
        <f t="shared" si="9"/>
        <v>945</v>
      </c>
    </row>
    <row r="30" spans="1:39">
      <c r="A30" s="78" t="s">
        <v>50</v>
      </c>
      <c r="B30" s="99">
        <v>50</v>
      </c>
      <c r="C30" s="100">
        <v>14</v>
      </c>
      <c r="D30" s="101">
        <v>71</v>
      </c>
      <c r="E30" s="100">
        <v>15</v>
      </c>
      <c r="F30" s="100">
        <v>0</v>
      </c>
      <c r="G30" s="114"/>
      <c r="H30" s="61">
        <f t="shared" si="14"/>
        <v>121</v>
      </c>
      <c r="I30" s="61">
        <f t="shared" si="15"/>
        <v>29</v>
      </c>
      <c r="J30" s="62">
        <f t="shared" si="16"/>
        <v>150</v>
      </c>
      <c r="K30" s="99">
        <v>1</v>
      </c>
      <c r="L30" s="100">
        <v>0</v>
      </c>
      <c r="M30" s="62">
        <f t="shared" si="3"/>
        <v>1</v>
      </c>
      <c r="N30" s="99">
        <v>7</v>
      </c>
      <c r="O30" s="102">
        <v>11</v>
      </c>
      <c r="P30" s="62">
        <f t="shared" si="4"/>
        <v>18</v>
      </c>
      <c r="Q30" s="99">
        <v>0</v>
      </c>
      <c r="R30" s="115"/>
      <c r="S30" s="63">
        <f t="shared" si="10"/>
        <v>0</v>
      </c>
      <c r="T30" s="99">
        <v>2</v>
      </c>
      <c r="U30" s="100">
        <v>2</v>
      </c>
      <c r="V30" s="63">
        <f t="shared" si="11"/>
        <v>4</v>
      </c>
      <c r="W30" s="99">
        <v>0</v>
      </c>
      <c r="X30" s="100">
        <v>0</v>
      </c>
      <c r="Y30" s="63">
        <f t="shared" si="12"/>
        <v>0</v>
      </c>
      <c r="Z30" s="99">
        <v>0</v>
      </c>
      <c r="AA30" s="100">
        <v>0</v>
      </c>
      <c r="AB30" s="63">
        <f t="shared" si="13"/>
        <v>0</v>
      </c>
      <c r="AC30" s="104"/>
      <c r="AD30" s="104"/>
      <c r="AE30" s="107" t="s">
        <v>50</v>
      </c>
      <c r="AF30">
        <f t="shared" si="6"/>
        <v>31</v>
      </c>
      <c r="AG30" s="98">
        <f t="shared" si="7"/>
        <v>131</v>
      </c>
      <c r="AH30" s="98">
        <f t="shared" si="8"/>
        <v>42</v>
      </c>
      <c r="AI30" s="98">
        <f t="shared" si="9"/>
        <v>173</v>
      </c>
      <c r="AJ30" s="92" t="s">
        <v>51</v>
      </c>
      <c r="AK30" s="98">
        <f>SUM(AG26:AG30)</f>
        <v>3266</v>
      </c>
      <c r="AL30" s="98">
        <f>SUM(AH26:AH30)</f>
        <v>1391</v>
      </c>
      <c r="AM30" s="98">
        <f>AK30+AL30</f>
        <v>4657</v>
      </c>
    </row>
    <row r="31" spans="1:39">
      <c r="A31" s="78" t="s">
        <v>52</v>
      </c>
      <c r="B31" s="99">
        <v>1</v>
      </c>
      <c r="C31" s="100">
        <v>0</v>
      </c>
      <c r="D31" s="101">
        <v>0</v>
      </c>
      <c r="E31" s="100">
        <v>0</v>
      </c>
      <c r="F31" s="100">
        <v>1</v>
      </c>
      <c r="G31" s="114"/>
      <c r="H31" s="61">
        <f t="shared" si="14"/>
        <v>2</v>
      </c>
      <c r="I31" s="61">
        <f t="shared" si="15"/>
        <v>0</v>
      </c>
      <c r="J31" s="62">
        <f t="shared" si="16"/>
        <v>2</v>
      </c>
      <c r="K31" s="99">
        <v>0</v>
      </c>
      <c r="L31" s="100">
        <v>0</v>
      </c>
      <c r="M31" s="62">
        <f t="shared" si="3"/>
        <v>0</v>
      </c>
      <c r="N31" s="99">
        <v>199</v>
      </c>
      <c r="O31" s="102">
        <v>41</v>
      </c>
      <c r="P31" s="62">
        <f t="shared" si="4"/>
        <v>240</v>
      </c>
      <c r="Q31" s="99">
        <v>0</v>
      </c>
      <c r="R31" s="115"/>
      <c r="S31" s="63">
        <f t="shared" si="10"/>
        <v>0</v>
      </c>
      <c r="T31" s="99">
        <v>98</v>
      </c>
      <c r="U31" s="100">
        <v>4</v>
      </c>
      <c r="V31" s="63">
        <f t="shared" si="11"/>
        <v>102</v>
      </c>
      <c r="W31" s="99">
        <v>240</v>
      </c>
      <c r="X31" s="100">
        <v>2</v>
      </c>
      <c r="Y31" s="63">
        <f t="shared" si="12"/>
        <v>242</v>
      </c>
      <c r="Z31" s="99">
        <v>50</v>
      </c>
      <c r="AA31" s="100">
        <v>0</v>
      </c>
      <c r="AB31" s="63">
        <f t="shared" si="13"/>
        <v>50</v>
      </c>
      <c r="AC31" s="104"/>
      <c r="AD31" s="104"/>
      <c r="AE31" s="103" t="s">
        <v>52</v>
      </c>
      <c r="AF31">
        <f t="shared" si="6"/>
        <v>4</v>
      </c>
      <c r="AG31" s="98">
        <f t="shared" si="7"/>
        <v>589</v>
      </c>
      <c r="AH31" s="98">
        <f t="shared" si="8"/>
        <v>47</v>
      </c>
      <c r="AI31" s="98">
        <f t="shared" si="9"/>
        <v>636</v>
      </c>
    </row>
    <row r="32" spans="1:39">
      <c r="A32" s="78" t="s">
        <v>53</v>
      </c>
      <c r="B32" s="99">
        <v>0</v>
      </c>
      <c r="C32" s="100"/>
      <c r="D32" s="101">
        <v>0</v>
      </c>
      <c r="E32" s="100"/>
      <c r="F32" s="100">
        <v>0</v>
      </c>
      <c r="G32" s="114"/>
      <c r="H32" s="61">
        <f t="shared" si="0"/>
        <v>0</v>
      </c>
      <c r="I32" s="61">
        <f t="shared" si="1"/>
        <v>0</v>
      </c>
      <c r="J32" s="62">
        <f t="shared" si="2"/>
        <v>0</v>
      </c>
      <c r="K32" s="99">
        <v>0</v>
      </c>
      <c r="L32" s="100"/>
      <c r="M32" s="62">
        <f t="shared" si="3"/>
        <v>0</v>
      </c>
      <c r="N32" s="99">
        <v>0</v>
      </c>
      <c r="O32" s="102"/>
      <c r="P32" s="62">
        <f t="shared" si="4"/>
        <v>0</v>
      </c>
      <c r="Q32" s="99">
        <v>0</v>
      </c>
      <c r="R32" s="115">
        <v>2</v>
      </c>
      <c r="S32" s="63">
        <f t="shared" si="10"/>
        <v>2</v>
      </c>
      <c r="T32" s="99">
        <v>6</v>
      </c>
      <c r="U32" s="100"/>
      <c r="V32" s="63">
        <f t="shared" si="11"/>
        <v>6</v>
      </c>
      <c r="W32" s="99">
        <v>26</v>
      </c>
      <c r="X32" s="100"/>
      <c r="Y32" s="63">
        <f t="shared" si="12"/>
        <v>26</v>
      </c>
      <c r="Z32" s="99">
        <v>5</v>
      </c>
      <c r="AA32" s="100"/>
      <c r="AB32" s="63">
        <f t="shared" si="13"/>
        <v>5</v>
      </c>
      <c r="AC32" s="104"/>
      <c r="AD32" s="104"/>
      <c r="AE32" s="103" t="s">
        <v>53</v>
      </c>
      <c r="AF32">
        <f t="shared" si="6"/>
        <v>0</v>
      </c>
      <c r="AG32" s="98">
        <f t="shared" si="7"/>
        <v>37</v>
      </c>
      <c r="AH32" s="98">
        <f t="shared" si="8"/>
        <v>2</v>
      </c>
      <c r="AI32" s="98">
        <f t="shared" si="9"/>
        <v>39</v>
      </c>
    </row>
    <row r="33" spans="1:39">
      <c r="A33" s="78" t="s">
        <v>54</v>
      </c>
      <c r="B33" s="99">
        <v>0</v>
      </c>
      <c r="C33" s="100"/>
      <c r="D33" s="101">
        <v>0</v>
      </c>
      <c r="E33" s="100"/>
      <c r="F33" s="100">
        <v>0</v>
      </c>
      <c r="G33" s="114"/>
      <c r="H33" s="61">
        <f t="shared" si="0"/>
        <v>0</v>
      </c>
      <c r="I33" s="61">
        <f t="shared" si="1"/>
        <v>0</v>
      </c>
      <c r="J33" s="62">
        <f t="shared" si="2"/>
        <v>0</v>
      </c>
      <c r="K33" s="99">
        <v>0</v>
      </c>
      <c r="L33" s="100"/>
      <c r="M33" s="62">
        <f t="shared" si="3"/>
        <v>0</v>
      </c>
      <c r="N33" s="99">
        <v>1</v>
      </c>
      <c r="O33" s="102"/>
      <c r="P33" s="62">
        <f t="shared" si="4"/>
        <v>1</v>
      </c>
      <c r="Q33" s="99">
        <v>0</v>
      </c>
      <c r="R33" s="115">
        <v>3</v>
      </c>
      <c r="S33" s="63">
        <f t="shared" si="10"/>
        <v>3</v>
      </c>
      <c r="T33" s="99">
        <v>30</v>
      </c>
      <c r="U33" s="100"/>
      <c r="V33" s="63">
        <f t="shared" si="11"/>
        <v>30</v>
      </c>
      <c r="W33" s="99">
        <v>115</v>
      </c>
      <c r="X33" s="100"/>
      <c r="Y33" s="63">
        <f t="shared" si="12"/>
        <v>115</v>
      </c>
      <c r="Z33" s="99">
        <v>25</v>
      </c>
      <c r="AA33" s="100"/>
      <c r="AB33" s="63">
        <f t="shared" si="13"/>
        <v>25</v>
      </c>
      <c r="AC33" s="104"/>
      <c r="AD33" s="104"/>
      <c r="AE33" s="103" t="s">
        <v>54</v>
      </c>
      <c r="AF33">
        <f t="shared" si="6"/>
        <v>0</v>
      </c>
      <c r="AG33" s="98">
        <f t="shared" si="7"/>
        <v>171</v>
      </c>
      <c r="AH33" s="98">
        <f t="shared" si="8"/>
        <v>3</v>
      </c>
      <c r="AI33" s="98">
        <f t="shared" si="9"/>
        <v>174</v>
      </c>
    </row>
    <row r="34" spans="1:39">
      <c r="A34" s="78" t="s">
        <v>55</v>
      </c>
      <c r="B34" s="99">
        <v>0</v>
      </c>
      <c r="C34" s="100"/>
      <c r="D34" s="101">
        <v>0</v>
      </c>
      <c r="E34" s="100"/>
      <c r="F34" s="100">
        <v>0</v>
      </c>
      <c r="G34" s="114"/>
      <c r="H34" s="61">
        <f t="shared" si="0"/>
        <v>0</v>
      </c>
      <c r="I34" s="61">
        <f t="shared" si="1"/>
        <v>0</v>
      </c>
      <c r="J34" s="62">
        <f t="shared" si="2"/>
        <v>0</v>
      </c>
      <c r="K34" s="99">
        <v>0</v>
      </c>
      <c r="L34" s="100"/>
      <c r="M34" s="62">
        <f t="shared" si="3"/>
        <v>0</v>
      </c>
      <c r="N34" s="99">
        <v>0</v>
      </c>
      <c r="O34" s="102"/>
      <c r="P34" s="62">
        <f t="shared" si="4"/>
        <v>0</v>
      </c>
      <c r="Q34" s="99">
        <v>0</v>
      </c>
      <c r="R34" s="115">
        <v>6</v>
      </c>
      <c r="S34" s="63">
        <f t="shared" si="10"/>
        <v>6</v>
      </c>
      <c r="T34" s="99">
        <v>0</v>
      </c>
      <c r="U34" s="100"/>
      <c r="V34" s="63">
        <f t="shared" si="11"/>
        <v>0</v>
      </c>
      <c r="W34" s="99">
        <v>2</v>
      </c>
      <c r="X34" s="100"/>
      <c r="Y34" s="63">
        <f t="shared" si="12"/>
        <v>2</v>
      </c>
      <c r="Z34" s="99">
        <v>0</v>
      </c>
      <c r="AA34" s="100"/>
      <c r="AB34" s="63">
        <f t="shared" si="13"/>
        <v>0</v>
      </c>
      <c r="AC34" s="104"/>
      <c r="AD34" s="104"/>
      <c r="AE34" s="103" t="s">
        <v>55</v>
      </c>
      <c r="AF34">
        <f t="shared" si="6"/>
        <v>0</v>
      </c>
      <c r="AG34" s="98">
        <f t="shared" si="7"/>
        <v>2</v>
      </c>
      <c r="AH34" s="98">
        <f t="shared" si="8"/>
        <v>6</v>
      </c>
      <c r="AI34" s="98">
        <f t="shared" si="9"/>
        <v>8</v>
      </c>
    </row>
    <row r="35" spans="1:39">
      <c r="A35" s="78" t="s">
        <v>56</v>
      </c>
      <c r="B35" s="99">
        <v>0</v>
      </c>
      <c r="C35" s="100"/>
      <c r="D35" s="101">
        <v>0</v>
      </c>
      <c r="E35" s="100"/>
      <c r="F35" s="100">
        <v>0</v>
      </c>
      <c r="G35" s="114"/>
      <c r="H35" s="61">
        <f t="shared" si="0"/>
        <v>0</v>
      </c>
      <c r="I35" s="61">
        <f t="shared" si="1"/>
        <v>0</v>
      </c>
      <c r="J35" s="62">
        <f t="shared" si="2"/>
        <v>0</v>
      </c>
      <c r="K35" s="99">
        <v>0</v>
      </c>
      <c r="L35" s="100"/>
      <c r="M35" s="62">
        <f t="shared" si="3"/>
        <v>0</v>
      </c>
      <c r="N35" s="99">
        <v>0</v>
      </c>
      <c r="O35" s="102"/>
      <c r="P35" s="62">
        <f t="shared" si="4"/>
        <v>0</v>
      </c>
      <c r="Q35" s="99">
        <v>0</v>
      </c>
      <c r="R35" s="115"/>
      <c r="S35" s="63">
        <f t="shared" si="10"/>
        <v>0</v>
      </c>
      <c r="T35" s="99">
        <v>31</v>
      </c>
      <c r="U35" s="100"/>
      <c r="V35" s="63">
        <f t="shared" si="11"/>
        <v>31</v>
      </c>
      <c r="W35" s="99">
        <v>32</v>
      </c>
      <c r="X35" s="100"/>
      <c r="Y35" s="63">
        <f t="shared" si="12"/>
        <v>32</v>
      </c>
      <c r="Z35" s="99">
        <v>19</v>
      </c>
      <c r="AA35" s="100"/>
      <c r="AB35" s="63">
        <f t="shared" si="13"/>
        <v>19</v>
      </c>
      <c r="AC35" s="104"/>
      <c r="AD35" s="104"/>
      <c r="AE35" s="103" t="s">
        <v>56</v>
      </c>
      <c r="AF35">
        <f t="shared" si="6"/>
        <v>0</v>
      </c>
      <c r="AG35" s="98">
        <f t="shared" si="7"/>
        <v>82</v>
      </c>
      <c r="AH35" s="98">
        <f t="shared" si="8"/>
        <v>0</v>
      </c>
      <c r="AI35" s="98">
        <f t="shared" si="9"/>
        <v>82</v>
      </c>
    </row>
    <row r="36" spans="1:39">
      <c r="A36" s="78" t="s">
        <v>57</v>
      </c>
      <c r="B36" s="99">
        <v>0</v>
      </c>
      <c r="C36" s="100"/>
      <c r="D36" s="101">
        <v>0</v>
      </c>
      <c r="E36" s="100"/>
      <c r="F36" s="100">
        <v>0</v>
      </c>
      <c r="G36" s="114"/>
      <c r="H36" s="61">
        <f t="shared" si="0"/>
        <v>0</v>
      </c>
      <c r="I36" s="61">
        <f t="shared" si="1"/>
        <v>0</v>
      </c>
      <c r="J36" s="62">
        <f t="shared" si="2"/>
        <v>0</v>
      </c>
      <c r="K36" s="99">
        <v>0</v>
      </c>
      <c r="L36" s="100"/>
      <c r="M36" s="62">
        <f t="shared" si="3"/>
        <v>0</v>
      </c>
      <c r="N36" s="99">
        <v>0</v>
      </c>
      <c r="O36" s="102"/>
      <c r="P36" s="62">
        <f t="shared" si="4"/>
        <v>0</v>
      </c>
      <c r="Q36" s="99">
        <v>0</v>
      </c>
      <c r="R36" s="115">
        <v>22</v>
      </c>
      <c r="S36" s="63">
        <f t="shared" si="10"/>
        <v>22</v>
      </c>
      <c r="T36" s="99">
        <v>3</v>
      </c>
      <c r="U36" s="100"/>
      <c r="V36" s="63">
        <f t="shared" si="11"/>
        <v>3</v>
      </c>
      <c r="W36" s="99">
        <v>13</v>
      </c>
      <c r="X36" s="100"/>
      <c r="Y36" s="63">
        <f t="shared" si="12"/>
        <v>13</v>
      </c>
      <c r="Z36" s="99">
        <v>14</v>
      </c>
      <c r="AA36" s="100"/>
      <c r="AB36" s="63">
        <f t="shared" si="13"/>
        <v>14</v>
      </c>
      <c r="AC36" s="104"/>
      <c r="AD36" s="104"/>
      <c r="AE36" s="103" t="s">
        <v>57</v>
      </c>
      <c r="AF36">
        <f t="shared" si="6"/>
        <v>0</v>
      </c>
      <c r="AG36" s="98">
        <f t="shared" si="7"/>
        <v>30</v>
      </c>
      <c r="AH36" s="98">
        <f t="shared" si="8"/>
        <v>22</v>
      </c>
      <c r="AI36" s="98">
        <f t="shared" si="9"/>
        <v>52</v>
      </c>
    </row>
    <row r="37" spans="1:39">
      <c r="A37" s="78" t="s">
        <v>58</v>
      </c>
      <c r="B37" s="99">
        <v>0</v>
      </c>
      <c r="C37" s="100"/>
      <c r="D37" s="101">
        <v>0</v>
      </c>
      <c r="E37" s="100"/>
      <c r="F37" s="100">
        <v>0</v>
      </c>
      <c r="G37" s="114"/>
      <c r="H37" s="61">
        <f t="shared" si="0"/>
        <v>0</v>
      </c>
      <c r="I37" s="61">
        <f t="shared" si="1"/>
        <v>0</v>
      </c>
      <c r="J37" s="62">
        <f t="shared" si="2"/>
        <v>0</v>
      </c>
      <c r="K37" s="99">
        <v>0</v>
      </c>
      <c r="L37" s="100"/>
      <c r="M37" s="62">
        <f t="shared" si="3"/>
        <v>0</v>
      </c>
      <c r="N37" s="99">
        <v>0</v>
      </c>
      <c r="O37" s="102"/>
      <c r="P37" s="62">
        <f t="shared" si="4"/>
        <v>0</v>
      </c>
      <c r="Q37" s="99">
        <v>0</v>
      </c>
      <c r="R37" s="115"/>
      <c r="S37" s="63">
        <f t="shared" si="10"/>
        <v>0</v>
      </c>
      <c r="T37" s="99">
        <v>33</v>
      </c>
      <c r="U37" s="100"/>
      <c r="V37" s="63">
        <f t="shared" si="11"/>
        <v>33</v>
      </c>
      <c r="W37" s="99">
        <v>51</v>
      </c>
      <c r="X37" s="100"/>
      <c r="Y37" s="63">
        <f t="shared" si="12"/>
        <v>51</v>
      </c>
      <c r="Z37" s="99">
        <v>8</v>
      </c>
      <c r="AA37" s="100"/>
      <c r="AB37" s="63">
        <f t="shared" si="13"/>
        <v>8</v>
      </c>
      <c r="AC37" s="104"/>
      <c r="AD37" s="104"/>
      <c r="AE37" s="103" t="s">
        <v>58</v>
      </c>
      <c r="AF37">
        <f t="shared" si="6"/>
        <v>0</v>
      </c>
      <c r="AG37" s="98">
        <f t="shared" si="7"/>
        <v>92</v>
      </c>
      <c r="AH37" s="98">
        <f t="shared" si="8"/>
        <v>0</v>
      </c>
      <c r="AI37" s="98">
        <f t="shared" si="9"/>
        <v>92</v>
      </c>
    </row>
    <row r="38" spans="1:39">
      <c r="A38" s="78" t="s">
        <v>59</v>
      </c>
      <c r="B38" s="99">
        <v>346</v>
      </c>
      <c r="C38" s="100">
        <v>143</v>
      </c>
      <c r="D38" s="101">
        <v>459</v>
      </c>
      <c r="E38" s="100">
        <v>151</v>
      </c>
      <c r="F38" s="100">
        <v>6</v>
      </c>
      <c r="G38" s="115"/>
      <c r="H38" s="61">
        <f t="shared" si="0"/>
        <v>811</v>
      </c>
      <c r="I38" s="61">
        <f t="shared" si="1"/>
        <v>294</v>
      </c>
      <c r="J38" s="62">
        <f t="shared" si="2"/>
        <v>1105</v>
      </c>
      <c r="K38" s="99">
        <v>3</v>
      </c>
      <c r="L38" s="100">
        <v>4</v>
      </c>
      <c r="M38" s="62">
        <f t="shared" si="3"/>
        <v>7</v>
      </c>
      <c r="N38" s="99">
        <v>640</v>
      </c>
      <c r="O38" s="102">
        <v>210</v>
      </c>
      <c r="P38" s="62">
        <f t="shared" si="4"/>
        <v>850</v>
      </c>
      <c r="Q38" s="99">
        <v>0</v>
      </c>
      <c r="R38" s="115"/>
      <c r="S38" s="63">
        <f t="shared" si="10"/>
        <v>0</v>
      </c>
      <c r="T38" s="99">
        <v>7</v>
      </c>
      <c r="U38" s="100">
        <v>5</v>
      </c>
      <c r="V38" s="63">
        <f t="shared" si="11"/>
        <v>12</v>
      </c>
      <c r="W38" s="99">
        <v>92</v>
      </c>
      <c r="X38" s="100"/>
      <c r="Y38" s="63">
        <f t="shared" si="12"/>
        <v>92</v>
      </c>
      <c r="Z38" s="99">
        <v>34</v>
      </c>
      <c r="AA38" s="100"/>
      <c r="AB38" s="63">
        <f t="shared" si="13"/>
        <v>34</v>
      </c>
      <c r="AC38" s="104">
        <v>6</v>
      </c>
      <c r="AD38" s="104"/>
      <c r="AE38" s="103" t="s">
        <v>59</v>
      </c>
      <c r="AF38">
        <f t="shared" si="6"/>
        <v>299</v>
      </c>
      <c r="AG38" s="98">
        <f t="shared" si="7"/>
        <v>1593</v>
      </c>
      <c r="AH38" s="98">
        <f>I38+L38+O38+R38+U38+X38+AA38</f>
        <v>513</v>
      </c>
      <c r="AI38" s="98">
        <f t="shared" si="9"/>
        <v>2106</v>
      </c>
    </row>
    <row r="39" spans="1:39">
      <c r="A39" s="78" t="s">
        <v>60</v>
      </c>
      <c r="B39" s="99">
        <v>459</v>
      </c>
      <c r="C39" s="100">
        <v>142</v>
      </c>
      <c r="D39" s="101">
        <v>352</v>
      </c>
      <c r="E39" s="100">
        <v>125</v>
      </c>
      <c r="F39" s="100">
        <v>0</v>
      </c>
      <c r="G39" s="115"/>
      <c r="H39" s="61">
        <f t="shared" si="0"/>
        <v>811</v>
      </c>
      <c r="I39" s="61">
        <f t="shared" si="1"/>
        <v>267</v>
      </c>
      <c r="J39" s="62">
        <f t="shared" si="2"/>
        <v>1078</v>
      </c>
      <c r="K39" s="99">
        <v>15</v>
      </c>
      <c r="L39" s="100">
        <v>3</v>
      </c>
      <c r="M39" s="62">
        <f t="shared" si="3"/>
        <v>18</v>
      </c>
      <c r="N39" s="99">
        <v>585</v>
      </c>
      <c r="O39" s="102">
        <v>89</v>
      </c>
      <c r="P39" s="62">
        <f t="shared" si="4"/>
        <v>674</v>
      </c>
      <c r="Q39" s="99">
        <v>0</v>
      </c>
      <c r="R39" s="115"/>
      <c r="S39" s="63">
        <f t="shared" si="10"/>
        <v>0</v>
      </c>
      <c r="T39" s="99">
        <v>91</v>
      </c>
      <c r="U39" s="100"/>
      <c r="V39" s="63">
        <f t="shared" si="11"/>
        <v>91</v>
      </c>
      <c r="W39" s="99">
        <v>46</v>
      </c>
      <c r="X39" s="100"/>
      <c r="Y39" s="63">
        <f t="shared" si="12"/>
        <v>46</v>
      </c>
      <c r="Z39" s="99">
        <v>149</v>
      </c>
      <c r="AA39" s="100"/>
      <c r="AB39" s="63">
        <f t="shared" si="13"/>
        <v>149</v>
      </c>
      <c r="AC39" s="104">
        <v>83</v>
      </c>
      <c r="AD39" s="104"/>
      <c r="AE39" s="103" t="s">
        <v>60</v>
      </c>
      <c r="AF39">
        <f t="shared" si="6"/>
        <v>267</v>
      </c>
      <c r="AG39" s="98">
        <f>H39+K39+N39+Q39+T39+W39+Z39+AC39+AD39</f>
        <v>1780</v>
      </c>
      <c r="AH39" s="98">
        <f t="shared" si="8"/>
        <v>359</v>
      </c>
      <c r="AI39" s="98">
        <f t="shared" si="9"/>
        <v>2139</v>
      </c>
      <c r="AJ39" s="92" t="s">
        <v>61</v>
      </c>
      <c r="AK39" s="98">
        <f>SUM(AG31:AG39)</f>
        <v>4376</v>
      </c>
      <c r="AL39" s="98">
        <f>SUM(AH31:AH39)</f>
        <v>952</v>
      </c>
      <c r="AM39" s="98">
        <f>AK39+AL39</f>
        <v>5328</v>
      </c>
    </row>
    <row r="40" spans="1:39" ht="14.25" thickBot="1">
      <c r="A40" s="64" t="s">
        <v>62</v>
      </c>
      <c r="B40" s="65"/>
      <c r="C40" s="66">
        <v>8</v>
      </c>
      <c r="D40" s="67"/>
      <c r="E40" s="66">
        <v>4</v>
      </c>
      <c r="F40" s="66"/>
      <c r="G40" s="116"/>
      <c r="H40" s="66">
        <f t="shared" si="0"/>
        <v>0</v>
      </c>
      <c r="I40" s="66">
        <f t="shared" si="1"/>
        <v>12</v>
      </c>
      <c r="J40" s="68">
        <f t="shared" si="2"/>
        <v>12</v>
      </c>
      <c r="K40" s="69"/>
      <c r="L40" s="66"/>
      <c r="M40" s="68">
        <f t="shared" si="3"/>
        <v>0</v>
      </c>
      <c r="N40" s="69"/>
      <c r="O40" s="70">
        <v>6</v>
      </c>
      <c r="P40" s="68">
        <f t="shared" si="4"/>
        <v>6</v>
      </c>
      <c r="Q40" s="71"/>
      <c r="R40" s="116"/>
      <c r="S40" s="68">
        <f>Q40+R40</f>
        <v>0</v>
      </c>
      <c r="T40" s="69"/>
      <c r="U40" s="66"/>
      <c r="V40" s="68">
        <f t="shared" si="11"/>
        <v>0</v>
      </c>
      <c r="W40" s="69"/>
      <c r="X40" s="66"/>
      <c r="Y40" s="68">
        <f t="shared" si="12"/>
        <v>0</v>
      </c>
      <c r="Z40" s="69"/>
      <c r="AA40" s="66"/>
      <c r="AB40" s="68">
        <f t="shared" si="13"/>
        <v>0</v>
      </c>
      <c r="AC40" s="72"/>
      <c r="AD40" s="72"/>
      <c r="AE40" s="108" t="s">
        <v>62</v>
      </c>
      <c r="AF40">
        <f t="shared" si="6"/>
        <v>12</v>
      </c>
      <c r="AG40" s="98">
        <f t="shared" si="7"/>
        <v>0</v>
      </c>
      <c r="AH40" s="98">
        <f t="shared" si="8"/>
        <v>18</v>
      </c>
      <c r="AI40" s="98">
        <f t="shared" si="9"/>
        <v>18</v>
      </c>
      <c r="AJ40" s="92" t="s">
        <v>63</v>
      </c>
      <c r="AL40" s="98">
        <f>AH40</f>
        <v>18</v>
      </c>
      <c r="AM40" s="98">
        <f>AL40</f>
        <v>18</v>
      </c>
    </row>
    <row r="41" spans="1:39" ht="15" thickTop="1" thickBot="1">
      <c r="A41" s="73" t="s">
        <v>14</v>
      </c>
      <c r="B41" s="74">
        <f t="shared" ref="B41:I41" si="17">SUM(B5:B40)</f>
        <v>4077</v>
      </c>
      <c r="C41" s="75">
        <f t="shared" si="17"/>
        <v>2251</v>
      </c>
      <c r="D41" s="75">
        <f t="shared" si="17"/>
        <v>4929</v>
      </c>
      <c r="E41" s="75">
        <f t="shared" si="17"/>
        <v>1845</v>
      </c>
      <c r="F41" s="75">
        <f t="shared" si="17"/>
        <v>51</v>
      </c>
      <c r="G41" s="75">
        <f t="shared" si="17"/>
        <v>0</v>
      </c>
      <c r="H41" s="75">
        <f t="shared" si="17"/>
        <v>9057</v>
      </c>
      <c r="I41" s="75">
        <f t="shared" si="17"/>
        <v>4096</v>
      </c>
      <c r="J41" s="76">
        <f>H41+I41</f>
        <v>13153</v>
      </c>
      <c r="K41" s="74">
        <f t="shared" ref="K41:P41" si="18">SUM(K5:K40)</f>
        <v>350</v>
      </c>
      <c r="L41" s="75">
        <f t="shared" si="18"/>
        <v>110</v>
      </c>
      <c r="M41" s="76">
        <f t="shared" si="18"/>
        <v>460</v>
      </c>
      <c r="N41" s="74">
        <f t="shared" si="18"/>
        <v>4472</v>
      </c>
      <c r="O41" s="75">
        <f t="shared" si="18"/>
        <v>1799</v>
      </c>
      <c r="P41" s="76">
        <f t="shared" si="18"/>
        <v>6271</v>
      </c>
      <c r="Q41" s="74">
        <f t="shared" ref="Q41:AD41" si="19">SUM(Q5:Q40)</f>
        <v>144</v>
      </c>
      <c r="R41" s="75">
        <f t="shared" si="19"/>
        <v>161</v>
      </c>
      <c r="S41" s="76">
        <f t="shared" si="19"/>
        <v>305</v>
      </c>
      <c r="T41" s="74">
        <f t="shared" si="19"/>
        <v>1255</v>
      </c>
      <c r="U41" s="75">
        <f>SUM(U5:U40)</f>
        <v>155</v>
      </c>
      <c r="V41" s="76">
        <f>SUM(V5:V40)</f>
        <v>1410</v>
      </c>
      <c r="W41" s="74">
        <f t="shared" si="19"/>
        <v>2753</v>
      </c>
      <c r="X41" s="75">
        <f t="shared" si="19"/>
        <v>82</v>
      </c>
      <c r="Y41" s="76">
        <f t="shared" si="19"/>
        <v>2835</v>
      </c>
      <c r="Z41" s="74">
        <f t="shared" si="19"/>
        <v>1826</v>
      </c>
      <c r="AA41" s="75">
        <f t="shared" si="19"/>
        <v>47</v>
      </c>
      <c r="AB41" s="76">
        <f t="shared" si="19"/>
        <v>1873</v>
      </c>
      <c r="AC41" s="77">
        <f t="shared" si="19"/>
        <v>636</v>
      </c>
      <c r="AD41" s="77">
        <f t="shared" si="19"/>
        <v>0</v>
      </c>
      <c r="AE41" s="109" t="s">
        <v>14</v>
      </c>
      <c r="AG41" s="98">
        <f>SUM(AG5:AG40)</f>
        <v>20493</v>
      </c>
      <c r="AH41" s="98">
        <f>SUM(AH5:AH40)</f>
        <v>6450</v>
      </c>
      <c r="AI41" s="98">
        <f>AG41+AH41</f>
        <v>26943</v>
      </c>
      <c r="AL41" s="92"/>
    </row>
    <row r="42" spans="1:39">
      <c r="A42" s="110" t="s">
        <v>64</v>
      </c>
      <c r="B42" s="110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AE42" s="110"/>
    </row>
    <row r="43" spans="1:39">
      <c r="A43" s="110"/>
      <c r="AG43" s="98">
        <f>H41+K41+N41+Q41+T41+W41+Z41+AC41+AD41</f>
        <v>20493</v>
      </c>
      <c r="AH43" s="98">
        <f>I41+L41+O41+R41+U41+X41+AA41</f>
        <v>6450</v>
      </c>
    </row>
    <row r="44" spans="1:39">
      <c r="B44" s="112"/>
      <c r="D44" s="112"/>
      <c r="T44" s="112"/>
      <c r="W44" s="112"/>
      <c r="Z44" s="112"/>
      <c r="AC44" s="112"/>
    </row>
    <row r="45" spans="1:39">
      <c r="B45" s="112"/>
      <c r="D45" s="112"/>
      <c r="T45" s="112"/>
      <c r="W45" s="112"/>
      <c r="Z45" s="112"/>
      <c r="AC45" s="112"/>
    </row>
    <row r="46" spans="1:39">
      <c r="B46" s="112"/>
      <c r="D46" s="112"/>
      <c r="T46" s="112"/>
      <c r="W46" s="112"/>
      <c r="Z46" s="112"/>
      <c r="AC46" s="112"/>
    </row>
    <row r="47" spans="1:39">
      <c r="B47" s="112"/>
      <c r="D47" s="112"/>
      <c r="T47" s="112"/>
      <c r="W47" s="112"/>
      <c r="Z47" s="112"/>
      <c r="AC47" s="112"/>
    </row>
    <row r="48" spans="1:39">
      <c r="B48" s="112"/>
      <c r="D48" s="112"/>
      <c r="T48" s="112"/>
      <c r="W48" s="112"/>
      <c r="Z48" s="112"/>
      <c r="AC48" s="112"/>
    </row>
    <row r="49" spans="2:29">
      <c r="B49" s="112"/>
      <c r="D49" s="112"/>
      <c r="T49" s="112"/>
      <c r="W49" s="112"/>
      <c r="Z49" s="112"/>
      <c r="AC49" s="112"/>
    </row>
    <row r="50" spans="2:29">
      <c r="B50" s="112"/>
      <c r="D50" s="112"/>
      <c r="T50" s="112"/>
      <c r="W50" s="112"/>
      <c r="Z50" s="112"/>
      <c r="AC50" s="112"/>
    </row>
    <row r="51" spans="2:29">
      <c r="B51" s="112"/>
      <c r="D51" s="112"/>
      <c r="T51" s="112"/>
      <c r="W51" s="112"/>
      <c r="Z51" s="112"/>
      <c r="AC51" s="112"/>
    </row>
    <row r="52" spans="2:29">
      <c r="B52" s="112"/>
      <c r="D52" s="112"/>
      <c r="T52" s="112"/>
      <c r="W52" s="112"/>
      <c r="Z52" s="112"/>
      <c r="AC52" s="112"/>
    </row>
    <row r="53" spans="2:29">
      <c r="B53" s="112"/>
      <c r="D53" s="112"/>
      <c r="T53" s="112"/>
      <c r="W53" s="112"/>
      <c r="Z53" s="112"/>
      <c r="AC53" s="112"/>
    </row>
    <row r="54" spans="2:29">
      <c r="B54" s="112"/>
      <c r="D54" s="112"/>
      <c r="T54" s="112"/>
      <c r="W54" s="112"/>
      <c r="Z54" s="112"/>
      <c r="AC54" s="112"/>
    </row>
    <row r="55" spans="2:29">
      <c r="B55" s="112"/>
      <c r="D55" s="112"/>
      <c r="T55" s="112"/>
      <c r="W55" s="112"/>
      <c r="Z55" s="112"/>
      <c r="AC55" s="112"/>
    </row>
    <row r="56" spans="2:29">
      <c r="B56" s="112"/>
      <c r="D56" s="112"/>
      <c r="T56" s="112"/>
      <c r="W56" s="112"/>
      <c r="Z56" s="112"/>
      <c r="AC56" s="112"/>
    </row>
    <row r="57" spans="2:29">
      <c r="B57" s="112"/>
      <c r="D57" s="112"/>
      <c r="T57" s="112"/>
      <c r="W57" s="112"/>
      <c r="Z57" s="112"/>
      <c r="AC57" s="112"/>
    </row>
    <row r="58" spans="2:29">
      <c r="B58" s="112"/>
      <c r="D58" s="112"/>
      <c r="T58" s="112"/>
      <c r="W58" s="112"/>
      <c r="Z58" s="112"/>
      <c r="AC58" s="112"/>
    </row>
    <row r="59" spans="2:29">
      <c r="B59" s="112"/>
      <c r="D59" s="112"/>
      <c r="T59" s="112"/>
      <c r="W59" s="112"/>
      <c r="Z59" s="112"/>
      <c r="AC59" s="112"/>
    </row>
    <row r="60" spans="2:29">
      <c r="B60" s="112"/>
      <c r="D60" s="112"/>
      <c r="T60" s="112"/>
      <c r="W60" s="112"/>
      <c r="Z60" s="112"/>
      <c r="AC60" s="112"/>
    </row>
    <row r="61" spans="2:29">
      <c r="B61" s="112"/>
      <c r="D61" s="112"/>
      <c r="T61" s="112"/>
      <c r="W61" s="112"/>
      <c r="Z61" s="112"/>
      <c r="AC61" s="112"/>
    </row>
    <row r="62" spans="2:29">
      <c r="B62" s="112"/>
      <c r="D62" s="112"/>
      <c r="T62" s="112"/>
      <c r="W62" s="112"/>
      <c r="Z62" s="112"/>
      <c r="AC62" s="112"/>
    </row>
    <row r="63" spans="2:29">
      <c r="B63" s="112"/>
      <c r="D63" s="112"/>
      <c r="T63" s="112"/>
      <c r="W63" s="112"/>
      <c r="Z63" s="112"/>
      <c r="AC63" s="112"/>
    </row>
    <row r="64" spans="2:29">
      <c r="B64" s="112"/>
      <c r="D64" s="112"/>
      <c r="T64" s="112"/>
      <c r="W64" s="112"/>
      <c r="Z64" s="112"/>
      <c r="AC64" s="112"/>
    </row>
    <row r="65" spans="2:29">
      <c r="B65" s="112"/>
      <c r="D65" s="112"/>
      <c r="T65" s="112"/>
      <c r="W65" s="112"/>
      <c r="Z65" s="112"/>
      <c r="AC65" s="112"/>
    </row>
    <row r="66" spans="2:29">
      <c r="B66" s="112"/>
      <c r="D66" s="112"/>
      <c r="T66" s="112"/>
      <c r="W66" s="112"/>
      <c r="Z66" s="112"/>
      <c r="AC66" s="112"/>
    </row>
    <row r="67" spans="2:29">
      <c r="B67" s="112"/>
      <c r="D67" s="112"/>
      <c r="T67" s="112"/>
      <c r="W67" s="112"/>
      <c r="Z67" s="112"/>
      <c r="AC67" s="112"/>
    </row>
    <row r="68" spans="2:29">
      <c r="B68" s="112"/>
      <c r="D68" s="112"/>
      <c r="T68" s="112"/>
      <c r="W68" s="112"/>
      <c r="Z68" s="112"/>
      <c r="AC68" s="112"/>
    </row>
    <row r="69" spans="2:29">
      <c r="B69" s="112"/>
      <c r="D69" s="112"/>
      <c r="T69" s="112"/>
      <c r="W69" s="112"/>
      <c r="Z69" s="112"/>
      <c r="AC69" s="112"/>
    </row>
    <row r="70" spans="2:29">
      <c r="B70" s="112"/>
      <c r="D70" s="112"/>
      <c r="T70" s="112"/>
      <c r="W70" s="112"/>
      <c r="Z70" s="112"/>
      <c r="AC70" s="112"/>
    </row>
    <row r="71" spans="2:29">
      <c r="T71" s="112"/>
      <c r="W71" s="112"/>
      <c r="Z71" s="112"/>
      <c r="AC71" s="112"/>
    </row>
    <row r="72" spans="2:29">
      <c r="T72" s="112"/>
      <c r="W72" s="112"/>
      <c r="Z72" s="112"/>
      <c r="AC72" s="112"/>
    </row>
    <row r="73" spans="2:29">
      <c r="T73" s="112"/>
      <c r="W73" s="112"/>
      <c r="Z73" s="112"/>
      <c r="AC73" s="112"/>
    </row>
    <row r="74" spans="2:29">
      <c r="T74" s="112"/>
      <c r="W74" s="112"/>
      <c r="Z74" s="112"/>
      <c r="AC74" s="112"/>
    </row>
    <row r="75" spans="2:29">
      <c r="T75" s="112"/>
      <c r="W75" s="112"/>
      <c r="Z75" s="112"/>
      <c r="AC75" s="112"/>
    </row>
    <row r="76" spans="2:29">
      <c r="T76" s="112"/>
      <c r="W76" s="112"/>
      <c r="Z76" s="112"/>
      <c r="AC76" s="112"/>
    </row>
    <row r="77" spans="2:29">
      <c r="T77" s="112"/>
      <c r="W77" s="112"/>
      <c r="Z77" s="112"/>
      <c r="AC77" s="112"/>
    </row>
    <row r="78" spans="2:29">
      <c r="T78" s="112"/>
      <c r="W78" s="112"/>
      <c r="Z78" s="112"/>
      <c r="AC78" s="112"/>
    </row>
  </sheetData>
  <mergeCells count="33">
    <mergeCell ref="A2:A4"/>
    <mergeCell ref="B2:J2"/>
    <mergeCell ref="K2:M2"/>
    <mergeCell ref="N2:P2"/>
    <mergeCell ref="Q2:S2"/>
    <mergeCell ref="L3:L4"/>
    <mergeCell ref="M3:M4"/>
    <mergeCell ref="N3:N4"/>
    <mergeCell ref="O3:O4"/>
    <mergeCell ref="AE2:AE4"/>
    <mergeCell ref="B3:C3"/>
    <mergeCell ref="D3:E3"/>
    <mergeCell ref="F3:G3"/>
    <mergeCell ref="H3:J3"/>
    <mergeCell ref="K3:K4"/>
    <mergeCell ref="T2:V2"/>
    <mergeCell ref="U3:U4"/>
    <mergeCell ref="W2:Y2"/>
    <mergeCell ref="Z2:AB2"/>
    <mergeCell ref="AC2:AC4"/>
    <mergeCell ref="AD2:AD4"/>
    <mergeCell ref="P3:P4"/>
    <mergeCell ref="Q3:Q4"/>
    <mergeCell ref="R3:R4"/>
    <mergeCell ref="S3:S4"/>
    <mergeCell ref="T3:T4"/>
    <mergeCell ref="AB3:AB4"/>
    <mergeCell ref="V3:V4"/>
    <mergeCell ref="W3:W4"/>
    <mergeCell ref="X3:X4"/>
    <mergeCell ref="Y3:Y4"/>
    <mergeCell ref="Z3:Z4"/>
    <mergeCell ref="AA3:AA4"/>
  </mergeCells>
  <phoneticPr fontId="1"/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7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tabSelected="1" zoomScale="130" zoomScaleNormal="130" zoomScaleSheetLayoutView="70" workbookViewId="0">
      <pane xSplit="1" ySplit="4" topLeftCell="B39" activePane="bottomRight" state="frozen"/>
      <selection pane="topRight" activeCell="B1" sqref="B1"/>
      <selection pane="bottomLeft" activeCell="A4" sqref="A4"/>
      <selection pane="bottomRight" activeCell="M1" sqref="M1"/>
    </sheetView>
  </sheetViews>
  <sheetFormatPr defaultColWidth="9" defaultRowHeight="13.5"/>
  <cols>
    <col min="1" max="1" width="9" style="2"/>
    <col min="2" max="30" width="6.875" style="2" customWidth="1"/>
    <col min="31" max="16384" width="9" style="2"/>
  </cols>
  <sheetData>
    <row r="1" spans="1:39" ht="19.5" thickBot="1">
      <c r="A1" s="1" t="s">
        <v>65</v>
      </c>
    </row>
    <row r="2" spans="1:39">
      <c r="A2" s="161" t="s">
        <v>1</v>
      </c>
      <c r="B2" s="164" t="s">
        <v>2</v>
      </c>
      <c r="C2" s="165"/>
      <c r="D2" s="165"/>
      <c r="E2" s="165"/>
      <c r="F2" s="165"/>
      <c r="G2" s="165"/>
      <c r="H2" s="165"/>
      <c r="I2" s="165"/>
      <c r="J2" s="166"/>
      <c r="K2" s="164" t="s">
        <v>3</v>
      </c>
      <c r="L2" s="165"/>
      <c r="M2" s="166"/>
      <c r="N2" s="164" t="s">
        <v>4</v>
      </c>
      <c r="O2" s="165"/>
      <c r="P2" s="166"/>
      <c r="Q2" s="167" t="s">
        <v>5</v>
      </c>
      <c r="R2" s="168"/>
      <c r="S2" s="169"/>
      <c r="T2" s="146" t="s">
        <v>6</v>
      </c>
      <c r="U2" s="147"/>
      <c r="V2" s="148"/>
      <c r="W2" s="167" t="s">
        <v>7</v>
      </c>
      <c r="X2" s="168"/>
      <c r="Y2" s="169"/>
      <c r="Z2" s="167" t="s">
        <v>8</v>
      </c>
      <c r="AA2" s="168"/>
      <c r="AB2" s="169"/>
      <c r="AC2" s="176" t="s">
        <v>9</v>
      </c>
      <c r="AD2" s="176" t="s">
        <v>10</v>
      </c>
      <c r="AE2" s="161" t="s">
        <v>1</v>
      </c>
    </row>
    <row r="3" spans="1:39">
      <c r="A3" s="162"/>
      <c r="B3" s="170" t="s">
        <v>11</v>
      </c>
      <c r="C3" s="171"/>
      <c r="D3" s="172" t="s">
        <v>12</v>
      </c>
      <c r="E3" s="171"/>
      <c r="F3" s="172" t="s">
        <v>13</v>
      </c>
      <c r="G3" s="132"/>
      <c r="H3" s="173" t="s">
        <v>14</v>
      </c>
      <c r="I3" s="174"/>
      <c r="J3" s="175"/>
      <c r="K3" s="151" t="s">
        <v>15</v>
      </c>
      <c r="L3" s="153" t="s">
        <v>16</v>
      </c>
      <c r="M3" s="149" t="s">
        <v>17</v>
      </c>
      <c r="N3" s="151" t="s">
        <v>15</v>
      </c>
      <c r="O3" s="153" t="s">
        <v>16</v>
      </c>
      <c r="P3" s="149" t="s">
        <v>17</v>
      </c>
      <c r="Q3" s="151" t="s">
        <v>15</v>
      </c>
      <c r="R3" s="153" t="s">
        <v>16</v>
      </c>
      <c r="S3" s="149" t="s">
        <v>17</v>
      </c>
      <c r="T3" s="155" t="s">
        <v>15</v>
      </c>
      <c r="U3" s="157" t="s">
        <v>16</v>
      </c>
      <c r="V3" s="159" t="s">
        <v>17</v>
      </c>
      <c r="W3" s="151" t="s">
        <v>15</v>
      </c>
      <c r="X3" s="153" t="s">
        <v>16</v>
      </c>
      <c r="Y3" s="149" t="s">
        <v>17</v>
      </c>
      <c r="Z3" s="151" t="s">
        <v>15</v>
      </c>
      <c r="AA3" s="153" t="s">
        <v>16</v>
      </c>
      <c r="AB3" s="149" t="s">
        <v>17</v>
      </c>
      <c r="AC3" s="177"/>
      <c r="AD3" s="177"/>
      <c r="AE3" s="162"/>
    </row>
    <row r="4" spans="1:39" ht="14.25" thickBot="1">
      <c r="A4" s="163"/>
      <c r="B4" s="3" t="s">
        <v>15</v>
      </c>
      <c r="C4" s="4" t="s">
        <v>16</v>
      </c>
      <c r="D4" s="5" t="s">
        <v>15</v>
      </c>
      <c r="E4" s="4" t="s">
        <v>16</v>
      </c>
      <c r="F4" s="5" t="s">
        <v>15</v>
      </c>
      <c r="G4" s="4" t="s">
        <v>16</v>
      </c>
      <c r="H4" s="5" t="s">
        <v>15</v>
      </c>
      <c r="I4" s="4" t="s">
        <v>16</v>
      </c>
      <c r="J4" s="6" t="s">
        <v>17</v>
      </c>
      <c r="K4" s="152"/>
      <c r="L4" s="154"/>
      <c r="M4" s="150"/>
      <c r="N4" s="152"/>
      <c r="O4" s="154"/>
      <c r="P4" s="150"/>
      <c r="Q4" s="152"/>
      <c r="R4" s="154"/>
      <c r="S4" s="150"/>
      <c r="T4" s="156"/>
      <c r="U4" s="158"/>
      <c r="V4" s="160"/>
      <c r="W4" s="152"/>
      <c r="X4" s="154"/>
      <c r="Y4" s="150"/>
      <c r="Z4" s="152"/>
      <c r="AA4" s="154"/>
      <c r="AB4" s="150"/>
      <c r="AC4" s="178"/>
      <c r="AD4" s="178"/>
      <c r="AE4" s="163"/>
      <c r="AG4" s="2" t="s">
        <v>18</v>
      </c>
      <c r="AH4" s="7" t="s">
        <v>19</v>
      </c>
      <c r="AI4" s="8" t="s">
        <v>17</v>
      </c>
      <c r="AK4" s="2" t="s">
        <v>15</v>
      </c>
      <c r="AL4" s="2" t="s">
        <v>16</v>
      </c>
      <c r="AM4" s="2" t="s">
        <v>17</v>
      </c>
    </row>
    <row r="5" spans="1:39" ht="14.25" thickTop="1">
      <c r="A5" s="9" t="s">
        <v>20</v>
      </c>
      <c r="B5" s="79">
        <v>61</v>
      </c>
      <c r="C5" s="80"/>
      <c r="D5" s="81">
        <v>96</v>
      </c>
      <c r="E5" s="80"/>
      <c r="F5" s="80">
        <v>2</v>
      </c>
      <c r="G5" s="80"/>
      <c r="H5" s="80">
        <f>B5+D5+F5</f>
        <v>159</v>
      </c>
      <c r="I5" s="82"/>
      <c r="J5" s="83"/>
      <c r="K5" s="79"/>
      <c r="L5" s="82"/>
      <c r="M5" s="83"/>
      <c r="N5" s="79">
        <v>16</v>
      </c>
      <c r="O5" s="84"/>
      <c r="P5" s="83"/>
      <c r="Q5" s="10"/>
      <c r="R5" s="11"/>
      <c r="S5" s="12"/>
      <c r="T5" s="13"/>
      <c r="U5" s="14"/>
      <c r="V5" s="15"/>
      <c r="W5" s="10"/>
      <c r="X5" s="11"/>
      <c r="Y5" s="12"/>
      <c r="Z5" s="10"/>
      <c r="AA5" s="11"/>
      <c r="AB5" s="12"/>
      <c r="AC5" s="16"/>
      <c r="AD5" s="17"/>
      <c r="AE5" s="18" t="s">
        <v>20</v>
      </c>
      <c r="AG5" s="19">
        <f>H5+K5+N5+Q5+T5+W5+Z5+AC5+AD5</f>
        <v>175</v>
      </c>
      <c r="AH5" s="19">
        <f>I5+L5+O5+R5+U5+X5+AA5</f>
        <v>0</v>
      </c>
      <c r="AI5" s="19">
        <f>J5+M5+P5+S5+V5+Y5+AB5+AC5+AD5</f>
        <v>0</v>
      </c>
    </row>
    <row r="6" spans="1:39">
      <c r="A6" s="20" t="s">
        <v>21</v>
      </c>
      <c r="B6" s="85"/>
      <c r="C6" s="86"/>
      <c r="D6" s="87"/>
      <c r="E6" s="86"/>
      <c r="F6" s="86"/>
      <c r="G6" s="86"/>
      <c r="H6" s="80"/>
      <c r="I6" s="82"/>
      <c r="J6" s="88"/>
      <c r="K6" s="85"/>
      <c r="L6" s="89"/>
      <c r="M6" s="88"/>
      <c r="N6" s="85"/>
      <c r="O6" s="90"/>
      <c r="P6" s="88"/>
      <c r="Q6" s="10"/>
      <c r="R6" s="22"/>
      <c r="S6" s="23"/>
      <c r="T6" s="24"/>
      <c r="U6" s="25"/>
      <c r="V6" s="26"/>
      <c r="W6" s="21"/>
      <c r="X6" s="22"/>
      <c r="Y6" s="23"/>
      <c r="Z6" s="21"/>
      <c r="AA6" s="22"/>
      <c r="AB6" s="23"/>
      <c r="AC6" s="16"/>
      <c r="AD6" s="27"/>
      <c r="AE6" s="28" t="s">
        <v>21</v>
      </c>
      <c r="AG6" s="19">
        <f t="shared" ref="AG6:AG40" si="0">H6+K6+N6+Q6+T6+W6+Z6+AC6+AD6</f>
        <v>0</v>
      </c>
      <c r="AH6" s="19">
        <f t="shared" ref="AH6:AH40" si="1">I6+L6+O6+R6+U6+X6+AA6</f>
        <v>0</v>
      </c>
      <c r="AI6" s="19">
        <f t="shared" ref="AI6:AI40" si="2">J6+M6+P6+S6+V6+Y6+AB6+AC6+AD6</f>
        <v>0</v>
      </c>
    </row>
    <row r="7" spans="1:39">
      <c r="A7" s="20" t="s">
        <v>22</v>
      </c>
      <c r="B7" s="85"/>
      <c r="C7" s="86"/>
      <c r="D7" s="87"/>
      <c r="E7" s="86"/>
      <c r="F7" s="86"/>
      <c r="G7" s="86"/>
      <c r="H7" s="80"/>
      <c r="I7" s="82"/>
      <c r="J7" s="88"/>
      <c r="K7" s="85"/>
      <c r="L7" s="89"/>
      <c r="M7" s="88"/>
      <c r="N7" s="85"/>
      <c r="O7" s="90"/>
      <c r="P7" s="88"/>
      <c r="Q7" s="10"/>
      <c r="R7" s="22"/>
      <c r="S7" s="23"/>
      <c r="T7" s="24"/>
      <c r="U7" s="25"/>
      <c r="V7" s="26"/>
      <c r="W7" s="21"/>
      <c r="X7" s="22"/>
      <c r="Y7" s="23"/>
      <c r="Z7" s="21"/>
      <c r="AA7" s="22"/>
      <c r="AB7" s="23"/>
      <c r="AC7" s="16"/>
      <c r="AD7" s="27"/>
      <c r="AE7" s="28" t="s">
        <v>22</v>
      </c>
      <c r="AG7" s="19">
        <f t="shared" si="0"/>
        <v>0</v>
      </c>
      <c r="AH7" s="19">
        <f t="shared" si="1"/>
        <v>0</v>
      </c>
      <c r="AI7" s="19">
        <f t="shared" si="2"/>
        <v>0</v>
      </c>
    </row>
    <row r="8" spans="1:39">
      <c r="A8" s="20" t="s">
        <v>23</v>
      </c>
      <c r="B8" s="85">
        <v>6</v>
      </c>
      <c r="C8" s="86"/>
      <c r="D8" s="87">
        <v>5</v>
      </c>
      <c r="E8" s="86"/>
      <c r="F8" s="86"/>
      <c r="G8" s="86"/>
      <c r="H8" s="80">
        <f t="shared" ref="H8" si="3">B8+D8+F8</f>
        <v>11</v>
      </c>
      <c r="I8" s="82"/>
      <c r="J8" s="88"/>
      <c r="K8" s="85"/>
      <c r="L8" s="89"/>
      <c r="M8" s="88"/>
      <c r="N8" s="85">
        <v>8</v>
      </c>
      <c r="O8" s="90"/>
      <c r="P8" s="88"/>
      <c r="Q8" s="21"/>
      <c r="R8" s="22"/>
      <c r="S8" s="23"/>
      <c r="T8" s="24"/>
      <c r="U8" s="25"/>
      <c r="V8" s="26"/>
      <c r="W8" s="21"/>
      <c r="X8" s="22"/>
      <c r="Y8" s="23"/>
      <c r="Z8" s="21"/>
      <c r="AA8" s="22"/>
      <c r="AB8" s="23"/>
      <c r="AC8" s="16"/>
      <c r="AD8" s="27"/>
      <c r="AE8" s="28" t="s">
        <v>23</v>
      </c>
      <c r="AG8" s="19">
        <f t="shared" si="0"/>
        <v>19</v>
      </c>
      <c r="AH8" s="19">
        <f t="shared" si="1"/>
        <v>0</v>
      </c>
      <c r="AI8" s="19">
        <f t="shared" si="2"/>
        <v>0</v>
      </c>
    </row>
    <row r="9" spans="1:39">
      <c r="A9" s="20" t="s">
        <v>24</v>
      </c>
      <c r="B9" s="85"/>
      <c r="C9" s="86"/>
      <c r="D9" s="87"/>
      <c r="E9" s="86"/>
      <c r="F9" s="86"/>
      <c r="G9" s="86"/>
      <c r="H9" s="80"/>
      <c r="I9" s="82"/>
      <c r="J9" s="88"/>
      <c r="K9" s="85"/>
      <c r="L9" s="89"/>
      <c r="M9" s="88"/>
      <c r="N9" s="85"/>
      <c r="O9" s="90"/>
      <c r="P9" s="88"/>
      <c r="Q9" s="21"/>
      <c r="R9" s="22"/>
      <c r="S9" s="23"/>
      <c r="T9" s="24"/>
      <c r="U9" s="25"/>
      <c r="V9" s="26"/>
      <c r="W9" s="21"/>
      <c r="X9" s="22"/>
      <c r="Y9" s="23"/>
      <c r="Z9" s="21"/>
      <c r="AA9" s="22"/>
      <c r="AB9" s="23"/>
      <c r="AC9" s="16"/>
      <c r="AD9" s="27"/>
      <c r="AE9" s="28" t="s">
        <v>24</v>
      </c>
      <c r="AG9" s="19">
        <f t="shared" si="0"/>
        <v>0</v>
      </c>
      <c r="AH9" s="19">
        <f t="shared" si="1"/>
        <v>0</v>
      </c>
      <c r="AI9" s="19">
        <f t="shared" si="2"/>
        <v>0</v>
      </c>
    </row>
    <row r="10" spans="1:39">
      <c r="A10" s="20" t="s">
        <v>25</v>
      </c>
      <c r="B10" s="85"/>
      <c r="C10" s="86"/>
      <c r="D10" s="87"/>
      <c r="E10" s="86"/>
      <c r="F10" s="86"/>
      <c r="G10" s="86"/>
      <c r="H10" s="80"/>
      <c r="I10" s="82"/>
      <c r="J10" s="88"/>
      <c r="K10" s="85"/>
      <c r="L10" s="89"/>
      <c r="M10" s="88"/>
      <c r="N10" s="85"/>
      <c r="O10" s="90"/>
      <c r="P10" s="88"/>
      <c r="Q10" s="21"/>
      <c r="R10" s="22"/>
      <c r="S10" s="23"/>
      <c r="T10" s="24"/>
      <c r="U10" s="25"/>
      <c r="V10" s="26"/>
      <c r="W10" s="21"/>
      <c r="X10" s="22"/>
      <c r="Y10" s="23"/>
      <c r="Z10" s="21"/>
      <c r="AA10" s="22"/>
      <c r="AB10" s="23"/>
      <c r="AC10" s="16"/>
      <c r="AD10" s="27"/>
      <c r="AE10" s="28" t="s">
        <v>25</v>
      </c>
      <c r="AG10" s="19">
        <f t="shared" si="0"/>
        <v>0</v>
      </c>
      <c r="AH10" s="19">
        <f t="shared" si="1"/>
        <v>0</v>
      </c>
      <c r="AI10" s="19">
        <f t="shared" si="2"/>
        <v>0</v>
      </c>
      <c r="AJ10" s="7" t="s">
        <v>26</v>
      </c>
      <c r="AK10" s="19">
        <f>SUM(AG5:AG10)</f>
        <v>194</v>
      </c>
      <c r="AL10" s="19">
        <f>SUM(AH5:AH10)</f>
        <v>0</v>
      </c>
      <c r="AM10" s="19">
        <f>AK10+AL10</f>
        <v>194</v>
      </c>
    </row>
    <row r="11" spans="1:39">
      <c r="A11" s="20" t="s">
        <v>27</v>
      </c>
      <c r="B11" s="85"/>
      <c r="C11" s="86"/>
      <c r="D11" s="87"/>
      <c r="E11" s="86"/>
      <c r="F11" s="86"/>
      <c r="G11" s="86"/>
      <c r="H11" s="80"/>
      <c r="I11" s="82"/>
      <c r="J11" s="88"/>
      <c r="K11" s="85"/>
      <c r="L11" s="89"/>
      <c r="M11" s="88"/>
      <c r="N11" s="85"/>
      <c r="O11" s="90"/>
      <c r="P11" s="88"/>
      <c r="Q11" s="21"/>
      <c r="R11" s="22"/>
      <c r="S11" s="23"/>
      <c r="T11" s="24"/>
      <c r="U11" s="25"/>
      <c r="V11" s="26"/>
      <c r="W11" s="21"/>
      <c r="X11" s="22"/>
      <c r="Y11" s="23"/>
      <c r="Z11" s="21"/>
      <c r="AA11" s="22"/>
      <c r="AB11" s="23"/>
      <c r="AC11" s="29"/>
      <c r="AD11" s="27"/>
      <c r="AE11" s="28" t="s">
        <v>27</v>
      </c>
      <c r="AG11" s="19">
        <f t="shared" si="0"/>
        <v>0</v>
      </c>
      <c r="AH11" s="19">
        <f t="shared" si="1"/>
        <v>0</v>
      </c>
      <c r="AI11" s="19">
        <f t="shared" si="2"/>
        <v>0</v>
      </c>
    </row>
    <row r="12" spans="1:39">
      <c r="A12" s="20" t="s">
        <v>28</v>
      </c>
      <c r="B12" s="85"/>
      <c r="C12" s="86"/>
      <c r="D12" s="87"/>
      <c r="E12" s="86"/>
      <c r="F12" s="86"/>
      <c r="G12" s="86"/>
      <c r="H12" s="80"/>
      <c r="I12" s="82"/>
      <c r="J12" s="88"/>
      <c r="K12" s="85"/>
      <c r="L12" s="89"/>
      <c r="M12" s="88"/>
      <c r="N12" s="85"/>
      <c r="O12" s="90"/>
      <c r="P12" s="88"/>
      <c r="Q12" s="21"/>
      <c r="R12" s="22"/>
      <c r="S12" s="23"/>
      <c r="T12" s="24"/>
      <c r="U12" s="25"/>
      <c r="V12" s="26"/>
      <c r="W12" s="21"/>
      <c r="X12" s="22"/>
      <c r="Y12" s="23"/>
      <c r="Z12" s="21"/>
      <c r="AA12" s="22"/>
      <c r="AB12" s="23"/>
      <c r="AC12" s="29"/>
      <c r="AD12" s="27"/>
      <c r="AE12" s="28" t="s">
        <v>28</v>
      </c>
      <c r="AG12" s="19">
        <f t="shared" si="0"/>
        <v>0</v>
      </c>
      <c r="AH12" s="19">
        <f t="shared" si="1"/>
        <v>0</v>
      </c>
      <c r="AI12" s="19">
        <f t="shared" si="2"/>
        <v>0</v>
      </c>
      <c r="AJ12" s="7" t="s">
        <v>29</v>
      </c>
      <c r="AK12" s="19">
        <f>AG11+AG12</f>
        <v>0</v>
      </c>
      <c r="AL12" s="19">
        <f>AH11+AH12</f>
        <v>0</v>
      </c>
      <c r="AM12" s="19">
        <f>AK12+AL12</f>
        <v>0</v>
      </c>
    </row>
    <row r="13" spans="1:39">
      <c r="A13" s="20" t="s">
        <v>30</v>
      </c>
      <c r="B13" s="85"/>
      <c r="C13" s="86"/>
      <c r="D13" s="87"/>
      <c r="E13" s="86"/>
      <c r="F13" s="86"/>
      <c r="G13" s="86"/>
      <c r="H13" s="80"/>
      <c r="I13" s="82"/>
      <c r="J13" s="88"/>
      <c r="K13" s="85"/>
      <c r="L13" s="89"/>
      <c r="M13" s="88"/>
      <c r="N13" s="85"/>
      <c r="O13" s="90"/>
      <c r="P13" s="88"/>
      <c r="Q13" s="21"/>
      <c r="R13" s="22"/>
      <c r="S13" s="23"/>
      <c r="T13" s="24"/>
      <c r="U13" s="25"/>
      <c r="V13" s="26"/>
      <c r="W13" s="21"/>
      <c r="X13" s="22"/>
      <c r="Y13" s="23"/>
      <c r="Z13" s="21"/>
      <c r="AA13" s="22"/>
      <c r="AB13" s="23"/>
      <c r="AC13" s="29"/>
      <c r="AD13" s="27"/>
      <c r="AE13" s="28" t="s">
        <v>30</v>
      </c>
      <c r="AG13" s="19">
        <f t="shared" si="0"/>
        <v>0</v>
      </c>
      <c r="AH13" s="19">
        <f t="shared" si="1"/>
        <v>0</v>
      </c>
      <c r="AI13" s="19">
        <f t="shared" si="2"/>
        <v>0</v>
      </c>
    </row>
    <row r="14" spans="1:39">
      <c r="A14" s="20" t="s">
        <v>31</v>
      </c>
      <c r="B14" s="85"/>
      <c r="C14" s="86"/>
      <c r="D14" s="87"/>
      <c r="E14" s="86"/>
      <c r="F14" s="86"/>
      <c r="G14" s="86"/>
      <c r="H14" s="80"/>
      <c r="I14" s="82"/>
      <c r="J14" s="88"/>
      <c r="K14" s="85"/>
      <c r="L14" s="89"/>
      <c r="M14" s="88"/>
      <c r="N14" s="85"/>
      <c r="O14" s="90"/>
      <c r="P14" s="88"/>
      <c r="Q14" s="21"/>
      <c r="R14" s="22"/>
      <c r="S14" s="23"/>
      <c r="T14" s="24"/>
      <c r="U14" s="25"/>
      <c r="V14" s="26"/>
      <c r="W14" s="21"/>
      <c r="X14" s="22"/>
      <c r="Y14" s="23"/>
      <c r="Z14" s="21"/>
      <c r="AA14" s="22"/>
      <c r="AB14" s="23"/>
      <c r="AC14" s="29"/>
      <c r="AD14" s="27"/>
      <c r="AE14" s="28" t="s">
        <v>31</v>
      </c>
      <c r="AG14" s="19">
        <f t="shared" si="0"/>
        <v>0</v>
      </c>
      <c r="AH14" s="19">
        <f t="shared" si="1"/>
        <v>0</v>
      </c>
      <c r="AI14" s="19">
        <f t="shared" si="2"/>
        <v>0</v>
      </c>
    </row>
    <row r="15" spans="1:39">
      <c r="A15" s="20" t="s">
        <v>32</v>
      </c>
      <c r="B15" s="85"/>
      <c r="C15" s="86"/>
      <c r="D15" s="87"/>
      <c r="E15" s="86"/>
      <c r="F15" s="86"/>
      <c r="G15" s="86"/>
      <c r="H15" s="80"/>
      <c r="I15" s="82"/>
      <c r="J15" s="88"/>
      <c r="K15" s="85"/>
      <c r="L15" s="89"/>
      <c r="M15" s="88"/>
      <c r="N15" s="85"/>
      <c r="O15" s="90"/>
      <c r="P15" s="88"/>
      <c r="Q15" s="21"/>
      <c r="R15" s="22"/>
      <c r="S15" s="23"/>
      <c r="T15" s="24"/>
      <c r="U15" s="25"/>
      <c r="V15" s="26"/>
      <c r="W15" s="21"/>
      <c r="X15" s="22"/>
      <c r="Y15" s="23"/>
      <c r="Z15" s="21"/>
      <c r="AA15" s="22"/>
      <c r="AB15" s="23"/>
      <c r="AC15" s="29"/>
      <c r="AD15" s="27"/>
      <c r="AE15" s="28" t="s">
        <v>32</v>
      </c>
      <c r="AG15" s="19">
        <f t="shared" si="0"/>
        <v>0</v>
      </c>
      <c r="AH15" s="19">
        <f t="shared" si="1"/>
        <v>0</v>
      </c>
      <c r="AI15" s="19">
        <f t="shared" si="2"/>
        <v>0</v>
      </c>
      <c r="AJ15" s="7" t="s">
        <v>33</v>
      </c>
      <c r="AK15" s="19">
        <f>AG13+AG14+AG15</f>
        <v>0</v>
      </c>
      <c r="AL15" s="19">
        <f>AH13+AH14+AH15</f>
        <v>0</v>
      </c>
      <c r="AM15" s="19">
        <f>AK15+AL15</f>
        <v>0</v>
      </c>
    </row>
    <row r="16" spans="1:39">
      <c r="A16" s="20" t="s">
        <v>34</v>
      </c>
      <c r="B16" s="85"/>
      <c r="C16" s="86"/>
      <c r="D16" s="87"/>
      <c r="E16" s="86"/>
      <c r="F16" s="86"/>
      <c r="G16" s="86"/>
      <c r="H16" s="80"/>
      <c r="I16" s="82"/>
      <c r="J16" s="88"/>
      <c r="K16" s="85"/>
      <c r="L16" s="89"/>
      <c r="M16" s="88"/>
      <c r="N16" s="85"/>
      <c r="O16" s="90"/>
      <c r="P16" s="88"/>
      <c r="Q16" s="21"/>
      <c r="R16" s="22"/>
      <c r="S16" s="23"/>
      <c r="T16" s="24"/>
      <c r="U16" s="25"/>
      <c r="V16" s="26"/>
      <c r="W16" s="21"/>
      <c r="X16" s="22"/>
      <c r="Y16" s="23"/>
      <c r="Z16" s="21"/>
      <c r="AA16" s="22"/>
      <c r="AB16" s="23"/>
      <c r="AC16" s="29"/>
      <c r="AD16" s="27"/>
      <c r="AE16" s="28" t="s">
        <v>34</v>
      </c>
      <c r="AG16" s="19">
        <f t="shared" si="0"/>
        <v>0</v>
      </c>
      <c r="AH16" s="19">
        <f t="shared" si="1"/>
        <v>0</v>
      </c>
      <c r="AI16" s="19">
        <f t="shared" si="2"/>
        <v>0</v>
      </c>
    </row>
    <row r="17" spans="1:39">
      <c r="A17" s="20" t="s">
        <v>35</v>
      </c>
      <c r="B17" s="85">
        <v>35</v>
      </c>
      <c r="C17" s="86"/>
      <c r="D17" s="87">
        <v>49</v>
      </c>
      <c r="E17" s="86"/>
      <c r="F17" s="86"/>
      <c r="G17" s="86"/>
      <c r="H17" s="80">
        <f t="shared" ref="H17:H27" si="4">B17+D17+F17</f>
        <v>84</v>
      </c>
      <c r="I17" s="82"/>
      <c r="J17" s="88"/>
      <c r="K17" s="85"/>
      <c r="L17" s="89"/>
      <c r="M17" s="88"/>
      <c r="N17" s="85">
        <v>9</v>
      </c>
      <c r="O17" s="90"/>
      <c r="P17" s="88"/>
      <c r="Q17" s="21"/>
      <c r="R17" s="22"/>
      <c r="S17" s="23"/>
      <c r="T17" s="24"/>
      <c r="U17" s="25"/>
      <c r="V17" s="26"/>
      <c r="W17" s="21"/>
      <c r="X17" s="22"/>
      <c r="Y17" s="23"/>
      <c r="Z17" s="21"/>
      <c r="AA17" s="22"/>
      <c r="AB17" s="23"/>
      <c r="AC17" s="29"/>
      <c r="AD17" s="27"/>
      <c r="AE17" s="28" t="s">
        <v>35</v>
      </c>
      <c r="AG17" s="19">
        <f t="shared" si="0"/>
        <v>93</v>
      </c>
      <c r="AH17" s="19">
        <f t="shared" si="1"/>
        <v>0</v>
      </c>
      <c r="AI17" s="19">
        <f t="shared" si="2"/>
        <v>0</v>
      </c>
    </row>
    <row r="18" spans="1:39">
      <c r="A18" s="20" t="s">
        <v>36</v>
      </c>
      <c r="B18" s="85"/>
      <c r="C18" s="86"/>
      <c r="D18" s="87"/>
      <c r="E18" s="86"/>
      <c r="F18" s="86"/>
      <c r="G18" s="86"/>
      <c r="H18" s="80"/>
      <c r="I18" s="82"/>
      <c r="J18" s="88"/>
      <c r="K18" s="85"/>
      <c r="L18" s="89"/>
      <c r="M18" s="88"/>
      <c r="N18" s="85"/>
      <c r="O18" s="90"/>
      <c r="P18" s="88"/>
      <c r="Q18" s="21"/>
      <c r="R18" s="22"/>
      <c r="S18" s="23"/>
      <c r="T18" s="24"/>
      <c r="U18" s="25"/>
      <c r="V18" s="26"/>
      <c r="W18" s="21"/>
      <c r="X18" s="22"/>
      <c r="Y18" s="23"/>
      <c r="Z18" s="21"/>
      <c r="AA18" s="22"/>
      <c r="AB18" s="23"/>
      <c r="AC18" s="29"/>
      <c r="AD18" s="27"/>
      <c r="AE18" s="28" t="s">
        <v>36</v>
      </c>
      <c r="AG18" s="19">
        <f t="shared" si="0"/>
        <v>0</v>
      </c>
      <c r="AH18" s="19">
        <f t="shared" si="1"/>
        <v>0</v>
      </c>
      <c r="AI18" s="19">
        <f t="shared" si="2"/>
        <v>0</v>
      </c>
    </row>
    <row r="19" spans="1:39">
      <c r="A19" s="20" t="s">
        <v>37</v>
      </c>
      <c r="B19" s="85">
        <v>29</v>
      </c>
      <c r="C19" s="86"/>
      <c r="D19" s="87">
        <v>38</v>
      </c>
      <c r="E19" s="86"/>
      <c r="F19" s="86"/>
      <c r="G19" s="86"/>
      <c r="H19" s="80">
        <f t="shared" si="4"/>
        <v>67</v>
      </c>
      <c r="I19" s="82"/>
      <c r="J19" s="88"/>
      <c r="K19" s="85"/>
      <c r="L19" s="89"/>
      <c r="M19" s="88"/>
      <c r="N19" s="85">
        <v>7</v>
      </c>
      <c r="O19" s="90"/>
      <c r="P19" s="88"/>
      <c r="Q19" s="21"/>
      <c r="R19" s="22"/>
      <c r="S19" s="23"/>
      <c r="T19" s="24"/>
      <c r="U19" s="25"/>
      <c r="V19" s="26"/>
      <c r="W19" s="21"/>
      <c r="X19" s="22"/>
      <c r="Y19" s="23"/>
      <c r="Z19" s="21"/>
      <c r="AA19" s="22"/>
      <c r="AB19" s="23"/>
      <c r="AC19" s="29"/>
      <c r="AD19" s="27"/>
      <c r="AE19" s="28" t="s">
        <v>37</v>
      </c>
      <c r="AG19" s="19">
        <f t="shared" si="0"/>
        <v>74</v>
      </c>
      <c r="AH19" s="19">
        <f t="shared" si="1"/>
        <v>0</v>
      </c>
      <c r="AI19" s="19">
        <f t="shared" si="2"/>
        <v>0</v>
      </c>
      <c r="AJ19" s="7" t="s">
        <v>38</v>
      </c>
      <c r="AK19" s="19">
        <f>AG16+AG17+AG18+AG19</f>
        <v>167</v>
      </c>
      <c r="AL19" s="19">
        <f>AH16+AH17+AH18+AH19</f>
        <v>0</v>
      </c>
      <c r="AM19" s="19">
        <f>AK19+AL19</f>
        <v>167</v>
      </c>
    </row>
    <row r="20" spans="1:39">
      <c r="A20" s="20" t="s">
        <v>39</v>
      </c>
      <c r="B20" s="85"/>
      <c r="C20" s="86"/>
      <c r="D20" s="87"/>
      <c r="E20" s="86"/>
      <c r="F20" s="86"/>
      <c r="G20" s="86"/>
      <c r="H20" s="80"/>
      <c r="I20" s="82"/>
      <c r="J20" s="88"/>
      <c r="K20" s="85"/>
      <c r="L20" s="89"/>
      <c r="M20" s="88"/>
      <c r="N20" s="85"/>
      <c r="O20" s="90"/>
      <c r="P20" s="88"/>
      <c r="Q20" s="21"/>
      <c r="R20" s="22"/>
      <c r="S20" s="23"/>
      <c r="T20" s="24"/>
      <c r="U20" s="25"/>
      <c r="V20" s="26"/>
      <c r="W20" s="21"/>
      <c r="X20" s="22"/>
      <c r="Y20" s="23"/>
      <c r="Z20" s="21"/>
      <c r="AA20" s="22"/>
      <c r="AB20" s="23"/>
      <c r="AC20" s="29"/>
      <c r="AD20" s="27"/>
      <c r="AE20" s="28" t="s">
        <v>39</v>
      </c>
      <c r="AG20" s="19">
        <f t="shared" si="0"/>
        <v>0</v>
      </c>
      <c r="AH20" s="19">
        <f t="shared" si="1"/>
        <v>0</v>
      </c>
      <c r="AI20" s="19">
        <f t="shared" si="2"/>
        <v>0</v>
      </c>
    </row>
    <row r="21" spans="1:39">
      <c r="A21" s="20" t="s">
        <v>40</v>
      </c>
      <c r="B21" s="85"/>
      <c r="C21" s="86"/>
      <c r="D21" s="87"/>
      <c r="E21" s="86"/>
      <c r="F21" s="86"/>
      <c r="G21" s="86"/>
      <c r="H21" s="80"/>
      <c r="I21" s="82"/>
      <c r="J21" s="88"/>
      <c r="K21" s="85"/>
      <c r="L21" s="89"/>
      <c r="M21" s="88"/>
      <c r="N21" s="85"/>
      <c r="O21" s="90"/>
      <c r="P21" s="88"/>
      <c r="Q21" s="21"/>
      <c r="R21" s="22"/>
      <c r="S21" s="23"/>
      <c r="T21" s="24"/>
      <c r="U21" s="25"/>
      <c r="V21" s="26"/>
      <c r="W21" s="21"/>
      <c r="X21" s="22"/>
      <c r="Y21" s="23"/>
      <c r="Z21" s="21"/>
      <c r="AA21" s="22"/>
      <c r="AB21" s="23"/>
      <c r="AC21" s="29"/>
      <c r="AD21" s="27"/>
      <c r="AE21" s="28" t="s">
        <v>40</v>
      </c>
      <c r="AG21" s="19">
        <f t="shared" si="0"/>
        <v>0</v>
      </c>
      <c r="AH21" s="19">
        <f t="shared" si="1"/>
        <v>0</v>
      </c>
      <c r="AI21" s="19">
        <f t="shared" si="2"/>
        <v>0</v>
      </c>
    </row>
    <row r="22" spans="1:39">
      <c r="A22" s="20" t="s">
        <v>41</v>
      </c>
      <c r="B22" s="85"/>
      <c r="C22" s="86"/>
      <c r="D22" s="87"/>
      <c r="E22" s="86"/>
      <c r="F22" s="86"/>
      <c r="G22" s="86"/>
      <c r="H22" s="80"/>
      <c r="I22" s="82"/>
      <c r="J22" s="88"/>
      <c r="K22" s="85"/>
      <c r="L22" s="89"/>
      <c r="M22" s="88"/>
      <c r="N22" s="85"/>
      <c r="O22" s="90"/>
      <c r="P22" s="88"/>
      <c r="Q22" s="21"/>
      <c r="R22" s="22"/>
      <c r="S22" s="23"/>
      <c r="T22" s="24"/>
      <c r="U22" s="25"/>
      <c r="V22" s="26"/>
      <c r="W22" s="21"/>
      <c r="X22" s="22"/>
      <c r="Y22" s="23"/>
      <c r="Z22" s="21"/>
      <c r="AA22" s="22"/>
      <c r="AB22" s="23"/>
      <c r="AC22" s="29"/>
      <c r="AD22" s="27"/>
      <c r="AE22" s="28" t="s">
        <v>41</v>
      </c>
      <c r="AG22" s="19">
        <f t="shared" si="0"/>
        <v>0</v>
      </c>
      <c r="AH22" s="19">
        <f t="shared" si="1"/>
        <v>0</v>
      </c>
      <c r="AI22" s="19">
        <f t="shared" si="2"/>
        <v>0</v>
      </c>
    </row>
    <row r="23" spans="1:39">
      <c r="A23" s="20" t="s">
        <v>42</v>
      </c>
      <c r="B23" s="85"/>
      <c r="C23" s="86"/>
      <c r="D23" s="87"/>
      <c r="E23" s="86"/>
      <c r="F23" s="86"/>
      <c r="G23" s="86"/>
      <c r="H23" s="80"/>
      <c r="I23" s="82"/>
      <c r="J23" s="88"/>
      <c r="K23" s="85"/>
      <c r="L23" s="89"/>
      <c r="M23" s="88"/>
      <c r="N23" s="85"/>
      <c r="O23" s="90"/>
      <c r="P23" s="88"/>
      <c r="Q23" s="21"/>
      <c r="R23" s="22"/>
      <c r="S23" s="23"/>
      <c r="T23" s="24"/>
      <c r="U23" s="25"/>
      <c r="V23" s="26"/>
      <c r="W23" s="21"/>
      <c r="X23" s="22"/>
      <c r="Y23" s="23"/>
      <c r="Z23" s="21"/>
      <c r="AA23" s="22"/>
      <c r="AB23" s="23"/>
      <c r="AC23" s="29"/>
      <c r="AD23" s="27"/>
      <c r="AE23" s="28" t="s">
        <v>42</v>
      </c>
      <c r="AG23" s="19">
        <f t="shared" si="0"/>
        <v>0</v>
      </c>
      <c r="AH23" s="19">
        <f t="shared" si="1"/>
        <v>0</v>
      </c>
      <c r="AI23" s="19">
        <f t="shared" si="2"/>
        <v>0</v>
      </c>
    </row>
    <row r="24" spans="1:39">
      <c r="A24" s="20" t="s">
        <v>43</v>
      </c>
      <c r="B24" s="85"/>
      <c r="C24" s="86"/>
      <c r="D24" s="87"/>
      <c r="E24" s="86"/>
      <c r="F24" s="86"/>
      <c r="G24" s="86"/>
      <c r="H24" s="80"/>
      <c r="I24" s="82"/>
      <c r="J24" s="88"/>
      <c r="K24" s="85"/>
      <c r="L24" s="89"/>
      <c r="M24" s="88"/>
      <c r="N24" s="85"/>
      <c r="O24" s="90"/>
      <c r="P24" s="88"/>
      <c r="Q24" s="21"/>
      <c r="R24" s="22"/>
      <c r="S24" s="23"/>
      <c r="T24" s="24"/>
      <c r="U24" s="25"/>
      <c r="V24" s="26"/>
      <c r="W24" s="21"/>
      <c r="X24" s="22"/>
      <c r="Y24" s="23"/>
      <c r="Z24" s="21"/>
      <c r="AA24" s="22"/>
      <c r="AB24" s="23"/>
      <c r="AC24" s="29"/>
      <c r="AD24" s="27"/>
      <c r="AE24" s="28" t="s">
        <v>43</v>
      </c>
      <c r="AG24" s="19">
        <f t="shared" si="0"/>
        <v>0</v>
      </c>
      <c r="AH24" s="19">
        <f t="shared" si="1"/>
        <v>0</v>
      </c>
      <c r="AI24" s="19">
        <f t="shared" si="2"/>
        <v>0</v>
      </c>
    </row>
    <row r="25" spans="1:39">
      <c r="A25" s="20" t="s">
        <v>44</v>
      </c>
      <c r="B25" s="85"/>
      <c r="C25" s="86"/>
      <c r="D25" s="87"/>
      <c r="E25" s="86"/>
      <c r="F25" s="86"/>
      <c r="G25" s="86"/>
      <c r="H25" s="80"/>
      <c r="I25" s="82"/>
      <c r="J25" s="88"/>
      <c r="K25" s="85"/>
      <c r="L25" s="89"/>
      <c r="M25" s="88"/>
      <c r="N25" s="85"/>
      <c r="O25" s="90"/>
      <c r="P25" s="88"/>
      <c r="Q25" s="21"/>
      <c r="R25" s="22"/>
      <c r="S25" s="23"/>
      <c r="T25" s="24"/>
      <c r="U25" s="25"/>
      <c r="V25" s="26"/>
      <c r="W25" s="21"/>
      <c r="X25" s="22"/>
      <c r="Y25" s="23"/>
      <c r="Z25" s="21"/>
      <c r="AA25" s="22"/>
      <c r="AB25" s="23"/>
      <c r="AC25" s="29"/>
      <c r="AD25" s="27"/>
      <c r="AE25" s="28" t="s">
        <v>44</v>
      </c>
      <c r="AG25" s="19">
        <f t="shared" si="0"/>
        <v>0</v>
      </c>
      <c r="AH25" s="19">
        <f t="shared" si="1"/>
        <v>0</v>
      </c>
      <c r="AI25" s="19">
        <f t="shared" si="2"/>
        <v>0</v>
      </c>
      <c r="AJ25" s="7" t="s">
        <v>45</v>
      </c>
      <c r="AK25" s="19">
        <f>SUM(AG20:AG25)</f>
        <v>0</v>
      </c>
      <c r="AL25" s="19">
        <f>SUM(AH20:AH25)</f>
        <v>0</v>
      </c>
      <c r="AM25" s="19">
        <f>AK25+AL25</f>
        <v>0</v>
      </c>
    </row>
    <row r="26" spans="1:39">
      <c r="A26" s="20" t="s">
        <v>46</v>
      </c>
      <c r="B26" s="85"/>
      <c r="C26" s="86"/>
      <c r="D26" s="87"/>
      <c r="E26" s="86"/>
      <c r="F26" s="86"/>
      <c r="G26" s="86"/>
      <c r="H26" s="80"/>
      <c r="I26" s="82"/>
      <c r="J26" s="88"/>
      <c r="K26" s="91"/>
      <c r="L26" s="89"/>
      <c r="M26" s="88"/>
      <c r="N26" s="85"/>
      <c r="O26" s="90"/>
      <c r="P26" s="88"/>
      <c r="Q26" s="21"/>
      <c r="R26" s="22"/>
      <c r="S26" s="23"/>
      <c r="T26" s="24"/>
      <c r="U26" s="25"/>
      <c r="V26" s="26"/>
      <c r="W26" s="21"/>
      <c r="X26" s="22"/>
      <c r="Y26" s="23"/>
      <c r="Z26" s="21"/>
      <c r="AA26" s="22"/>
      <c r="AB26" s="23"/>
      <c r="AC26" s="29"/>
      <c r="AD26" s="27"/>
      <c r="AE26" s="28" t="s">
        <v>46</v>
      </c>
      <c r="AG26" s="19">
        <f t="shared" si="0"/>
        <v>0</v>
      </c>
      <c r="AH26" s="19">
        <f t="shared" si="1"/>
        <v>0</v>
      </c>
      <c r="AI26" s="19">
        <f t="shared" si="2"/>
        <v>0</v>
      </c>
    </row>
    <row r="27" spans="1:39">
      <c r="A27" s="20" t="s">
        <v>47</v>
      </c>
      <c r="B27" s="85">
        <v>152</v>
      </c>
      <c r="C27" s="86"/>
      <c r="D27" s="87">
        <v>171</v>
      </c>
      <c r="E27" s="86"/>
      <c r="F27" s="86"/>
      <c r="G27" s="86"/>
      <c r="H27" s="80">
        <f t="shared" si="4"/>
        <v>323</v>
      </c>
      <c r="I27" s="82"/>
      <c r="J27" s="88"/>
      <c r="K27" s="85"/>
      <c r="L27" s="89"/>
      <c r="M27" s="88"/>
      <c r="N27" s="85">
        <v>7</v>
      </c>
      <c r="O27" s="90"/>
      <c r="P27" s="88"/>
      <c r="Q27" s="21"/>
      <c r="R27" s="22"/>
      <c r="S27" s="23"/>
      <c r="T27" s="24"/>
      <c r="U27" s="25"/>
      <c r="V27" s="26"/>
      <c r="W27" s="21"/>
      <c r="X27" s="22"/>
      <c r="Y27" s="23"/>
      <c r="Z27" s="21"/>
      <c r="AA27" s="22"/>
      <c r="AB27" s="23"/>
      <c r="AC27" s="29"/>
      <c r="AD27" s="27"/>
      <c r="AE27" s="28" t="s">
        <v>47</v>
      </c>
      <c r="AG27" s="19">
        <f t="shared" si="0"/>
        <v>330</v>
      </c>
      <c r="AH27" s="19">
        <f t="shared" si="1"/>
        <v>0</v>
      </c>
      <c r="AI27" s="19">
        <f t="shared" si="2"/>
        <v>0</v>
      </c>
    </row>
    <row r="28" spans="1:39">
      <c r="A28" s="20" t="s">
        <v>48</v>
      </c>
      <c r="B28" s="85"/>
      <c r="C28" s="86"/>
      <c r="D28" s="87"/>
      <c r="E28" s="86"/>
      <c r="F28" s="86"/>
      <c r="G28" s="86"/>
      <c r="H28" s="86"/>
      <c r="I28" s="82"/>
      <c r="J28" s="88"/>
      <c r="K28" s="85"/>
      <c r="L28" s="89"/>
      <c r="M28" s="88"/>
      <c r="N28" s="85"/>
      <c r="O28" s="90"/>
      <c r="P28" s="88"/>
      <c r="Q28" s="21"/>
      <c r="R28" s="22"/>
      <c r="S28" s="23"/>
      <c r="T28" s="24"/>
      <c r="U28" s="25"/>
      <c r="V28" s="26"/>
      <c r="W28" s="21"/>
      <c r="X28" s="22"/>
      <c r="Y28" s="23"/>
      <c r="Z28" s="21"/>
      <c r="AA28" s="22"/>
      <c r="AB28" s="23"/>
      <c r="AC28" s="29"/>
      <c r="AD28" s="27"/>
      <c r="AE28" s="28" t="s">
        <v>48</v>
      </c>
      <c r="AG28" s="19">
        <f t="shared" si="0"/>
        <v>0</v>
      </c>
      <c r="AH28" s="19">
        <f t="shared" si="1"/>
        <v>0</v>
      </c>
      <c r="AI28" s="19">
        <f t="shared" si="2"/>
        <v>0</v>
      </c>
    </row>
    <row r="29" spans="1:39">
      <c r="A29" s="20" t="s">
        <v>49</v>
      </c>
      <c r="B29" s="85"/>
      <c r="C29" s="86"/>
      <c r="D29" s="87"/>
      <c r="E29" s="86"/>
      <c r="F29" s="86"/>
      <c r="G29" s="86"/>
      <c r="H29" s="86"/>
      <c r="I29" s="82"/>
      <c r="J29" s="88"/>
      <c r="K29" s="85"/>
      <c r="L29" s="89"/>
      <c r="M29" s="88"/>
      <c r="N29" s="85"/>
      <c r="O29" s="90"/>
      <c r="P29" s="88"/>
      <c r="Q29" s="21"/>
      <c r="R29" s="22"/>
      <c r="S29" s="23"/>
      <c r="T29" s="24"/>
      <c r="U29" s="25"/>
      <c r="V29" s="26"/>
      <c r="W29" s="21"/>
      <c r="X29" s="22"/>
      <c r="Y29" s="23"/>
      <c r="Z29" s="21"/>
      <c r="AA29" s="22"/>
      <c r="AB29" s="23"/>
      <c r="AC29" s="29"/>
      <c r="AD29" s="27"/>
      <c r="AE29" s="28" t="s">
        <v>49</v>
      </c>
      <c r="AG29" s="19">
        <f t="shared" si="0"/>
        <v>0</v>
      </c>
      <c r="AH29" s="19">
        <f t="shared" si="1"/>
        <v>0</v>
      </c>
      <c r="AI29" s="19">
        <f t="shared" si="2"/>
        <v>0</v>
      </c>
    </row>
    <row r="30" spans="1:39">
      <c r="A30" s="20" t="s">
        <v>50</v>
      </c>
      <c r="B30" s="85"/>
      <c r="C30" s="86"/>
      <c r="D30" s="87"/>
      <c r="E30" s="86"/>
      <c r="F30" s="86"/>
      <c r="G30" s="86"/>
      <c r="H30" s="86"/>
      <c r="I30" s="82"/>
      <c r="J30" s="88"/>
      <c r="K30" s="91"/>
      <c r="L30" s="89"/>
      <c r="M30" s="88"/>
      <c r="N30" s="85"/>
      <c r="O30" s="90"/>
      <c r="P30" s="88"/>
      <c r="Q30" s="21"/>
      <c r="R30" s="22"/>
      <c r="S30" s="23"/>
      <c r="T30" s="24"/>
      <c r="U30" s="25"/>
      <c r="V30" s="26"/>
      <c r="W30" s="21"/>
      <c r="X30" s="22"/>
      <c r="Y30" s="23"/>
      <c r="Z30" s="21"/>
      <c r="AA30" s="22"/>
      <c r="AB30" s="23"/>
      <c r="AC30" s="29"/>
      <c r="AD30" s="27"/>
      <c r="AE30" s="28" t="s">
        <v>50</v>
      </c>
      <c r="AG30" s="19">
        <f t="shared" si="0"/>
        <v>0</v>
      </c>
      <c r="AH30" s="19">
        <f t="shared" si="1"/>
        <v>0</v>
      </c>
      <c r="AI30" s="19">
        <f t="shared" si="2"/>
        <v>0</v>
      </c>
      <c r="AJ30" s="7" t="s">
        <v>51</v>
      </c>
      <c r="AK30" s="19">
        <f>SUM(AG26:AG30)</f>
        <v>330</v>
      </c>
      <c r="AL30" s="19">
        <f>SUM(AH26:AH30)</f>
        <v>0</v>
      </c>
      <c r="AM30" s="19">
        <f>AK30+AL30</f>
        <v>330</v>
      </c>
    </row>
    <row r="31" spans="1:39">
      <c r="A31" s="20" t="s">
        <v>52</v>
      </c>
      <c r="B31" s="85"/>
      <c r="C31" s="86"/>
      <c r="D31" s="87"/>
      <c r="E31" s="86"/>
      <c r="F31" s="86"/>
      <c r="G31" s="86"/>
      <c r="H31" s="86"/>
      <c r="I31" s="82"/>
      <c r="J31" s="88"/>
      <c r="K31" s="85"/>
      <c r="L31" s="89"/>
      <c r="M31" s="88"/>
      <c r="N31" s="85"/>
      <c r="O31" s="90"/>
      <c r="P31" s="88"/>
      <c r="Q31" s="21"/>
      <c r="R31" s="22"/>
      <c r="S31" s="23"/>
      <c r="T31" s="24"/>
      <c r="U31" s="25"/>
      <c r="V31" s="26"/>
      <c r="W31" s="21"/>
      <c r="X31" s="22"/>
      <c r="Y31" s="23"/>
      <c r="Z31" s="21"/>
      <c r="AA31" s="22"/>
      <c r="AB31" s="23"/>
      <c r="AC31" s="29"/>
      <c r="AD31" s="27"/>
      <c r="AE31" s="28" t="s">
        <v>52</v>
      </c>
      <c r="AG31" s="19">
        <f t="shared" si="0"/>
        <v>0</v>
      </c>
      <c r="AH31" s="19">
        <f t="shared" si="1"/>
        <v>0</v>
      </c>
      <c r="AI31" s="19">
        <f t="shared" si="2"/>
        <v>0</v>
      </c>
    </row>
    <row r="32" spans="1:39">
      <c r="A32" s="20" t="s">
        <v>53</v>
      </c>
      <c r="B32" s="85"/>
      <c r="C32" s="86"/>
      <c r="D32" s="87"/>
      <c r="E32" s="86"/>
      <c r="F32" s="86"/>
      <c r="G32" s="86"/>
      <c r="H32" s="86"/>
      <c r="I32" s="82"/>
      <c r="J32" s="88"/>
      <c r="K32" s="85"/>
      <c r="L32" s="89"/>
      <c r="M32" s="88"/>
      <c r="N32" s="85"/>
      <c r="O32" s="90"/>
      <c r="P32" s="88"/>
      <c r="Q32" s="21"/>
      <c r="R32" s="22"/>
      <c r="S32" s="23"/>
      <c r="T32" s="24"/>
      <c r="U32" s="25"/>
      <c r="V32" s="26"/>
      <c r="W32" s="21"/>
      <c r="X32" s="22"/>
      <c r="Y32" s="23"/>
      <c r="Z32" s="21"/>
      <c r="AA32" s="22"/>
      <c r="AB32" s="23"/>
      <c r="AC32" s="29"/>
      <c r="AD32" s="27"/>
      <c r="AE32" s="28" t="s">
        <v>53</v>
      </c>
      <c r="AG32" s="19">
        <f t="shared" si="0"/>
        <v>0</v>
      </c>
      <c r="AH32" s="19">
        <f t="shared" si="1"/>
        <v>0</v>
      </c>
      <c r="AI32" s="19">
        <f t="shared" si="2"/>
        <v>0</v>
      </c>
    </row>
    <row r="33" spans="1:39">
      <c r="A33" s="20" t="s">
        <v>54</v>
      </c>
      <c r="B33" s="85"/>
      <c r="C33" s="86"/>
      <c r="D33" s="87"/>
      <c r="E33" s="86"/>
      <c r="F33" s="86"/>
      <c r="G33" s="86"/>
      <c r="H33" s="86"/>
      <c r="I33" s="82"/>
      <c r="J33" s="88"/>
      <c r="K33" s="85"/>
      <c r="L33" s="89"/>
      <c r="M33" s="88"/>
      <c r="N33" s="85"/>
      <c r="O33" s="90"/>
      <c r="P33" s="88"/>
      <c r="Q33" s="21"/>
      <c r="R33" s="22"/>
      <c r="S33" s="23"/>
      <c r="T33" s="24"/>
      <c r="U33" s="25"/>
      <c r="V33" s="26"/>
      <c r="W33" s="21"/>
      <c r="X33" s="22"/>
      <c r="Y33" s="23"/>
      <c r="Z33" s="21"/>
      <c r="AA33" s="22"/>
      <c r="AB33" s="23"/>
      <c r="AC33" s="29"/>
      <c r="AD33" s="27"/>
      <c r="AE33" s="28" t="s">
        <v>54</v>
      </c>
      <c r="AG33" s="19">
        <f t="shared" si="0"/>
        <v>0</v>
      </c>
      <c r="AH33" s="19">
        <f t="shared" si="1"/>
        <v>0</v>
      </c>
      <c r="AI33" s="19">
        <f t="shared" si="2"/>
        <v>0</v>
      </c>
    </row>
    <row r="34" spans="1:39">
      <c r="A34" s="20" t="s">
        <v>55</v>
      </c>
      <c r="B34" s="85"/>
      <c r="C34" s="86"/>
      <c r="D34" s="87"/>
      <c r="E34" s="86"/>
      <c r="F34" s="86"/>
      <c r="G34" s="86"/>
      <c r="H34" s="86"/>
      <c r="I34" s="82"/>
      <c r="J34" s="88"/>
      <c r="K34" s="91"/>
      <c r="L34" s="89"/>
      <c r="M34" s="88"/>
      <c r="N34" s="85"/>
      <c r="O34" s="90"/>
      <c r="P34" s="88"/>
      <c r="Q34" s="21"/>
      <c r="R34" s="22"/>
      <c r="S34" s="23"/>
      <c r="T34" s="24"/>
      <c r="U34" s="25"/>
      <c r="V34" s="26"/>
      <c r="W34" s="21"/>
      <c r="X34" s="22"/>
      <c r="Y34" s="23"/>
      <c r="Z34" s="21"/>
      <c r="AA34" s="22"/>
      <c r="AB34" s="23"/>
      <c r="AC34" s="29"/>
      <c r="AD34" s="27"/>
      <c r="AE34" s="28" t="s">
        <v>55</v>
      </c>
      <c r="AG34" s="19">
        <f t="shared" si="0"/>
        <v>0</v>
      </c>
      <c r="AH34" s="19">
        <f t="shared" si="1"/>
        <v>0</v>
      </c>
      <c r="AI34" s="19">
        <f t="shared" si="2"/>
        <v>0</v>
      </c>
    </row>
    <row r="35" spans="1:39">
      <c r="A35" s="20" t="s">
        <v>56</v>
      </c>
      <c r="B35" s="85"/>
      <c r="C35" s="86"/>
      <c r="D35" s="87"/>
      <c r="E35" s="86"/>
      <c r="F35" s="86"/>
      <c r="G35" s="86"/>
      <c r="H35" s="86"/>
      <c r="I35" s="82"/>
      <c r="J35" s="88"/>
      <c r="K35" s="85"/>
      <c r="L35" s="89"/>
      <c r="M35" s="88"/>
      <c r="N35" s="85"/>
      <c r="O35" s="90"/>
      <c r="P35" s="88"/>
      <c r="Q35" s="21"/>
      <c r="R35" s="22"/>
      <c r="S35" s="23"/>
      <c r="T35" s="24"/>
      <c r="U35" s="25"/>
      <c r="V35" s="26"/>
      <c r="W35" s="21"/>
      <c r="X35" s="22"/>
      <c r="Y35" s="23"/>
      <c r="Z35" s="21"/>
      <c r="AA35" s="22"/>
      <c r="AB35" s="23"/>
      <c r="AC35" s="29"/>
      <c r="AD35" s="27"/>
      <c r="AE35" s="28" t="s">
        <v>56</v>
      </c>
      <c r="AG35" s="19">
        <f t="shared" si="0"/>
        <v>0</v>
      </c>
      <c r="AH35" s="19">
        <f t="shared" si="1"/>
        <v>0</v>
      </c>
      <c r="AI35" s="19">
        <f t="shared" si="2"/>
        <v>0</v>
      </c>
    </row>
    <row r="36" spans="1:39">
      <c r="A36" s="20" t="s">
        <v>57</v>
      </c>
      <c r="B36" s="85"/>
      <c r="C36" s="86"/>
      <c r="D36" s="87"/>
      <c r="E36" s="86"/>
      <c r="F36" s="86"/>
      <c r="G36" s="86"/>
      <c r="H36" s="86"/>
      <c r="I36" s="82"/>
      <c r="J36" s="88"/>
      <c r="K36" s="85"/>
      <c r="L36" s="89"/>
      <c r="M36" s="88"/>
      <c r="N36" s="85"/>
      <c r="O36" s="90"/>
      <c r="P36" s="88"/>
      <c r="Q36" s="21"/>
      <c r="R36" s="22"/>
      <c r="S36" s="23"/>
      <c r="T36" s="24"/>
      <c r="U36" s="25"/>
      <c r="V36" s="26"/>
      <c r="W36" s="21"/>
      <c r="X36" s="22"/>
      <c r="Y36" s="23"/>
      <c r="Z36" s="21"/>
      <c r="AA36" s="22"/>
      <c r="AB36" s="23"/>
      <c r="AC36" s="29"/>
      <c r="AD36" s="27"/>
      <c r="AE36" s="28" t="s">
        <v>57</v>
      </c>
      <c r="AG36" s="19">
        <f t="shared" si="0"/>
        <v>0</v>
      </c>
      <c r="AH36" s="19">
        <f t="shared" si="1"/>
        <v>0</v>
      </c>
      <c r="AI36" s="19">
        <f t="shared" si="2"/>
        <v>0</v>
      </c>
    </row>
    <row r="37" spans="1:39">
      <c r="A37" s="20" t="s">
        <v>58</v>
      </c>
      <c r="B37" s="85"/>
      <c r="C37" s="86"/>
      <c r="D37" s="87"/>
      <c r="E37" s="86"/>
      <c r="F37" s="86"/>
      <c r="G37" s="86"/>
      <c r="H37" s="86"/>
      <c r="I37" s="82"/>
      <c r="J37" s="88"/>
      <c r="K37" s="85"/>
      <c r="L37" s="89"/>
      <c r="M37" s="88"/>
      <c r="N37" s="85"/>
      <c r="O37" s="90"/>
      <c r="P37" s="88"/>
      <c r="Q37" s="21"/>
      <c r="R37" s="22"/>
      <c r="S37" s="23"/>
      <c r="T37" s="24"/>
      <c r="U37" s="25"/>
      <c r="V37" s="26"/>
      <c r="W37" s="21"/>
      <c r="X37" s="22"/>
      <c r="Y37" s="23"/>
      <c r="Z37" s="21"/>
      <c r="AA37" s="22"/>
      <c r="AB37" s="23"/>
      <c r="AC37" s="29"/>
      <c r="AD37" s="27"/>
      <c r="AE37" s="28" t="s">
        <v>58</v>
      </c>
      <c r="AG37" s="19">
        <f t="shared" si="0"/>
        <v>0</v>
      </c>
      <c r="AH37" s="19">
        <f t="shared" si="1"/>
        <v>0</v>
      </c>
      <c r="AI37" s="19">
        <f t="shared" si="2"/>
        <v>0</v>
      </c>
    </row>
    <row r="38" spans="1:39">
      <c r="A38" s="20" t="s">
        <v>59</v>
      </c>
      <c r="B38" s="85"/>
      <c r="C38" s="86"/>
      <c r="D38" s="87"/>
      <c r="E38" s="86"/>
      <c r="F38" s="86"/>
      <c r="G38" s="86"/>
      <c r="H38" s="86"/>
      <c r="I38" s="82"/>
      <c r="J38" s="88"/>
      <c r="K38" s="85"/>
      <c r="L38" s="89"/>
      <c r="M38" s="88"/>
      <c r="N38" s="85"/>
      <c r="O38" s="90"/>
      <c r="P38" s="88"/>
      <c r="Q38" s="21"/>
      <c r="R38" s="22"/>
      <c r="S38" s="23"/>
      <c r="T38" s="24"/>
      <c r="U38" s="25"/>
      <c r="V38" s="26"/>
      <c r="W38" s="21"/>
      <c r="X38" s="22"/>
      <c r="Y38" s="23"/>
      <c r="Z38" s="21"/>
      <c r="AA38" s="22"/>
      <c r="AB38" s="23"/>
      <c r="AC38" s="29"/>
      <c r="AD38" s="27"/>
      <c r="AE38" s="28" t="s">
        <v>59</v>
      </c>
      <c r="AG38" s="19">
        <f t="shared" si="0"/>
        <v>0</v>
      </c>
      <c r="AH38" s="19">
        <f t="shared" si="1"/>
        <v>0</v>
      </c>
      <c r="AI38" s="19">
        <f t="shared" si="2"/>
        <v>0</v>
      </c>
    </row>
    <row r="39" spans="1:39">
      <c r="A39" s="20" t="s">
        <v>60</v>
      </c>
      <c r="B39" s="85"/>
      <c r="C39" s="86"/>
      <c r="D39" s="87"/>
      <c r="E39" s="86"/>
      <c r="F39" s="86"/>
      <c r="G39" s="86"/>
      <c r="H39" s="86"/>
      <c r="I39" s="82"/>
      <c r="J39" s="88"/>
      <c r="K39" s="85"/>
      <c r="L39" s="89"/>
      <c r="M39" s="88"/>
      <c r="N39" s="85"/>
      <c r="O39" s="90"/>
      <c r="P39" s="88"/>
      <c r="Q39" s="21"/>
      <c r="R39" s="22"/>
      <c r="S39" s="23"/>
      <c r="T39" s="24"/>
      <c r="U39" s="25"/>
      <c r="V39" s="26"/>
      <c r="W39" s="21"/>
      <c r="X39" s="22"/>
      <c r="Y39" s="23"/>
      <c r="Z39" s="21"/>
      <c r="AA39" s="22"/>
      <c r="AB39" s="23"/>
      <c r="AC39" s="29"/>
      <c r="AD39" s="27"/>
      <c r="AE39" s="28" t="s">
        <v>60</v>
      </c>
      <c r="AG39" s="19">
        <f t="shared" si="0"/>
        <v>0</v>
      </c>
      <c r="AH39" s="19">
        <f t="shared" si="1"/>
        <v>0</v>
      </c>
      <c r="AI39" s="19">
        <f t="shared" si="2"/>
        <v>0</v>
      </c>
      <c r="AJ39" s="7" t="s">
        <v>61</v>
      </c>
      <c r="AK39" s="19">
        <f>SUM(AG31:AG39)</f>
        <v>0</v>
      </c>
      <c r="AL39" s="19">
        <f>SUM(AH31:AH39)</f>
        <v>0</v>
      </c>
      <c r="AM39" s="19">
        <f>AK39+AL39</f>
        <v>0</v>
      </c>
    </row>
    <row r="40" spans="1:39" ht="14.25" thickBot="1">
      <c r="A40" s="30" t="s">
        <v>62</v>
      </c>
      <c r="B40" s="31"/>
      <c r="C40" s="32"/>
      <c r="D40" s="33"/>
      <c r="E40" s="32"/>
      <c r="F40" s="33"/>
      <c r="G40" s="32"/>
      <c r="H40" s="32"/>
      <c r="I40" s="34"/>
      <c r="J40" s="35"/>
      <c r="K40" s="36"/>
      <c r="L40" s="34"/>
      <c r="M40" s="35"/>
      <c r="N40" s="36"/>
      <c r="O40" s="37"/>
      <c r="P40" s="35"/>
      <c r="Q40" s="38"/>
      <c r="R40" s="34"/>
      <c r="S40" s="35"/>
      <c r="T40" s="39"/>
      <c r="U40" s="40"/>
      <c r="V40" s="41"/>
      <c r="W40" s="36"/>
      <c r="X40" s="34"/>
      <c r="Y40" s="35"/>
      <c r="Z40" s="36"/>
      <c r="AA40" s="34"/>
      <c r="AB40" s="35"/>
      <c r="AC40" s="42"/>
      <c r="AD40" s="42"/>
      <c r="AE40" s="43" t="s">
        <v>62</v>
      </c>
      <c r="AG40" s="19">
        <f t="shared" si="0"/>
        <v>0</v>
      </c>
      <c r="AH40" s="19">
        <f t="shared" si="1"/>
        <v>0</v>
      </c>
      <c r="AI40" s="19">
        <f t="shared" si="2"/>
        <v>0</v>
      </c>
      <c r="AJ40" s="7" t="s">
        <v>63</v>
      </c>
      <c r="AL40" s="19">
        <f>AH40</f>
        <v>0</v>
      </c>
      <c r="AM40" s="19">
        <f>AL40</f>
        <v>0</v>
      </c>
    </row>
    <row r="41" spans="1:39" ht="15" thickTop="1" thickBot="1">
      <c r="A41" s="44" t="s">
        <v>14</v>
      </c>
      <c r="B41" s="45">
        <f>SUM(B5:B40)</f>
        <v>283</v>
      </c>
      <c r="C41" s="46">
        <f>SUM(C5:C40)</f>
        <v>0</v>
      </c>
      <c r="D41" s="46">
        <f t="shared" ref="D41:AD41" si="5">SUM(D5:D40)</f>
        <v>359</v>
      </c>
      <c r="E41" s="46">
        <f>SUM(E5:E40)</f>
        <v>0</v>
      </c>
      <c r="F41" s="46">
        <f>SUM(F5:F40)</f>
        <v>2</v>
      </c>
      <c r="G41" s="46">
        <f>SUM(G5:G40)</f>
        <v>0</v>
      </c>
      <c r="H41" s="46">
        <f>SUM(H5:H40)</f>
        <v>644</v>
      </c>
      <c r="I41" s="46">
        <f>SUM(I5:I40)</f>
        <v>0</v>
      </c>
      <c r="J41" s="47">
        <f t="shared" si="5"/>
        <v>0</v>
      </c>
      <c r="K41" s="45">
        <f>SUM(K5:K40)</f>
        <v>0</v>
      </c>
      <c r="L41" s="46">
        <f t="shared" si="5"/>
        <v>0</v>
      </c>
      <c r="M41" s="47">
        <f>SUM(M5:M40)</f>
        <v>0</v>
      </c>
      <c r="N41" s="45">
        <f t="shared" si="5"/>
        <v>47</v>
      </c>
      <c r="O41" s="46">
        <f>SUM(O5:O40)</f>
        <v>0</v>
      </c>
      <c r="P41" s="47">
        <f>SUM(P5:P40)</f>
        <v>0</v>
      </c>
      <c r="Q41" s="45">
        <f t="shared" si="5"/>
        <v>0</v>
      </c>
      <c r="R41" s="46">
        <f t="shared" si="5"/>
        <v>0</v>
      </c>
      <c r="S41" s="47">
        <f t="shared" si="5"/>
        <v>0</v>
      </c>
      <c r="T41" s="48">
        <f>SUM(T5:T40)</f>
        <v>0</v>
      </c>
      <c r="U41" s="49">
        <f>SUM(U5:U40)</f>
        <v>0</v>
      </c>
      <c r="V41" s="50">
        <f>SUM(V5:V40)</f>
        <v>0</v>
      </c>
      <c r="W41" s="45">
        <f t="shared" si="5"/>
        <v>0</v>
      </c>
      <c r="X41" s="46">
        <f t="shared" si="5"/>
        <v>0</v>
      </c>
      <c r="Y41" s="47">
        <f t="shared" si="5"/>
        <v>0</v>
      </c>
      <c r="Z41" s="45">
        <f t="shared" si="5"/>
        <v>0</v>
      </c>
      <c r="AA41" s="46">
        <f t="shared" si="5"/>
        <v>0</v>
      </c>
      <c r="AB41" s="47">
        <f t="shared" si="5"/>
        <v>0</v>
      </c>
      <c r="AC41" s="51">
        <f t="shared" si="5"/>
        <v>0</v>
      </c>
      <c r="AD41" s="51">
        <f t="shared" si="5"/>
        <v>0</v>
      </c>
      <c r="AE41" s="52" t="s">
        <v>14</v>
      </c>
      <c r="AG41" s="19">
        <f>SUM(AG5:AG40)</f>
        <v>691</v>
      </c>
      <c r="AH41" s="19">
        <f>SUM(AH5:AH40)</f>
        <v>0</v>
      </c>
      <c r="AI41" s="19">
        <f>AG41+AH41</f>
        <v>691</v>
      </c>
      <c r="AL41" s="7"/>
    </row>
    <row r="42" spans="1:39">
      <c r="A42" s="53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AE42" s="53"/>
    </row>
    <row r="43" spans="1:39">
      <c r="A43" s="53"/>
    </row>
  </sheetData>
  <mergeCells count="33">
    <mergeCell ref="W2:Y2"/>
    <mergeCell ref="Z2:AB2"/>
    <mergeCell ref="AC2:AC4"/>
    <mergeCell ref="AD2:AD4"/>
    <mergeCell ref="AE2:AE4"/>
    <mergeCell ref="AA3:AA4"/>
    <mergeCell ref="AB3:AB4"/>
    <mergeCell ref="W3:W4"/>
    <mergeCell ref="X3:X4"/>
    <mergeCell ref="Y3:Y4"/>
    <mergeCell ref="Z3:Z4"/>
    <mergeCell ref="A2:A4"/>
    <mergeCell ref="B2:J2"/>
    <mergeCell ref="K2:M2"/>
    <mergeCell ref="N2:P2"/>
    <mergeCell ref="Q2:S2"/>
    <mergeCell ref="B3:C3"/>
    <mergeCell ref="D3:E3"/>
    <mergeCell ref="H3:J3"/>
    <mergeCell ref="K3:K4"/>
    <mergeCell ref="L3:L4"/>
    <mergeCell ref="Q3:Q4"/>
    <mergeCell ref="R3:R4"/>
    <mergeCell ref="S3:S4"/>
    <mergeCell ref="F3:G3"/>
    <mergeCell ref="T2:V2"/>
    <mergeCell ref="M3:M4"/>
    <mergeCell ref="N3:N4"/>
    <mergeCell ref="O3:O4"/>
    <mergeCell ref="P3:P4"/>
    <mergeCell ref="T3:T4"/>
    <mergeCell ref="U3:U4"/>
    <mergeCell ref="V3:V4"/>
  </mergeCells>
  <phoneticPr fontId="1"/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7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A9787DF9DB674C8789917824D9EC2C" ma:contentTypeVersion="14" ma:contentTypeDescription="新しいドキュメントを作成します。" ma:contentTypeScope="" ma:versionID="e06822598790b2beac8415d67b4d2179">
  <xsd:schema xmlns:xsd="http://www.w3.org/2001/XMLSchema" xmlns:xs="http://www.w3.org/2001/XMLSchema" xmlns:p="http://schemas.microsoft.com/office/2006/metadata/properties" xmlns:ns2="bcdb4bee-a788-4f76-bbaa-8dbca7656dfa" xmlns:ns3="01ee2157-f002-4d5b-9a45-407791f0b1bc" targetNamespace="http://schemas.microsoft.com/office/2006/metadata/properties" ma:root="true" ma:fieldsID="b37282af68ae2fe29b0e6b85f365cb53" ns2:_="" ns3:_="">
    <xsd:import namespace="bcdb4bee-a788-4f76-bbaa-8dbca7656dfa"/>
    <xsd:import namespace="01ee2157-f002-4d5b-9a45-407791f0b1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b4bee-a788-4f76-bbaa-8dbca7656d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ee2157-f002-4d5b-9a45-407791f0b1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86db58c-2b32-4f49-b129-6a6f60220afe}" ma:internalName="TaxCatchAll" ma:showField="CatchAllData" ma:web="01ee2157-f002-4d5b-9a45-407791f0b1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db4bee-a788-4f76-bbaa-8dbca7656dfa">
      <Terms xmlns="http://schemas.microsoft.com/office/infopath/2007/PartnerControls"/>
    </lcf76f155ced4ddcb4097134ff3c332f>
    <TaxCatchAll xmlns="01ee2157-f002-4d5b-9a45-407791f0b1b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DE23EC-36FA-4A9E-887C-8CC8702ABD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db4bee-a788-4f76-bbaa-8dbca7656dfa"/>
    <ds:schemaRef ds:uri="01ee2157-f002-4d5b-9a45-407791f0b1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2D9508-5DFF-4FA5-B4BE-6BF9933FA5B6}">
  <ds:schemaRefs>
    <ds:schemaRef ds:uri="http://schemas.microsoft.com/office/2006/metadata/properties"/>
    <ds:schemaRef ds:uri="http://schemas.microsoft.com/office/infopath/2007/PartnerControls"/>
    <ds:schemaRef ds:uri="da025e6b-0f03-4c5c-9553-067aafd703cf"/>
    <ds:schemaRef ds:uri="6485f348-9bb1-4bd2-ae90-8d482e1fbdc6"/>
    <ds:schemaRef ds:uri="bcdb4bee-a788-4f76-bbaa-8dbca7656dfa"/>
    <ds:schemaRef ds:uri="01ee2157-f002-4d5b-9a45-407791f0b1bc"/>
  </ds:schemaRefs>
</ds:datastoreItem>
</file>

<file path=customXml/itemProps3.xml><?xml version="1.0" encoding="utf-8"?>
<ds:datastoreItem xmlns:ds="http://schemas.openxmlformats.org/officeDocument/2006/customXml" ds:itemID="{40FB2DF1-F8C0-4D9C-87BD-63BFCD2203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狩猟・有害合計(速報値)</vt:lpstr>
      <vt:lpstr>(参考)指定管理鳥獣捕獲等事業分</vt:lpstr>
      <vt:lpstr>'(参考)指定管理鳥獣捕獲等事業分'!Print_Area</vt:lpstr>
      <vt:lpstr>'狩猟・有害合計(速報値)'!Print_Area</vt:lpstr>
    </vt:vector>
  </TitlesOfParts>
  <Manager/>
  <Company>群馬県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白岩 光司８６</dc:creator>
  <cp:keywords/>
  <dc:description/>
  <cp:lastModifiedBy>（自環）住谷 親介</cp:lastModifiedBy>
  <cp:revision/>
  <dcterms:created xsi:type="dcterms:W3CDTF">2016-08-30T00:27:50Z</dcterms:created>
  <dcterms:modified xsi:type="dcterms:W3CDTF">2024-12-13T00:29:14Z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0x010100F2A9787DF9DB674C8789917824D9EC2C</vt:lpwstr>
  </property>
  <property fmtid="{D5CDD505-2E9C-101B-9397-08002B2CF9AE}" pid="3" name="MediaServiceImageTags">
    <vt:lpwstr/>
  </property>
</Properties>
</file>