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9170" windowHeight="7080" activeTab="0"/>
  </bookViews>
  <sheets>
    <sheet name="１９有害捕獲" sheetId="1" r:id="rId1"/>
    <sheet name="年度別" sheetId="2" r:id="rId2"/>
  </sheets>
  <definedNames>
    <definedName name="_xlnm.Print_Area" localSheetId="0">'１９有害捕獲'!$A$1:$Q$57</definedName>
  </definedNames>
  <calcPr fullCalcOnLoad="1"/>
</workbook>
</file>

<file path=xl/sharedStrings.xml><?xml version="1.0" encoding="utf-8"?>
<sst xmlns="http://schemas.openxmlformats.org/spreadsheetml/2006/main" count="155" uniqueCount="107">
  <si>
    <t>（１）　鳥類</t>
  </si>
  <si>
    <t>年　度</t>
  </si>
  <si>
    <t>カラス類</t>
  </si>
  <si>
    <t>スズメ類</t>
  </si>
  <si>
    <t>カワウ</t>
  </si>
  <si>
    <t>計</t>
  </si>
  <si>
    <t>前年比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</si>
  <si>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</si>
  <si>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</si>
  <si>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</si>
  <si>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</si>
  <si>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</si>
  <si>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</si>
  <si>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</si>
  <si>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</si>
  <si>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平成１１年</t>
  </si>
  <si>
    <t>平成１２年</t>
  </si>
  <si>
    <t>平成１３年</t>
  </si>
  <si>
    <t>平成１４年</t>
  </si>
  <si>
    <t>平成１５年</t>
  </si>
  <si>
    <t>（２）　獣類</t>
  </si>
  <si>
    <t>クマ</t>
  </si>
  <si>
    <t>キツネ</t>
  </si>
  <si>
    <t>タヌキ</t>
  </si>
  <si>
    <t>ノウサギ</t>
  </si>
  <si>
    <t>オスジカ（シカ）</t>
  </si>
  <si>
    <t>メスジカ</t>
  </si>
  <si>
    <t>サル</t>
  </si>
  <si>
    <t>イノシシ</t>
  </si>
  <si>
    <t>ハクビシン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</si>
  <si>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</si>
  <si>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</si>
  <si>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</si>
  <si>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</si>
  <si>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</si>
  <si>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</si>
  <si>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</si>
  <si>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</si>
  <si>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</si>
  <si>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</si>
  <si>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</si>
  <si>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</si>
  <si>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平成１６年</t>
  </si>
  <si>
    <t>カモ類</t>
  </si>
  <si>
    <t>ムクドリ</t>
  </si>
  <si>
    <t>キジバト</t>
  </si>
  <si>
    <t>ドバト</t>
  </si>
  <si>
    <t>ヒヨドリ</t>
  </si>
  <si>
    <t>キジ</t>
  </si>
  <si>
    <t>ゴイサギ</t>
  </si>
  <si>
    <t>モグラ</t>
  </si>
  <si>
    <t>参考６　　年度別有害鳥獣捕獲による鳥獣捕獲数</t>
  </si>
  <si>
    <t>太　 田</t>
  </si>
  <si>
    <t>伊勢崎</t>
  </si>
  <si>
    <t>館　 林</t>
  </si>
  <si>
    <t>前　 橋</t>
  </si>
  <si>
    <t>イノシシ</t>
  </si>
  <si>
    <t>平成１７年</t>
  </si>
  <si>
    <t>平成１７年</t>
  </si>
  <si>
    <t>環境森林事務所</t>
  </si>
  <si>
    <t>吾　　妻</t>
  </si>
  <si>
    <t>利　　根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</si>
  <si>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</si>
  <si>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</si>
  <si>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</si>
  <si>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</si>
  <si>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</si>
  <si>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</si>
  <si>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</si>
  <si>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渋　　川</t>
  </si>
  <si>
    <t>高　　崎</t>
  </si>
  <si>
    <t>藤　　岡</t>
  </si>
  <si>
    <t>富　　岡</t>
  </si>
  <si>
    <t>桐　　生</t>
  </si>
  <si>
    <t>合　　計</t>
  </si>
  <si>
    <t>（２）　獣類</t>
  </si>
  <si>
    <t>クマ</t>
  </si>
  <si>
    <t>キツネ</t>
  </si>
  <si>
    <t>タヌキ</t>
  </si>
  <si>
    <t>ノウサギ</t>
  </si>
  <si>
    <t>オスジカ</t>
  </si>
  <si>
    <t>メスジカ</t>
  </si>
  <si>
    <t>サル</t>
  </si>
  <si>
    <t>アナグマ</t>
  </si>
  <si>
    <t>ハクビシン</t>
  </si>
  <si>
    <t>モグラ</t>
  </si>
  <si>
    <t>アライグマ</t>
  </si>
  <si>
    <t>高    崎</t>
  </si>
  <si>
    <t>富    岡</t>
  </si>
  <si>
    <t>合    計</t>
  </si>
  <si>
    <t>平成１８年</t>
  </si>
  <si>
    <t>平成１８年</t>
  </si>
  <si>
    <t>ムクドリ</t>
  </si>
  <si>
    <t>キジバト</t>
  </si>
  <si>
    <t>ドバト</t>
  </si>
  <si>
    <t>ヒヨドリ</t>
  </si>
  <si>
    <t>１２　特別許可（有害捕獲）による鳥獣捕獲に関する事項（１９年度）</t>
  </si>
  <si>
    <t>カモシカ</t>
  </si>
  <si>
    <t>平成１９年</t>
  </si>
  <si>
    <t>平成１９年</t>
  </si>
  <si>
    <t>（３）　鳥獣合計</t>
  </si>
  <si>
    <t>捕獲許可数</t>
  </si>
  <si>
    <t>捕獲数</t>
  </si>
  <si>
    <t>前　　橋</t>
  </si>
  <si>
    <t>渋　　川</t>
  </si>
  <si>
    <t>太　　田</t>
  </si>
  <si>
    <t>館　　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</si>
</sst>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 shrinkToFit="1"/>
    </xf>
    <xf numFmtId="176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 shrinkToFit="1"/>
    </xf>
    <xf numFmtId="176" fontId="0" fillId="0" borderId="23" xfId="0" applyNumberFormat="1" applyBorder="1" applyAlignment="1">
      <alignment horizontal="right" vertical="center" shrinkToFit="1"/>
    </xf>
    <xf numFmtId="178" fontId="4" fillId="0" borderId="22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176" fontId="0" fillId="0" borderId="26" xfId="0" applyNumberForma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8" xfId="0" applyNumberFormat="1" applyBorder="1" applyAlignment="1">
      <alignment horizontal="right" vertical="center" shrinkToFit="1"/>
    </xf>
    <xf numFmtId="0" fontId="0" fillId="0" borderId="2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right" vertical="center" shrinkToFit="1"/>
    </xf>
    <xf numFmtId="178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right" vertical="center" shrinkToFit="1"/>
    </xf>
    <xf numFmtId="0" fontId="0" fillId="0" borderId="28" xfId="0" applyNumberFormat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31" xfId="0" applyNumberForma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57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9" max="9" width="9.00390625" style="56" customWidth="1"/>
  </cols>
  <sheetData>
    <row r="1" spans="1:16" ht="19.5" customHeight="1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 t="s">
        <v>100</v>
      </c>
      <c r="P2" s="2"/>
    </row>
    <row r="3" spans="1:17" ht="19.5" customHeight="1">
      <c r="A3" s="78" t="s">
        <v>59</v>
      </c>
      <c r="B3" s="80" t="s">
        <v>63</v>
      </c>
      <c r="C3" s="3" t="s">
        <v>64</v>
      </c>
      <c r="D3" s="73" t="s">
        <v>65</v>
      </c>
      <c r="E3" s="74"/>
      <c r="F3" s="74"/>
      <c r="G3" s="74"/>
      <c r="H3" s="74"/>
      <c r="I3" s="74"/>
      <c r="J3" s="74"/>
      <c r="K3" s="74"/>
      <c r="L3" s="74"/>
      <c r="M3" s="75"/>
      <c r="O3" s="78" t="s">
        <v>59</v>
      </c>
      <c r="P3" s="80" t="s">
        <v>63</v>
      </c>
      <c r="Q3" s="67" t="s">
        <v>101</v>
      </c>
    </row>
    <row r="4" spans="1:17" ht="19.5" customHeight="1">
      <c r="A4" s="79"/>
      <c r="B4" s="81"/>
      <c r="C4" s="5" t="s">
        <v>66</v>
      </c>
      <c r="D4" s="5" t="s">
        <v>67</v>
      </c>
      <c r="E4" s="5" t="s">
        <v>92</v>
      </c>
      <c r="F4" s="5" t="s">
        <v>93</v>
      </c>
      <c r="G4" s="5" t="s">
        <v>2</v>
      </c>
      <c r="H4" s="5" t="s">
        <v>3</v>
      </c>
      <c r="I4" s="5" t="s">
        <v>94</v>
      </c>
      <c r="J4" s="16" t="s">
        <v>95</v>
      </c>
      <c r="K4" s="17"/>
      <c r="L4" s="5"/>
      <c r="M4" s="12" t="s">
        <v>68</v>
      </c>
      <c r="O4" s="79"/>
      <c r="P4" s="81"/>
      <c r="Q4" s="68" t="s">
        <v>102</v>
      </c>
    </row>
    <row r="5" spans="1:17" ht="19.5" customHeight="1">
      <c r="A5" s="76" t="s">
        <v>55</v>
      </c>
      <c r="B5" s="69">
        <v>15</v>
      </c>
      <c r="C5" s="82">
        <v>1</v>
      </c>
      <c r="D5" s="6">
        <v>0</v>
      </c>
      <c r="E5" s="6">
        <v>0</v>
      </c>
      <c r="F5" s="6">
        <v>0</v>
      </c>
      <c r="G5" s="6">
        <v>461</v>
      </c>
      <c r="H5" s="6">
        <v>0</v>
      </c>
      <c r="I5" s="6">
        <v>1250</v>
      </c>
      <c r="J5" s="6">
        <v>0</v>
      </c>
      <c r="K5" s="6"/>
      <c r="L5" s="6"/>
      <c r="M5" s="7">
        <f>SUM(D5:J5)</f>
        <v>1711</v>
      </c>
      <c r="N5" s="54"/>
      <c r="O5" s="76" t="s">
        <v>103</v>
      </c>
      <c r="P5" s="69">
        <f>B5+B34</f>
        <v>50</v>
      </c>
      <c r="Q5" s="7">
        <f aca="true" t="shared" si="0" ref="Q5:Q28">M5+Q34</f>
        <v>2142</v>
      </c>
    </row>
    <row r="6" spans="1:17" ht="19.5" customHeight="1">
      <c r="A6" s="77"/>
      <c r="B6" s="70"/>
      <c r="C6" s="84"/>
      <c r="D6" s="9">
        <v>0</v>
      </c>
      <c r="E6" s="9">
        <v>0</v>
      </c>
      <c r="F6" s="9">
        <v>0</v>
      </c>
      <c r="G6" s="9">
        <v>46</v>
      </c>
      <c r="H6" s="9">
        <v>0</v>
      </c>
      <c r="I6" s="9">
        <v>491</v>
      </c>
      <c r="J6" s="9">
        <v>0</v>
      </c>
      <c r="K6" s="9"/>
      <c r="L6" s="9"/>
      <c r="M6" s="10">
        <f>SUM(D6:L6)</f>
        <v>537</v>
      </c>
      <c r="N6" s="54"/>
      <c r="O6" s="77"/>
      <c r="P6" s="70"/>
      <c r="Q6" s="10">
        <f t="shared" si="0"/>
        <v>616</v>
      </c>
    </row>
    <row r="7" spans="1:17" s="56" customFormat="1" ht="19.5" customHeight="1">
      <c r="A7" s="76" t="s">
        <v>53</v>
      </c>
      <c r="B7" s="69">
        <v>39</v>
      </c>
      <c r="C7" s="82">
        <v>2</v>
      </c>
      <c r="D7" s="6">
        <v>200</v>
      </c>
      <c r="E7" s="6">
        <v>300</v>
      </c>
      <c r="F7" s="6">
        <v>0</v>
      </c>
      <c r="G7" s="6">
        <v>1589</v>
      </c>
      <c r="H7" s="6">
        <v>500</v>
      </c>
      <c r="I7" s="6">
        <v>980</v>
      </c>
      <c r="J7" s="6">
        <v>0</v>
      </c>
      <c r="K7" s="6"/>
      <c r="L7" s="6"/>
      <c r="M7" s="7">
        <f>SUM(D7:J7)</f>
        <v>3569</v>
      </c>
      <c r="O7" s="76" t="s">
        <v>53</v>
      </c>
      <c r="P7" s="69">
        <f>B7+B36</f>
        <v>41</v>
      </c>
      <c r="Q7" s="7">
        <f t="shared" si="0"/>
        <v>3571</v>
      </c>
    </row>
    <row r="8" spans="1:17" s="56" customFormat="1" ht="19.5" customHeight="1">
      <c r="A8" s="77"/>
      <c r="B8" s="70"/>
      <c r="C8" s="84"/>
      <c r="D8" s="9">
        <v>173</v>
      </c>
      <c r="E8" s="9">
        <v>284</v>
      </c>
      <c r="F8" s="9">
        <v>0</v>
      </c>
      <c r="G8" s="9">
        <v>516</v>
      </c>
      <c r="H8" s="9">
        <v>471</v>
      </c>
      <c r="I8" s="9">
        <v>553</v>
      </c>
      <c r="J8" s="9">
        <v>0</v>
      </c>
      <c r="K8" s="9"/>
      <c r="L8" s="9"/>
      <c r="M8" s="10">
        <f>SUM(D8:L8)</f>
        <v>1997</v>
      </c>
      <c r="O8" s="77"/>
      <c r="P8" s="70"/>
      <c r="Q8" s="10">
        <f t="shared" si="0"/>
        <v>1999</v>
      </c>
    </row>
    <row r="9" spans="1:17" ht="19.5" customHeight="1">
      <c r="A9" s="76" t="s">
        <v>69</v>
      </c>
      <c r="B9" s="69">
        <v>26</v>
      </c>
      <c r="C9" s="82">
        <v>3</v>
      </c>
      <c r="D9" s="6">
        <v>0</v>
      </c>
      <c r="E9" s="6">
        <v>400</v>
      </c>
      <c r="F9" s="6">
        <v>380</v>
      </c>
      <c r="G9" s="6">
        <v>1728</v>
      </c>
      <c r="H9" s="6">
        <v>640</v>
      </c>
      <c r="I9" s="6">
        <v>115</v>
      </c>
      <c r="J9" s="6">
        <v>400</v>
      </c>
      <c r="K9" s="6"/>
      <c r="L9" s="6"/>
      <c r="M9" s="7">
        <f aca="true" t="shared" si="1" ref="M9:M26">SUM(D9:J9)</f>
        <v>3663</v>
      </c>
      <c r="O9" s="76" t="s">
        <v>104</v>
      </c>
      <c r="P9" s="69">
        <f>B9+B38</f>
        <v>90</v>
      </c>
      <c r="Q9" s="7">
        <f t="shared" si="0"/>
        <v>4226</v>
      </c>
    </row>
    <row r="10" spans="1:17" ht="19.5" customHeight="1">
      <c r="A10" s="77"/>
      <c r="B10" s="70"/>
      <c r="C10" s="84"/>
      <c r="D10" s="9">
        <v>0</v>
      </c>
      <c r="E10" s="9">
        <v>120</v>
      </c>
      <c r="F10" s="9">
        <v>21</v>
      </c>
      <c r="G10" s="9">
        <v>385</v>
      </c>
      <c r="H10" s="9">
        <v>19</v>
      </c>
      <c r="I10" s="9">
        <v>6</v>
      </c>
      <c r="J10" s="9">
        <v>90</v>
      </c>
      <c r="K10" s="9"/>
      <c r="L10" s="9"/>
      <c r="M10" s="10">
        <f t="shared" si="1"/>
        <v>641</v>
      </c>
      <c r="O10" s="77"/>
      <c r="P10" s="70"/>
      <c r="Q10" s="10">
        <f t="shared" si="0"/>
        <v>718</v>
      </c>
    </row>
    <row r="11" spans="1:17" ht="19.5" customHeight="1">
      <c r="A11" s="76" t="s">
        <v>70</v>
      </c>
      <c r="B11" s="69">
        <v>105</v>
      </c>
      <c r="C11" s="82">
        <v>2</v>
      </c>
      <c r="D11" s="6">
        <v>150</v>
      </c>
      <c r="E11" s="6">
        <v>0</v>
      </c>
      <c r="F11" s="6">
        <v>0</v>
      </c>
      <c r="G11" s="6">
        <v>11312</v>
      </c>
      <c r="H11" s="6">
        <v>2200</v>
      </c>
      <c r="I11" s="6">
        <v>1040</v>
      </c>
      <c r="J11" s="6">
        <v>80</v>
      </c>
      <c r="K11" s="6"/>
      <c r="L11" s="6"/>
      <c r="M11" s="7">
        <f t="shared" si="1"/>
        <v>14782</v>
      </c>
      <c r="O11" s="76" t="s">
        <v>70</v>
      </c>
      <c r="P11" s="69">
        <f>B11+B40</f>
        <v>284</v>
      </c>
      <c r="Q11" s="7">
        <f t="shared" si="0"/>
        <v>17731</v>
      </c>
    </row>
    <row r="12" spans="1:17" ht="19.5" customHeight="1">
      <c r="A12" s="77"/>
      <c r="B12" s="70"/>
      <c r="C12" s="84"/>
      <c r="D12" s="9">
        <v>80</v>
      </c>
      <c r="E12" s="9">
        <v>0</v>
      </c>
      <c r="F12" s="9">
        <v>0</v>
      </c>
      <c r="G12" s="9">
        <v>2956</v>
      </c>
      <c r="H12" s="9">
        <v>728</v>
      </c>
      <c r="I12" s="9">
        <v>179</v>
      </c>
      <c r="J12" s="9">
        <v>34</v>
      </c>
      <c r="K12" s="9"/>
      <c r="L12" s="9"/>
      <c r="M12" s="10">
        <f t="shared" si="1"/>
        <v>3977</v>
      </c>
      <c r="O12" s="77"/>
      <c r="P12" s="70"/>
      <c r="Q12" s="10">
        <f t="shared" si="0"/>
        <v>4404</v>
      </c>
    </row>
    <row r="13" spans="1:17" ht="19.5" customHeight="1">
      <c r="A13" s="76" t="s">
        <v>71</v>
      </c>
      <c r="B13" s="69">
        <v>7</v>
      </c>
      <c r="C13" s="82">
        <v>2</v>
      </c>
      <c r="D13" s="6">
        <v>0</v>
      </c>
      <c r="E13" s="6">
        <v>0</v>
      </c>
      <c r="F13" s="6">
        <v>0</v>
      </c>
      <c r="G13" s="6">
        <v>273</v>
      </c>
      <c r="H13" s="6">
        <v>0</v>
      </c>
      <c r="I13" s="6">
        <v>0</v>
      </c>
      <c r="J13" s="6">
        <v>0</v>
      </c>
      <c r="K13" s="6"/>
      <c r="L13" s="6"/>
      <c r="M13" s="7">
        <f t="shared" si="1"/>
        <v>273</v>
      </c>
      <c r="O13" s="76" t="s">
        <v>71</v>
      </c>
      <c r="P13" s="69">
        <f>B13+B42</f>
        <v>49</v>
      </c>
      <c r="Q13" s="7">
        <f t="shared" si="0"/>
        <v>671</v>
      </c>
    </row>
    <row r="14" spans="1:17" ht="19.5" customHeight="1">
      <c r="A14" s="77"/>
      <c r="B14" s="70"/>
      <c r="C14" s="84"/>
      <c r="D14" s="9">
        <v>0</v>
      </c>
      <c r="E14" s="9">
        <v>0</v>
      </c>
      <c r="F14" s="9">
        <v>0</v>
      </c>
      <c r="G14" s="9">
        <v>99</v>
      </c>
      <c r="H14" s="9">
        <v>0</v>
      </c>
      <c r="I14" s="9">
        <v>0</v>
      </c>
      <c r="J14" s="9">
        <v>0</v>
      </c>
      <c r="K14" s="9"/>
      <c r="L14" s="9"/>
      <c r="M14" s="10">
        <f t="shared" si="1"/>
        <v>99</v>
      </c>
      <c r="O14" s="77"/>
      <c r="P14" s="70"/>
      <c r="Q14" s="10">
        <f t="shared" si="0"/>
        <v>149</v>
      </c>
    </row>
    <row r="15" spans="1:17" ht="19.5" customHeight="1">
      <c r="A15" s="76" t="s">
        <v>72</v>
      </c>
      <c r="B15" s="69">
        <v>31</v>
      </c>
      <c r="C15" s="82">
        <v>3</v>
      </c>
      <c r="D15" s="6">
        <v>0</v>
      </c>
      <c r="E15" s="6">
        <v>0</v>
      </c>
      <c r="F15" s="6">
        <v>0</v>
      </c>
      <c r="G15" s="6">
        <v>1415</v>
      </c>
      <c r="H15" s="6">
        <v>0</v>
      </c>
      <c r="I15" s="6">
        <v>0</v>
      </c>
      <c r="J15" s="6">
        <v>0</v>
      </c>
      <c r="K15" s="6"/>
      <c r="L15" s="6"/>
      <c r="M15" s="7">
        <f t="shared" si="1"/>
        <v>1415</v>
      </c>
      <c r="O15" s="76" t="s">
        <v>72</v>
      </c>
      <c r="P15" s="69">
        <f>B15+B44</f>
        <v>241</v>
      </c>
      <c r="Q15" s="7">
        <f t="shared" si="0"/>
        <v>3945</v>
      </c>
    </row>
    <row r="16" spans="1:17" ht="19.5" customHeight="1">
      <c r="A16" s="77"/>
      <c r="B16" s="70"/>
      <c r="C16" s="84"/>
      <c r="D16" s="9">
        <v>0</v>
      </c>
      <c r="E16" s="9">
        <v>0</v>
      </c>
      <c r="F16" s="9">
        <v>0</v>
      </c>
      <c r="G16" s="9">
        <v>128</v>
      </c>
      <c r="H16" s="9">
        <v>0</v>
      </c>
      <c r="I16" s="9">
        <v>0</v>
      </c>
      <c r="J16" s="9">
        <v>0</v>
      </c>
      <c r="K16" s="9"/>
      <c r="L16" s="9"/>
      <c r="M16" s="10">
        <f t="shared" si="1"/>
        <v>128</v>
      </c>
      <c r="O16" s="77"/>
      <c r="P16" s="70"/>
      <c r="Q16" s="10">
        <f t="shared" si="0"/>
        <v>666</v>
      </c>
    </row>
    <row r="17" spans="1:17" s="56" customFormat="1" ht="19.5" customHeight="1">
      <c r="A17" s="76" t="s">
        <v>60</v>
      </c>
      <c r="B17" s="69">
        <v>26</v>
      </c>
      <c r="C17" s="82">
        <v>3</v>
      </c>
      <c r="D17" s="6">
        <v>0</v>
      </c>
      <c r="E17" s="6">
        <v>100</v>
      </c>
      <c r="F17" s="6">
        <v>490</v>
      </c>
      <c r="G17" s="6">
        <v>700</v>
      </c>
      <c r="H17" s="6">
        <v>100</v>
      </c>
      <c r="I17" s="6">
        <v>330</v>
      </c>
      <c r="J17" s="6">
        <v>100</v>
      </c>
      <c r="K17" s="6"/>
      <c r="L17" s="6"/>
      <c r="M17" s="7">
        <f t="shared" si="1"/>
        <v>1820</v>
      </c>
      <c r="O17" s="76" t="s">
        <v>60</v>
      </c>
      <c r="P17" s="69">
        <f>B17+B46</f>
        <v>195</v>
      </c>
      <c r="Q17" s="7">
        <f t="shared" si="0"/>
        <v>4187</v>
      </c>
    </row>
    <row r="18" spans="1:17" s="56" customFormat="1" ht="19.5" customHeight="1">
      <c r="A18" s="77"/>
      <c r="B18" s="70"/>
      <c r="C18" s="84"/>
      <c r="D18" s="9">
        <v>0</v>
      </c>
      <c r="E18" s="9">
        <v>3</v>
      </c>
      <c r="F18" s="9">
        <v>127</v>
      </c>
      <c r="G18" s="9">
        <v>159</v>
      </c>
      <c r="H18" s="9">
        <v>8</v>
      </c>
      <c r="I18" s="9">
        <v>88</v>
      </c>
      <c r="J18" s="9">
        <v>61</v>
      </c>
      <c r="K18" s="9"/>
      <c r="L18" s="9"/>
      <c r="M18" s="10">
        <f t="shared" si="1"/>
        <v>446</v>
      </c>
      <c r="O18" s="77"/>
      <c r="P18" s="70"/>
      <c r="Q18" s="10">
        <f t="shared" si="0"/>
        <v>896</v>
      </c>
    </row>
    <row r="19" spans="1:17" ht="19.5" customHeight="1">
      <c r="A19" s="76" t="s">
        <v>61</v>
      </c>
      <c r="B19" s="69">
        <v>33</v>
      </c>
      <c r="C19" s="82">
        <v>4</v>
      </c>
      <c r="D19" s="6">
        <v>0</v>
      </c>
      <c r="E19" s="6">
        <v>0</v>
      </c>
      <c r="F19" s="6">
        <v>0</v>
      </c>
      <c r="G19" s="6">
        <v>1589</v>
      </c>
      <c r="H19" s="6">
        <v>500</v>
      </c>
      <c r="I19" s="6">
        <v>0</v>
      </c>
      <c r="J19" s="6">
        <v>0</v>
      </c>
      <c r="K19" s="6"/>
      <c r="L19" s="6"/>
      <c r="M19" s="7">
        <f t="shared" si="1"/>
        <v>2089</v>
      </c>
      <c r="O19" s="76" t="s">
        <v>61</v>
      </c>
      <c r="P19" s="69">
        <f>B19+B48</f>
        <v>231</v>
      </c>
      <c r="Q19" s="7">
        <f t="shared" si="0"/>
        <v>4158</v>
      </c>
    </row>
    <row r="20" spans="1:17" ht="19.5" customHeight="1">
      <c r="A20" s="77"/>
      <c r="B20" s="70"/>
      <c r="C20" s="84"/>
      <c r="D20" s="9">
        <v>0</v>
      </c>
      <c r="E20" s="9">
        <v>0</v>
      </c>
      <c r="F20" s="9">
        <v>0</v>
      </c>
      <c r="G20" s="9">
        <v>51</v>
      </c>
      <c r="H20" s="9">
        <v>7</v>
      </c>
      <c r="I20" s="9">
        <v>0</v>
      </c>
      <c r="J20" s="9">
        <v>0</v>
      </c>
      <c r="K20" s="9"/>
      <c r="L20" s="9"/>
      <c r="M20" s="10">
        <f t="shared" si="1"/>
        <v>58</v>
      </c>
      <c r="O20" s="77"/>
      <c r="P20" s="70"/>
      <c r="Q20" s="10">
        <f t="shared" si="0"/>
        <v>295</v>
      </c>
    </row>
    <row r="21" spans="1:17" ht="19.5" customHeight="1">
      <c r="A21" s="76" t="s">
        <v>52</v>
      </c>
      <c r="B21" s="69">
        <v>36</v>
      </c>
      <c r="C21" s="82">
        <v>1</v>
      </c>
      <c r="D21" s="6">
        <v>0</v>
      </c>
      <c r="E21" s="6">
        <v>60</v>
      </c>
      <c r="F21" s="6">
        <v>60</v>
      </c>
      <c r="G21" s="6">
        <v>5240</v>
      </c>
      <c r="H21" s="6">
        <v>600</v>
      </c>
      <c r="I21" s="6">
        <v>360</v>
      </c>
      <c r="J21" s="6">
        <v>0</v>
      </c>
      <c r="K21" s="6"/>
      <c r="L21" s="6"/>
      <c r="M21" s="7">
        <f t="shared" si="1"/>
        <v>6320</v>
      </c>
      <c r="N21" s="87"/>
      <c r="O21" s="76" t="s">
        <v>105</v>
      </c>
      <c r="P21" s="69">
        <f>B21+B50</f>
        <v>73</v>
      </c>
      <c r="Q21" s="7">
        <f t="shared" si="0"/>
        <v>6712</v>
      </c>
    </row>
    <row r="22" spans="1:17" ht="19.5" customHeight="1">
      <c r="A22" s="77"/>
      <c r="B22" s="70"/>
      <c r="C22" s="84"/>
      <c r="D22" s="9">
        <v>0</v>
      </c>
      <c r="E22" s="9">
        <v>0</v>
      </c>
      <c r="F22" s="9">
        <v>0</v>
      </c>
      <c r="G22" s="9">
        <v>536</v>
      </c>
      <c r="H22" s="9">
        <v>284</v>
      </c>
      <c r="I22" s="9">
        <v>35</v>
      </c>
      <c r="J22" s="9">
        <v>0</v>
      </c>
      <c r="K22" s="9"/>
      <c r="L22" s="9"/>
      <c r="M22" s="10">
        <f t="shared" si="1"/>
        <v>855</v>
      </c>
      <c r="N22" s="87"/>
      <c r="O22" s="77"/>
      <c r="P22" s="70"/>
      <c r="Q22" s="10">
        <f t="shared" si="0"/>
        <v>889</v>
      </c>
    </row>
    <row r="23" spans="1:17" ht="19.5" customHeight="1">
      <c r="A23" s="76" t="s">
        <v>54</v>
      </c>
      <c r="B23" s="69">
        <v>70</v>
      </c>
      <c r="C23" s="82">
        <v>5</v>
      </c>
      <c r="D23" s="6">
        <v>300</v>
      </c>
      <c r="E23" s="6">
        <v>0</v>
      </c>
      <c r="F23" s="6">
        <v>0</v>
      </c>
      <c r="G23" s="6">
        <v>1960</v>
      </c>
      <c r="H23" s="6">
        <v>300</v>
      </c>
      <c r="I23" s="6">
        <v>500</v>
      </c>
      <c r="J23" s="6">
        <v>300</v>
      </c>
      <c r="K23" s="6"/>
      <c r="L23" s="6"/>
      <c r="M23" s="7">
        <f t="shared" si="1"/>
        <v>3360</v>
      </c>
      <c r="O23" s="76" t="s">
        <v>106</v>
      </c>
      <c r="P23" s="69">
        <f>B23+B52</f>
        <v>72</v>
      </c>
      <c r="Q23" s="7">
        <f t="shared" si="0"/>
        <v>3362</v>
      </c>
    </row>
    <row r="24" spans="1:17" ht="19.5" customHeight="1">
      <c r="A24" s="77"/>
      <c r="B24" s="70"/>
      <c r="C24" s="84"/>
      <c r="D24" s="9">
        <v>110</v>
      </c>
      <c r="E24" s="9">
        <v>0</v>
      </c>
      <c r="F24" s="9">
        <v>0</v>
      </c>
      <c r="G24" s="9">
        <v>564</v>
      </c>
      <c r="H24" s="9">
        <v>50</v>
      </c>
      <c r="I24" s="9">
        <v>215</v>
      </c>
      <c r="J24" s="9">
        <v>0</v>
      </c>
      <c r="K24" s="9"/>
      <c r="L24" s="9"/>
      <c r="M24" s="10">
        <f t="shared" si="1"/>
        <v>939</v>
      </c>
      <c r="O24" s="77"/>
      <c r="P24" s="70"/>
      <c r="Q24" s="10">
        <f t="shared" si="0"/>
        <v>940</v>
      </c>
    </row>
    <row r="25" spans="1:17" ht="19.5" customHeight="1">
      <c r="A25" s="76" t="s">
        <v>73</v>
      </c>
      <c r="B25" s="69">
        <v>29</v>
      </c>
      <c r="C25" s="82">
        <v>2</v>
      </c>
      <c r="D25" s="6">
        <v>0</v>
      </c>
      <c r="E25" s="6">
        <v>0</v>
      </c>
      <c r="F25" s="6">
        <v>0</v>
      </c>
      <c r="G25" s="6">
        <v>850</v>
      </c>
      <c r="H25" s="6">
        <v>100</v>
      </c>
      <c r="I25" s="6">
        <v>500</v>
      </c>
      <c r="J25" s="6">
        <v>0</v>
      </c>
      <c r="K25" s="6"/>
      <c r="L25" s="6"/>
      <c r="M25" s="7">
        <f t="shared" si="1"/>
        <v>1450</v>
      </c>
      <c r="O25" s="76" t="s">
        <v>73</v>
      </c>
      <c r="P25" s="69">
        <f>B25+B54</f>
        <v>191</v>
      </c>
      <c r="Q25" s="7">
        <f t="shared" si="0"/>
        <v>3448</v>
      </c>
    </row>
    <row r="26" spans="1:17" ht="19.5" customHeight="1">
      <c r="A26" s="77"/>
      <c r="B26" s="70"/>
      <c r="C26" s="84"/>
      <c r="D26" s="9">
        <v>0</v>
      </c>
      <c r="E26" s="9">
        <v>0</v>
      </c>
      <c r="F26" s="9">
        <v>0</v>
      </c>
      <c r="G26" s="9">
        <v>204</v>
      </c>
      <c r="H26" s="9">
        <v>100</v>
      </c>
      <c r="I26" s="9">
        <v>0</v>
      </c>
      <c r="J26" s="9">
        <v>0</v>
      </c>
      <c r="K26" s="9"/>
      <c r="L26" s="9"/>
      <c r="M26" s="10">
        <f t="shared" si="1"/>
        <v>304</v>
      </c>
      <c r="O26" s="77"/>
      <c r="P26" s="70"/>
      <c r="Q26" s="10">
        <f t="shared" si="0"/>
        <v>911</v>
      </c>
    </row>
    <row r="27" spans="1:17" ht="19.5" customHeight="1">
      <c r="A27" s="76" t="s">
        <v>74</v>
      </c>
      <c r="B27" s="71">
        <f>SUM(B5:B26)</f>
        <v>417</v>
      </c>
      <c r="C27" s="71">
        <f>SUM(C5:C26)</f>
        <v>28</v>
      </c>
      <c r="D27" s="7">
        <f>D5+D7+D9+D11+D13+D15+D17+D19+D21+D23+D25</f>
        <v>650</v>
      </c>
      <c r="E27" s="7">
        <f aca="true" t="shared" si="2" ref="E27:J27">E5+E7+E9+E11+E13+E15+E17+E19+E21+E23+E25</f>
        <v>860</v>
      </c>
      <c r="F27" s="7">
        <f t="shared" si="2"/>
        <v>930</v>
      </c>
      <c r="G27" s="7">
        <f t="shared" si="2"/>
        <v>27117</v>
      </c>
      <c r="H27" s="7">
        <f t="shared" si="2"/>
        <v>4940</v>
      </c>
      <c r="I27" s="7">
        <f t="shared" si="2"/>
        <v>5075</v>
      </c>
      <c r="J27" s="7">
        <f t="shared" si="2"/>
        <v>880</v>
      </c>
      <c r="K27" s="7"/>
      <c r="L27" s="7"/>
      <c r="M27" s="7">
        <f>SUM(M11+M9+M13+M15+M17+M19+M25+M21+M7+M23+M5)</f>
        <v>40452</v>
      </c>
      <c r="O27" s="76" t="s">
        <v>74</v>
      </c>
      <c r="P27" s="71">
        <f>B27+B56</f>
        <v>1517</v>
      </c>
      <c r="Q27" s="7">
        <f t="shared" si="0"/>
        <v>54153</v>
      </c>
    </row>
    <row r="28" spans="1:17" ht="19.5" customHeight="1">
      <c r="A28" s="77"/>
      <c r="B28" s="72"/>
      <c r="C28" s="72"/>
      <c r="D28" s="8">
        <f>D6+D8+D10+D12+D14+D16+D18+D20+D22+D24+D26</f>
        <v>363</v>
      </c>
      <c r="E28" s="8">
        <f aca="true" t="shared" si="3" ref="E28:J28">E6+E8+E10+E12+E14+E16+E18+E20+E22+E24+E26</f>
        <v>407</v>
      </c>
      <c r="F28" s="8">
        <f t="shared" si="3"/>
        <v>148</v>
      </c>
      <c r="G28" s="8">
        <f t="shared" si="3"/>
        <v>5644</v>
      </c>
      <c r="H28" s="8">
        <f t="shared" si="3"/>
        <v>1667</v>
      </c>
      <c r="I28" s="8">
        <f t="shared" si="3"/>
        <v>1567</v>
      </c>
      <c r="J28" s="8">
        <f t="shared" si="3"/>
        <v>185</v>
      </c>
      <c r="K28" s="8"/>
      <c r="L28" s="8"/>
      <c r="M28" s="8">
        <f>SUM(M12+M10+M6+M14+M16+M18+M20+M26+M22+M8+M24)</f>
        <v>9981</v>
      </c>
      <c r="O28" s="77"/>
      <c r="P28" s="72"/>
      <c r="Q28" s="8">
        <f t="shared" si="0"/>
        <v>12483</v>
      </c>
    </row>
    <row r="29" spans="1:16" ht="19.5" customHeight="1">
      <c r="A29" s="13"/>
      <c r="B29" s="14"/>
      <c r="C29" s="4"/>
      <c r="D29" s="15"/>
      <c r="E29" s="15"/>
      <c r="F29" s="36"/>
      <c r="G29" s="15"/>
      <c r="H29" s="15"/>
      <c r="I29" s="15"/>
      <c r="J29" s="36"/>
      <c r="K29" s="36"/>
      <c r="L29" s="15"/>
      <c r="M29" s="15"/>
      <c r="N29" s="2"/>
      <c r="O29" s="2"/>
      <c r="P29" s="2"/>
    </row>
    <row r="30" spans="1:16" ht="19.5" customHeight="1">
      <c r="A30" s="13"/>
      <c r="B30" s="14"/>
      <c r="C30" s="4"/>
      <c r="D30" s="15"/>
      <c r="E30" s="15"/>
      <c r="F30" s="36"/>
      <c r="G30" s="15"/>
      <c r="H30" s="15"/>
      <c r="I30" s="15"/>
      <c r="J30" s="36"/>
      <c r="K30" s="36"/>
      <c r="L30" s="15"/>
      <c r="M30" s="15"/>
      <c r="N30" s="2"/>
      <c r="O30" s="2"/>
      <c r="P30" s="2"/>
    </row>
    <row r="31" spans="1:16" ht="19.5" customHeight="1">
      <c r="A31" s="11" t="s">
        <v>75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ht="19.5" customHeight="1">
      <c r="A32" s="78" t="s">
        <v>59</v>
      </c>
      <c r="B32" s="80" t="s">
        <v>63</v>
      </c>
      <c r="C32" s="3" t="s">
        <v>64</v>
      </c>
      <c r="D32" s="73" t="s">
        <v>65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</row>
    <row r="33" spans="1:17" ht="19.5" customHeight="1">
      <c r="A33" s="79"/>
      <c r="B33" s="81"/>
      <c r="C33" s="5" t="s">
        <v>66</v>
      </c>
      <c r="D33" s="5" t="s">
        <v>76</v>
      </c>
      <c r="E33" s="5" t="s">
        <v>77</v>
      </c>
      <c r="F33" s="5" t="s">
        <v>78</v>
      </c>
      <c r="G33" s="5" t="s">
        <v>79</v>
      </c>
      <c r="H33" s="5" t="s">
        <v>80</v>
      </c>
      <c r="I33" s="5" t="s">
        <v>81</v>
      </c>
      <c r="J33" s="5" t="s">
        <v>82</v>
      </c>
      <c r="K33" s="5" t="s">
        <v>83</v>
      </c>
      <c r="L33" s="61" t="s">
        <v>56</v>
      </c>
      <c r="M33" s="61" t="s">
        <v>84</v>
      </c>
      <c r="N33" s="61" t="s">
        <v>85</v>
      </c>
      <c r="O33" s="5" t="s">
        <v>86</v>
      </c>
      <c r="P33" s="5" t="s">
        <v>97</v>
      </c>
      <c r="Q33" s="12" t="s">
        <v>68</v>
      </c>
    </row>
    <row r="34" spans="1:17" ht="19.5" customHeight="1">
      <c r="A34" s="76" t="s">
        <v>55</v>
      </c>
      <c r="B34" s="71">
        <f>2+5+7+21+0+0</f>
        <v>35</v>
      </c>
      <c r="C34" s="82">
        <v>2</v>
      </c>
      <c r="D34" s="6">
        <v>10</v>
      </c>
      <c r="E34" s="6">
        <v>0</v>
      </c>
      <c r="F34" s="6">
        <v>0</v>
      </c>
      <c r="G34" s="6">
        <v>0</v>
      </c>
      <c r="H34" s="85">
        <v>50</v>
      </c>
      <c r="I34" s="86"/>
      <c r="J34" s="6">
        <v>0</v>
      </c>
      <c r="K34" s="6">
        <v>0</v>
      </c>
      <c r="L34" s="6">
        <v>171</v>
      </c>
      <c r="M34" s="6">
        <v>0</v>
      </c>
      <c r="N34" s="6">
        <v>200</v>
      </c>
      <c r="O34" s="6">
        <v>0</v>
      </c>
      <c r="P34" s="6">
        <v>0</v>
      </c>
      <c r="Q34" s="7">
        <f aca="true" t="shared" si="4" ref="Q34:Q55">SUM(D34:P34)</f>
        <v>431</v>
      </c>
    </row>
    <row r="35" spans="1:17" ht="19.5" customHeight="1">
      <c r="A35" s="77"/>
      <c r="B35" s="72"/>
      <c r="C35" s="83"/>
      <c r="D35" s="9">
        <v>3</v>
      </c>
      <c r="E35" s="9">
        <v>0</v>
      </c>
      <c r="F35" s="9">
        <v>0</v>
      </c>
      <c r="G35" s="9">
        <v>0</v>
      </c>
      <c r="H35" s="9">
        <v>3</v>
      </c>
      <c r="I35" s="52">
        <v>4</v>
      </c>
      <c r="J35" s="9">
        <v>0</v>
      </c>
      <c r="K35" s="9">
        <v>0</v>
      </c>
      <c r="L35" s="9">
        <v>16</v>
      </c>
      <c r="M35" s="9">
        <v>0</v>
      </c>
      <c r="N35" s="9">
        <v>53</v>
      </c>
      <c r="O35" s="9">
        <v>0</v>
      </c>
      <c r="P35" s="9">
        <v>0</v>
      </c>
      <c r="Q35" s="8">
        <f t="shared" si="4"/>
        <v>79</v>
      </c>
    </row>
    <row r="36" spans="1:17" ht="19.5" customHeight="1">
      <c r="A36" s="76" t="s">
        <v>53</v>
      </c>
      <c r="B36" s="71">
        <v>2</v>
      </c>
      <c r="C36" s="82">
        <v>1</v>
      </c>
      <c r="D36" s="6">
        <v>0</v>
      </c>
      <c r="E36" s="6">
        <v>0</v>
      </c>
      <c r="F36" s="6">
        <v>0</v>
      </c>
      <c r="G36" s="6">
        <v>0</v>
      </c>
      <c r="H36" s="53">
        <v>0</v>
      </c>
      <c r="I36" s="51">
        <v>0</v>
      </c>
      <c r="J36" s="6">
        <v>0</v>
      </c>
      <c r="K36" s="6">
        <v>0</v>
      </c>
      <c r="L36" s="6">
        <v>2</v>
      </c>
      <c r="M36" s="6">
        <v>0</v>
      </c>
      <c r="N36" s="6">
        <v>0</v>
      </c>
      <c r="O36" s="6">
        <v>0</v>
      </c>
      <c r="P36" s="6">
        <v>0</v>
      </c>
      <c r="Q36" s="7">
        <f t="shared" si="4"/>
        <v>2</v>
      </c>
    </row>
    <row r="37" spans="1:17" ht="19.5" customHeight="1">
      <c r="A37" s="77"/>
      <c r="B37" s="72"/>
      <c r="C37" s="83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52">
        <v>0</v>
      </c>
      <c r="J37" s="9">
        <v>0</v>
      </c>
      <c r="K37" s="9">
        <v>0</v>
      </c>
      <c r="L37" s="9">
        <v>2</v>
      </c>
      <c r="M37" s="9">
        <v>0</v>
      </c>
      <c r="N37" s="9">
        <v>0</v>
      </c>
      <c r="O37" s="9">
        <v>0</v>
      </c>
      <c r="P37" s="9">
        <v>0</v>
      </c>
      <c r="Q37" s="8">
        <f t="shared" si="4"/>
        <v>2</v>
      </c>
    </row>
    <row r="38" spans="1:17" ht="19.5" customHeight="1">
      <c r="A38" s="76" t="s">
        <v>69</v>
      </c>
      <c r="B38" s="71">
        <f>0+8+11+45+0+0</f>
        <v>64</v>
      </c>
      <c r="C38" s="82">
        <v>2</v>
      </c>
      <c r="D38" s="6">
        <v>19</v>
      </c>
      <c r="E38" s="6">
        <v>0</v>
      </c>
      <c r="F38" s="6">
        <v>0</v>
      </c>
      <c r="G38" s="6">
        <v>0</v>
      </c>
      <c r="H38" s="85">
        <v>66</v>
      </c>
      <c r="I38" s="86"/>
      <c r="J38" s="6">
        <v>0</v>
      </c>
      <c r="K38" s="6">
        <v>0</v>
      </c>
      <c r="L38" s="6">
        <v>478</v>
      </c>
      <c r="M38" s="6">
        <v>0</v>
      </c>
      <c r="N38" s="6">
        <v>0</v>
      </c>
      <c r="O38" s="6">
        <v>0</v>
      </c>
      <c r="P38" s="6">
        <v>0</v>
      </c>
      <c r="Q38" s="7">
        <f t="shared" si="4"/>
        <v>563</v>
      </c>
    </row>
    <row r="39" spans="1:17" ht="19.5" customHeight="1">
      <c r="A39" s="77"/>
      <c r="B39" s="72"/>
      <c r="C39" s="83"/>
      <c r="D39" s="9">
        <v>3</v>
      </c>
      <c r="E39" s="9">
        <v>0</v>
      </c>
      <c r="F39" s="9">
        <v>0</v>
      </c>
      <c r="G39" s="9">
        <v>0</v>
      </c>
      <c r="H39" s="9">
        <v>6</v>
      </c>
      <c r="I39" s="52">
        <v>7</v>
      </c>
      <c r="J39" s="9">
        <v>0</v>
      </c>
      <c r="K39" s="9">
        <v>0</v>
      </c>
      <c r="L39" s="9">
        <v>61</v>
      </c>
      <c r="M39" s="9">
        <v>0</v>
      </c>
      <c r="N39" s="9">
        <v>0</v>
      </c>
      <c r="O39" s="9">
        <v>0</v>
      </c>
      <c r="P39" s="9">
        <v>0</v>
      </c>
      <c r="Q39" s="8">
        <f t="shared" si="4"/>
        <v>77</v>
      </c>
    </row>
    <row r="40" spans="1:17" ht="19.5" customHeight="1">
      <c r="A40" s="76" t="s">
        <v>87</v>
      </c>
      <c r="B40" s="71">
        <v>179</v>
      </c>
      <c r="C40" s="82">
        <v>2</v>
      </c>
      <c r="D40" s="6">
        <v>15</v>
      </c>
      <c r="E40" s="6">
        <v>102</v>
      </c>
      <c r="F40" s="6">
        <v>154</v>
      </c>
      <c r="G40" s="6">
        <v>90</v>
      </c>
      <c r="H40" s="85">
        <v>10</v>
      </c>
      <c r="I40" s="86"/>
      <c r="J40" s="6">
        <v>115</v>
      </c>
      <c r="K40" s="6">
        <v>0</v>
      </c>
      <c r="L40" s="6">
        <v>1730</v>
      </c>
      <c r="M40" s="6">
        <v>467</v>
      </c>
      <c r="N40" s="6">
        <v>18</v>
      </c>
      <c r="O40" s="6">
        <v>248</v>
      </c>
      <c r="P40" s="6">
        <v>0</v>
      </c>
      <c r="Q40" s="7">
        <f t="shared" si="4"/>
        <v>2949</v>
      </c>
    </row>
    <row r="41" spans="1:17" ht="19.5" customHeight="1">
      <c r="A41" s="77"/>
      <c r="B41" s="72"/>
      <c r="C41" s="83"/>
      <c r="D41" s="9">
        <v>8</v>
      </c>
      <c r="E41" s="9">
        <v>1</v>
      </c>
      <c r="F41" s="9">
        <v>23</v>
      </c>
      <c r="G41" s="9">
        <v>5</v>
      </c>
      <c r="H41" s="9">
        <v>0</v>
      </c>
      <c r="I41" s="52">
        <v>0</v>
      </c>
      <c r="J41" s="9">
        <v>6</v>
      </c>
      <c r="K41" s="9">
        <v>0</v>
      </c>
      <c r="L41" s="9">
        <v>284</v>
      </c>
      <c r="M41" s="9">
        <v>51</v>
      </c>
      <c r="N41" s="9">
        <v>16</v>
      </c>
      <c r="O41" s="9">
        <v>33</v>
      </c>
      <c r="P41" s="9">
        <v>0</v>
      </c>
      <c r="Q41" s="8">
        <f t="shared" si="4"/>
        <v>427</v>
      </c>
    </row>
    <row r="42" spans="1:17" s="56" customFormat="1" ht="19.5" customHeight="1">
      <c r="A42" s="76" t="s">
        <v>71</v>
      </c>
      <c r="B42" s="71">
        <f>1+3+2+29+7+0</f>
        <v>42</v>
      </c>
      <c r="C42" s="82">
        <v>4</v>
      </c>
      <c r="D42" s="6">
        <v>4</v>
      </c>
      <c r="E42" s="6">
        <v>0</v>
      </c>
      <c r="F42" s="6">
        <v>0</v>
      </c>
      <c r="G42" s="6">
        <v>0</v>
      </c>
      <c r="H42" s="85">
        <v>7</v>
      </c>
      <c r="I42" s="86"/>
      <c r="J42" s="6">
        <v>29</v>
      </c>
      <c r="K42" s="6">
        <v>0</v>
      </c>
      <c r="L42" s="6">
        <v>353</v>
      </c>
      <c r="M42" s="6">
        <v>5</v>
      </c>
      <c r="N42" s="6">
        <v>0</v>
      </c>
      <c r="O42" s="6">
        <v>0</v>
      </c>
      <c r="P42" s="6">
        <v>0</v>
      </c>
      <c r="Q42" s="7">
        <f t="shared" si="4"/>
        <v>398</v>
      </c>
    </row>
    <row r="43" spans="1:17" s="56" customFormat="1" ht="19.5" customHeight="1">
      <c r="A43" s="77"/>
      <c r="B43" s="72"/>
      <c r="C43" s="83"/>
      <c r="D43" s="9">
        <v>1</v>
      </c>
      <c r="E43" s="9">
        <v>0</v>
      </c>
      <c r="F43" s="9">
        <v>0</v>
      </c>
      <c r="G43" s="9">
        <v>0</v>
      </c>
      <c r="H43" s="9">
        <v>1</v>
      </c>
      <c r="I43" s="52">
        <v>2</v>
      </c>
      <c r="J43" s="9">
        <v>2</v>
      </c>
      <c r="K43" s="9">
        <v>0</v>
      </c>
      <c r="L43" s="9">
        <v>44</v>
      </c>
      <c r="M43" s="9">
        <v>0</v>
      </c>
      <c r="N43" s="9">
        <v>0</v>
      </c>
      <c r="O43" s="9">
        <v>0</v>
      </c>
      <c r="P43" s="9">
        <v>0</v>
      </c>
      <c r="Q43" s="8">
        <f t="shared" si="4"/>
        <v>50</v>
      </c>
    </row>
    <row r="44" spans="1:17" ht="19.5" customHeight="1">
      <c r="A44" s="76" t="s">
        <v>88</v>
      </c>
      <c r="B44" s="71">
        <v>210</v>
      </c>
      <c r="C44" s="82">
        <v>4</v>
      </c>
      <c r="D44" s="6">
        <v>11</v>
      </c>
      <c r="E44" s="6">
        <v>0</v>
      </c>
      <c r="F44" s="6">
        <v>43</v>
      </c>
      <c r="G44" s="6">
        <v>0</v>
      </c>
      <c r="H44" s="85">
        <v>255</v>
      </c>
      <c r="I44" s="86"/>
      <c r="J44" s="6">
        <v>44</v>
      </c>
      <c r="K44" s="6">
        <v>30</v>
      </c>
      <c r="L44" s="6">
        <v>1309</v>
      </c>
      <c r="M44" s="6">
        <v>838</v>
      </c>
      <c r="N44" s="6">
        <v>0</v>
      </c>
      <c r="O44" s="6">
        <v>0</v>
      </c>
      <c r="P44" s="6">
        <v>0</v>
      </c>
      <c r="Q44" s="7">
        <f t="shared" si="4"/>
        <v>2530</v>
      </c>
    </row>
    <row r="45" spans="1:17" ht="19.5" customHeight="1">
      <c r="A45" s="77"/>
      <c r="B45" s="72"/>
      <c r="C45" s="83"/>
      <c r="D45" s="9">
        <v>3</v>
      </c>
      <c r="E45" s="9">
        <v>0</v>
      </c>
      <c r="F45" s="9">
        <v>15</v>
      </c>
      <c r="G45" s="9">
        <v>0</v>
      </c>
      <c r="H45" s="9">
        <v>28</v>
      </c>
      <c r="I45" s="52">
        <v>74</v>
      </c>
      <c r="J45" s="9">
        <v>22</v>
      </c>
      <c r="K45" s="9">
        <v>20</v>
      </c>
      <c r="L45" s="9">
        <v>225</v>
      </c>
      <c r="M45" s="9">
        <v>150</v>
      </c>
      <c r="N45" s="9">
        <v>0</v>
      </c>
      <c r="O45" s="9">
        <v>1</v>
      </c>
      <c r="P45" s="9">
        <v>0</v>
      </c>
      <c r="Q45" s="8">
        <f t="shared" si="4"/>
        <v>538</v>
      </c>
    </row>
    <row r="46" spans="1:17" s="56" customFormat="1" ht="19.5" customHeight="1">
      <c r="A46" s="76" t="s">
        <v>60</v>
      </c>
      <c r="B46" s="71">
        <f>1+0+42+103+22+1</f>
        <v>169</v>
      </c>
      <c r="C46" s="82">
        <v>7</v>
      </c>
      <c r="D46" s="6">
        <v>53</v>
      </c>
      <c r="E46" s="6">
        <v>0</v>
      </c>
      <c r="F46" s="6">
        <v>0</v>
      </c>
      <c r="G46" s="6">
        <v>30</v>
      </c>
      <c r="H46" s="7">
        <v>0</v>
      </c>
      <c r="I46" s="55">
        <v>0</v>
      </c>
      <c r="J46" s="6">
        <v>174</v>
      </c>
      <c r="K46" s="6">
        <v>0</v>
      </c>
      <c r="L46" s="6">
        <v>2100</v>
      </c>
      <c r="M46" s="6">
        <v>0</v>
      </c>
      <c r="N46" s="6">
        <v>0</v>
      </c>
      <c r="O46" s="6">
        <v>0</v>
      </c>
      <c r="P46" s="6">
        <v>10</v>
      </c>
      <c r="Q46" s="7">
        <f t="shared" si="4"/>
        <v>2367</v>
      </c>
    </row>
    <row r="47" spans="1:17" s="56" customFormat="1" ht="19.5" customHeight="1">
      <c r="A47" s="77"/>
      <c r="B47" s="72"/>
      <c r="C47" s="83"/>
      <c r="D47" s="9">
        <v>33</v>
      </c>
      <c r="E47" s="9">
        <v>0</v>
      </c>
      <c r="F47" s="9">
        <v>0</v>
      </c>
      <c r="G47" s="9">
        <v>0</v>
      </c>
      <c r="H47" s="9">
        <v>0</v>
      </c>
      <c r="I47" s="52">
        <v>0</v>
      </c>
      <c r="J47" s="9">
        <v>12</v>
      </c>
      <c r="K47" s="9">
        <v>0</v>
      </c>
      <c r="L47" s="9">
        <v>395</v>
      </c>
      <c r="M47" s="9">
        <v>0</v>
      </c>
      <c r="N47" s="9">
        <v>0</v>
      </c>
      <c r="O47" s="9">
        <v>0</v>
      </c>
      <c r="P47" s="9">
        <v>10</v>
      </c>
      <c r="Q47" s="8">
        <f t="shared" si="4"/>
        <v>450</v>
      </c>
    </row>
    <row r="48" spans="1:17" ht="19.5" customHeight="1">
      <c r="A48" s="76" t="s">
        <v>61</v>
      </c>
      <c r="B48" s="71">
        <f>13+14+62+82+27+0</f>
        <v>198</v>
      </c>
      <c r="C48" s="82">
        <v>4</v>
      </c>
      <c r="D48" s="6">
        <v>77</v>
      </c>
      <c r="E48" s="6">
        <v>0</v>
      </c>
      <c r="F48" s="6">
        <v>10</v>
      </c>
      <c r="G48" s="6">
        <v>0</v>
      </c>
      <c r="H48" s="85">
        <v>172</v>
      </c>
      <c r="I48" s="88"/>
      <c r="J48" s="6">
        <v>453</v>
      </c>
      <c r="K48" s="6">
        <v>0</v>
      </c>
      <c r="L48" s="6">
        <v>1151</v>
      </c>
      <c r="M48" s="6">
        <v>205</v>
      </c>
      <c r="N48" s="6">
        <v>0</v>
      </c>
      <c r="O48" s="6">
        <v>1</v>
      </c>
      <c r="P48" s="6">
        <v>0</v>
      </c>
      <c r="Q48" s="7">
        <f t="shared" si="4"/>
        <v>2069</v>
      </c>
    </row>
    <row r="49" spans="1:17" ht="19.5" customHeight="1">
      <c r="A49" s="77"/>
      <c r="B49" s="72"/>
      <c r="C49" s="83"/>
      <c r="D49" s="9">
        <v>33</v>
      </c>
      <c r="E49" s="9">
        <v>0</v>
      </c>
      <c r="F49" s="9">
        <v>0</v>
      </c>
      <c r="G49" s="9">
        <v>0</v>
      </c>
      <c r="H49" s="9">
        <v>20</v>
      </c>
      <c r="I49" s="52">
        <v>26</v>
      </c>
      <c r="J49" s="9">
        <v>67</v>
      </c>
      <c r="K49" s="9">
        <v>0</v>
      </c>
      <c r="L49" s="9">
        <v>71</v>
      </c>
      <c r="M49" s="9">
        <v>19</v>
      </c>
      <c r="N49" s="9">
        <v>0</v>
      </c>
      <c r="O49" s="9">
        <v>1</v>
      </c>
      <c r="P49" s="9">
        <v>0</v>
      </c>
      <c r="Q49" s="8">
        <f t="shared" si="4"/>
        <v>237</v>
      </c>
    </row>
    <row r="50" spans="1:17" ht="19.5" customHeight="1">
      <c r="A50" s="76" t="s">
        <v>52</v>
      </c>
      <c r="B50" s="71">
        <f>0+0+0+37+0+0</f>
        <v>37</v>
      </c>
      <c r="C50" s="82">
        <v>1</v>
      </c>
      <c r="D50" s="6">
        <v>0</v>
      </c>
      <c r="E50" s="6">
        <v>0</v>
      </c>
      <c r="F50" s="6">
        <v>0</v>
      </c>
      <c r="G50" s="6">
        <v>0</v>
      </c>
      <c r="H50" s="53">
        <v>0</v>
      </c>
      <c r="I50" s="51">
        <v>0</v>
      </c>
      <c r="J50" s="6">
        <v>0</v>
      </c>
      <c r="K50" s="6">
        <v>0</v>
      </c>
      <c r="L50" s="6">
        <v>392</v>
      </c>
      <c r="M50" s="6">
        <v>0</v>
      </c>
      <c r="N50" s="6">
        <v>0</v>
      </c>
      <c r="O50" s="6">
        <v>0</v>
      </c>
      <c r="P50" s="6">
        <v>0</v>
      </c>
      <c r="Q50" s="7">
        <f t="shared" si="4"/>
        <v>392</v>
      </c>
    </row>
    <row r="51" spans="1:17" ht="19.5" customHeight="1">
      <c r="A51" s="77"/>
      <c r="B51" s="72"/>
      <c r="C51" s="83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52">
        <v>0</v>
      </c>
      <c r="J51" s="9">
        <v>0</v>
      </c>
      <c r="K51" s="9">
        <v>0</v>
      </c>
      <c r="L51" s="9">
        <v>34</v>
      </c>
      <c r="M51" s="9">
        <v>0</v>
      </c>
      <c r="N51" s="9">
        <v>0</v>
      </c>
      <c r="O51" s="9">
        <v>0</v>
      </c>
      <c r="P51" s="9">
        <v>0</v>
      </c>
      <c r="Q51" s="8">
        <f t="shared" si="4"/>
        <v>34</v>
      </c>
    </row>
    <row r="52" spans="1:17" ht="19.5" customHeight="1">
      <c r="A52" s="76" t="s">
        <v>54</v>
      </c>
      <c r="B52" s="71">
        <v>2</v>
      </c>
      <c r="C52" s="82">
        <v>1</v>
      </c>
      <c r="D52" s="6">
        <v>0</v>
      </c>
      <c r="E52" s="6">
        <v>0</v>
      </c>
      <c r="F52" s="6">
        <v>0</v>
      </c>
      <c r="G52" s="6">
        <v>0</v>
      </c>
      <c r="H52" s="53">
        <v>0</v>
      </c>
      <c r="I52" s="51">
        <v>0</v>
      </c>
      <c r="J52" s="6">
        <v>0</v>
      </c>
      <c r="K52" s="6">
        <v>0</v>
      </c>
      <c r="L52" s="6">
        <v>2</v>
      </c>
      <c r="M52" s="6">
        <v>0</v>
      </c>
      <c r="N52" s="6">
        <v>0</v>
      </c>
      <c r="O52" s="6">
        <v>0</v>
      </c>
      <c r="P52" s="6">
        <v>0</v>
      </c>
      <c r="Q52" s="7">
        <f t="shared" si="4"/>
        <v>2</v>
      </c>
    </row>
    <row r="53" spans="1:17" ht="19.5" customHeight="1">
      <c r="A53" s="77"/>
      <c r="B53" s="72"/>
      <c r="C53" s="83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0</v>
      </c>
      <c r="N53" s="9">
        <v>0</v>
      </c>
      <c r="O53" s="9">
        <v>0</v>
      </c>
      <c r="P53" s="9">
        <v>0</v>
      </c>
      <c r="Q53" s="8">
        <f t="shared" si="4"/>
        <v>1</v>
      </c>
    </row>
    <row r="54" spans="1:17" ht="19.5" customHeight="1">
      <c r="A54" s="76" t="s">
        <v>73</v>
      </c>
      <c r="B54" s="71">
        <f>44+37+5+57+19+0</f>
        <v>162</v>
      </c>
      <c r="C54" s="82">
        <v>2</v>
      </c>
      <c r="D54" s="6">
        <v>5</v>
      </c>
      <c r="E54" s="6">
        <v>24</v>
      </c>
      <c r="F54" s="6">
        <v>40</v>
      </c>
      <c r="G54" s="6">
        <v>0</v>
      </c>
      <c r="H54" s="85">
        <v>320</v>
      </c>
      <c r="I54" s="86"/>
      <c r="J54" s="6">
        <v>201</v>
      </c>
      <c r="K54" s="6">
        <v>0</v>
      </c>
      <c r="L54" s="6">
        <v>1268</v>
      </c>
      <c r="M54" s="6">
        <v>40</v>
      </c>
      <c r="N54" s="6">
        <v>100</v>
      </c>
      <c r="O54" s="6">
        <v>0</v>
      </c>
      <c r="P54" s="6">
        <v>0</v>
      </c>
      <c r="Q54" s="7">
        <f t="shared" si="4"/>
        <v>1998</v>
      </c>
    </row>
    <row r="55" spans="1:17" ht="19.5" customHeight="1">
      <c r="A55" s="77"/>
      <c r="B55" s="72"/>
      <c r="C55" s="83"/>
      <c r="D55" s="9">
        <v>5</v>
      </c>
      <c r="E55" s="9">
        <v>2</v>
      </c>
      <c r="F55" s="9">
        <v>9</v>
      </c>
      <c r="G55" s="9">
        <v>0</v>
      </c>
      <c r="H55" s="9">
        <v>55</v>
      </c>
      <c r="I55" s="52">
        <v>81</v>
      </c>
      <c r="J55" s="9">
        <v>51</v>
      </c>
      <c r="K55" s="9">
        <v>0</v>
      </c>
      <c r="L55" s="9">
        <v>345</v>
      </c>
      <c r="M55" s="9">
        <v>5</v>
      </c>
      <c r="N55" s="9">
        <v>54</v>
      </c>
      <c r="O55" s="9">
        <v>0</v>
      </c>
      <c r="P55" s="9">
        <v>0</v>
      </c>
      <c r="Q55" s="8">
        <f t="shared" si="4"/>
        <v>607</v>
      </c>
    </row>
    <row r="56" spans="1:17" ht="19.5" customHeight="1">
      <c r="A56" s="76" t="s">
        <v>89</v>
      </c>
      <c r="B56" s="71">
        <f>SUM(B34:B55)</f>
        <v>1100</v>
      </c>
      <c r="C56" s="71">
        <f>SUM(C34:C55)</f>
        <v>30</v>
      </c>
      <c r="D56" s="7">
        <f>D34+D36+D38+D40+D42+D44+D46+D48+D50+D52+D54</f>
        <v>194</v>
      </c>
      <c r="E56" s="7">
        <f aca="true" t="shared" si="5" ref="E56:J56">E34+E36+E38+E40+E42+E44+E46+E48+E50+E52+E54</f>
        <v>126</v>
      </c>
      <c r="F56" s="7">
        <f t="shared" si="5"/>
        <v>247</v>
      </c>
      <c r="G56" s="7">
        <f t="shared" si="5"/>
        <v>120</v>
      </c>
      <c r="H56" s="85">
        <f>H34+H36+H38+H40+H42+H44+H46+H48+H50+H52+H54</f>
        <v>880</v>
      </c>
      <c r="I56" s="86"/>
      <c r="J56" s="7">
        <f t="shared" si="5"/>
        <v>1016</v>
      </c>
      <c r="K56" s="7">
        <f aca="true" t="shared" si="6" ref="K56:P56">K34+K36+K38+K40+K42+K44+K46+K48+K50+K52+K54</f>
        <v>30</v>
      </c>
      <c r="L56" s="7">
        <f t="shared" si="6"/>
        <v>8956</v>
      </c>
      <c r="M56" s="7">
        <f t="shared" si="6"/>
        <v>1555</v>
      </c>
      <c r="N56" s="7">
        <f t="shared" si="6"/>
        <v>318</v>
      </c>
      <c r="O56" s="7">
        <f>O34+O36+O38+O40+O42+O44+O46+O48+O50+O52+O54</f>
        <v>249</v>
      </c>
      <c r="P56" s="7">
        <f t="shared" si="6"/>
        <v>10</v>
      </c>
      <c r="Q56" s="7">
        <f>SUM(Q40+Q38+Q42+Q44+Q46+Q48+Q54+Q50+Q36+Q52+Q34)</f>
        <v>13701</v>
      </c>
    </row>
    <row r="57" spans="1:17" ht="19.5" customHeight="1">
      <c r="A57" s="77"/>
      <c r="B57" s="72"/>
      <c r="C57" s="72"/>
      <c r="D57" s="8">
        <f>D35+D37+D39+D41+D43+D45+D47+D49+D51+D53+D55</f>
        <v>89</v>
      </c>
      <c r="E57" s="8">
        <f aca="true" t="shared" si="7" ref="E57:J57">E35+E37+E39+E41+E43+E45+E47+E49+E51+E53+E55</f>
        <v>3</v>
      </c>
      <c r="F57" s="8">
        <f t="shared" si="7"/>
        <v>47</v>
      </c>
      <c r="G57" s="8">
        <f t="shared" si="7"/>
        <v>5</v>
      </c>
      <c r="H57" s="8">
        <f t="shared" si="7"/>
        <v>113</v>
      </c>
      <c r="I57" s="8">
        <f>I35+I37+I39+I41+I43+I45+I47+I49+I51+I53+I55</f>
        <v>194</v>
      </c>
      <c r="J57" s="8">
        <f t="shared" si="7"/>
        <v>160</v>
      </c>
      <c r="K57" s="8">
        <f aca="true" t="shared" si="8" ref="K57:P57">K35+K37+K39+K41+K43+K45+K47+K49+K51+K53+K55</f>
        <v>20</v>
      </c>
      <c r="L57" s="8">
        <f t="shared" si="8"/>
        <v>1478</v>
      </c>
      <c r="M57" s="8">
        <f t="shared" si="8"/>
        <v>225</v>
      </c>
      <c r="N57" s="8">
        <f t="shared" si="8"/>
        <v>123</v>
      </c>
      <c r="O57" s="8">
        <f>O35+O37+O39+O41+O43+O45+O47+O49+O51+O53+O55</f>
        <v>35</v>
      </c>
      <c r="P57" s="8">
        <f t="shared" si="8"/>
        <v>10</v>
      </c>
      <c r="Q57" s="8">
        <f>SUM(Q41+Q39+Q35+Q43+Q45+Q47+Q49+Q55+Q51+Q37+Q53)</f>
        <v>2502</v>
      </c>
    </row>
  </sheetData>
  <sheetProtection/>
  <mergeCells count="113">
    <mergeCell ref="H56:I56"/>
    <mergeCell ref="H42:I42"/>
    <mergeCell ref="H54:I54"/>
    <mergeCell ref="N21:N22"/>
    <mergeCell ref="H48:I48"/>
    <mergeCell ref="H44:I44"/>
    <mergeCell ref="D32:Q32"/>
    <mergeCell ref="H34:I34"/>
    <mergeCell ref="H38:I38"/>
    <mergeCell ref="H40:I40"/>
    <mergeCell ref="A11:A12"/>
    <mergeCell ref="B11:B12"/>
    <mergeCell ref="C11:C12"/>
    <mergeCell ref="A9:A10"/>
    <mergeCell ref="B9:B10"/>
    <mergeCell ref="C9:C10"/>
    <mergeCell ref="B5:B6"/>
    <mergeCell ref="C5:C6"/>
    <mergeCell ref="A7:A8"/>
    <mergeCell ref="B7:B8"/>
    <mergeCell ref="C7:C8"/>
    <mergeCell ref="A3:A4"/>
    <mergeCell ref="B3:B4"/>
    <mergeCell ref="A5:A6"/>
    <mergeCell ref="A13:A14"/>
    <mergeCell ref="B13:B14"/>
    <mergeCell ref="C13:C14"/>
    <mergeCell ref="B15:B16"/>
    <mergeCell ref="C15:C16"/>
    <mergeCell ref="A15:A16"/>
    <mergeCell ref="A17:A18"/>
    <mergeCell ref="B17:B18"/>
    <mergeCell ref="C17:C18"/>
    <mergeCell ref="A21:A22"/>
    <mergeCell ref="B21:B22"/>
    <mergeCell ref="C21:C2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  <mergeCell ref="A25:A26"/>
    <mergeCell ref="B25:B26"/>
    <mergeCell ref="C25:C26"/>
    <mergeCell ref="A32:A33"/>
    <mergeCell ref="B32:B33"/>
    <mergeCell ref="A40:A41"/>
    <mergeCell ref="B40:B41"/>
    <mergeCell ref="A38:A39"/>
    <mergeCell ref="B38:B39"/>
    <mergeCell ref="A34:A35"/>
    <mergeCell ref="B34:B35"/>
    <mergeCell ref="C34:C35"/>
    <mergeCell ref="A42:A43"/>
    <mergeCell ref="B42:B43"/>
    <mergeCell ref="C42:C43"/>
    <mergeCell ref="C40:C41"/>
    <mergeCell ref="C38:C39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B54:B55"/>
    <mergeCell ref="C54:C55"/>
    <mergeCell ref="A50:A51"/>
    <mergeCell ref="B50:B51"/>
    <mergeCell ref="C50:C51"/>
    <mergeCell ref="A56:A57"/>
    <mergeCell ref="B56:B57"/>
    <mergeCell ref="C56:C57"/>
    <mergeCell ref="A36:A37"/>
    <mergeCell ref="B36:B37"/>
    <mergeCell ref="C36:C37"/>
    <mergeCell ref="A52:A53"/>
    <mergeCell ref="B52:B53"/>
    <mergeCell ref="C52:C53"/>
    <mergeCell ref="A54:A55"/>
    <mergeCell ref="P13:P14"/>
    <mergeCell ref="O23:O24"/>
    <mergeCell ref="O25:O26"/>
    <mergeCell ref="O19:O20"/>
    <mergeCell ref="O21:O22"/>
    <mergeCell ref="O15:O16"/>
    <mergeCell ref="O17:O18"/>
    <mergeCell ref="O13:O14"/>
    <mergeCell ref="P3:P4"/>
    <mergeCell ref="O5:O6"/>
    <mergeCell ref="P5:P6"/>
    <mergeCell ref="P7:P8"/>
    <mergeCell ref="P9:P10"/>
    <mergeCell ref="P11:P12"/>
    <mergeCell ref="O11:O12"/>
    <mergeCell ref="O7:O8"/>
    <mergeCell ref="O9:O10"/>
    <mergeCell ref="P23:P24"/>
    <mergeCell ref="P25:P26"/>
    <mergeCell ref="P27:P28"/>
    <mergeCell ref="D3:M3"/>
    <mergeCell ref="P15:P16"/>
    <mergeCell ref="P17:P18"/>
    <mergeCell ref="P19:P20"/>
    <mergeCell ref="P21:P22"/>
    <mergeCell ref="O27:O28"/>
    <mergeCell ref="O3:O4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3" width="9.125" style="0" customWidth="1"/>
  </cols>
  <sheetData>
    <row r="1" ht="24" customHeight="1">
      <c r="A1" s="18" t="s">
        <v>51</v>
      </c>
    </row>
    <row r="2" ht="24" customHeight="1">
      <c r="A2" s="19" t="s">
        <v>0</v>
      </c>
    </row>
    <row r="3" spans="1:23" ht="24" customHeight="1">
      <c r="A3" s="89" t="s">
        <v>1</v>
      </c>
      <c r="B3" s="91" t="s">
        <v>43</v>
      </c>
      <c r="C3" s="92"/>
      <c r="D3" s="91" t="s">
        <v>44</v>
      </c>
      <c r="E3" s="92"/>
      <c r="F3" s="91" t="s">
        <v>45</v>
      </c>
      <c r="G3" s="92"/>
      <c r="H3" s="91" t="s">
        <v>2</v>
      </c>
      <c r="I3" s="92"/>
      <c r="J3" s="91" t="s">
        <v>3</v>
      </c>
      <c r="K3" s="92"/>
      <c r="L3" s="91" t="s">
        <v>46</v>
      </c>
      <c r="M3" s="92"/>
      <c r="N3" s="91" t="s">
        <v>47</v>
      </c>
      <c r="O3" s="92"/>
      <c r="P3" s="91" t="s">
        <v>48</v>
      </c>
      <c r="Q3" s="92"/>
      <c r="R3" s="91" t="s">
        <v>49</v>
      </c>
      <c r="S3" s="92"/>
      <c r="T3" s="91" t="s">
        <v>4</v>
      </c>
      <c r="U3" s="92"/>
      <c r="V3" s="49" t="s">
        <v>5</v>
      </c>
      <c r="W3" s="21"/>
    </row>
    <row r="4" spans="1:23" ht="24" customHeight="1">
      <c r="A4" s="90"/>
      <c r="B4" s="37"/>
      <c r="C4" s="38" t="s">
        <v>6</v>
      </c>
      <c r="D4" s="37"/>
      <c r="E4" s="38" t="s">
        <v>6</v>
      </c>
      <c r="F4" s="37"/>
      <c r="G4" s="38" t="s">
        <v>6</v>
      </c>
      <c r="H4" s="37"/>
      <c r="I4" s="38" t="s">
        <v>6</v>
      </c>
      <c r="J4" s="37"/>
      <c r="K4" s="38" t="s">
        <v>6</v>
      </c>
      <c r="L4" s="37"/>
      <c r="M4" s="38" t="s">
        <v>6</v>
      </c>
      <c r="N4" s="37"/>
      <c r="O4" s="38" t="s">
        <v>6</v>
      </c>
      <c r="P4" s="37"/>
      <c r="Q4" s="38" t="s">
        <v>6</v>
      </c>
      <c r="R4" s="24"/>
      <c r="S4" s="25" t="s">
        <v>6</v>
      </c>
      <c r="T4" s="37"/>
      <c r="U4" s="38" t="s">
        <v>7</v>
      </c>
      <c r="V4" s="26"/>
      <c r="W4" s="25" t="s">
        <v>6</v>
      </c>
    </row>
    <row r="5" spans="1:23" ht="24" customHeight="1">
      <c r="A5" s="27" t="s">
        <v>8</v>
      </c>
      <c r="B5" s="41">
        <v>1610</v>
      </c>
      <c r="C5" s="42" t="e">
        <v>#DIV/0!</v>
      </c>
      <c r="D5" s="41">
        <v>0</v>
      </c>
      <c r="E5" s="42" t="e">
        <v>#DIV/0!</v>
      </c>
      <c r="F5" s="41">
        <v>2937</v>
      </c>
      <c r="G5" s="42" t="e">
        <v>#DIV/0!</v>
      </c>
      <c r="H5" s="41">
        <v>23657</v>
      </c>
      <c r="I5" s="42" t="e">
        <v>#DIV/0!</v>
      </c>
      <c r="J5" s="41">
        <v>29424</v>
      </c>
      <c r="K5" s="42" t="e">
        <v>#DIV/0!</v>
      </c>
      <c r="L5" s="41">
        <v>0</v>
      </c>
      <c r="M5" s="42" t="e">
        <v>#DIV/0!</v>
      </c>
      <c r="N5" s="41">
        <v>410</v>
      </c>
      <c r="O5" s="42" t="e">
        <v>#DIV/0!</v>
      </c>
      <c r="P5" s="41">
        <v>50</v>
      </c>
      <c r="Q5" s="42" t="e">
        <v>#DIV/0!</v>
      </c>
      <c r="R5" s="58">
        <v>0</v>
      </c>
      <c r="S5" s="29" t="e">
        <v>#DIV/0!</v>
      </c>
      <c r="T5" s="41">
        <v>0</v>
      </c>
      <c r="U5" s="42" t="e">
        <v>#DIV/0!</v>
      </c>
      <c r="V5" s="31">
        <v>58088</v>
      </c>
      <c r="W5" s="30" t="e">
        <v>#DIV/0!</v>
      </c>
    </row>
    <row r="6" spans="1:23" ht="24" customHeight="1">
      <c r="A6" s="27" t="s">
        <v>9</v>
      </c>
      <c r="B6" s="41">
        <v>1507</v>
      </c>
      <c r="C6" s="46">
        <v>0.9360248447204969</v>
      </c>
      <c r="D6" s="41">
        <v>0</v>
      </c>
      <c r="E6" s="46"/>
      <c r="F6" s="41">
        <v>735</v>
      </c>
      <c r="G6" s="46">
        <v>0.25025536261491316</v>
      </c>
      <c r="H6" s="41">
        <v>5579</v>
      </c>
      <c r="I6" s="46">
        <v>0.23582871877245634</v>
      </c>
      <c r="J6" s="41">
        <v>10269</v>
      </c>
      <c r="K6" s="46">
        <v>0.34900081566068514</v>
      </c>
      <c r="L6" s="41">
        <v>5673</v>
      </c>
      <c r="M6" s="46"/>
      <c r="N6" s="41">
        <v>0</v>
      </c>
      <c r="O6" s="46">
        <v>0</v>
      </c>
      <c r="P6" s="41">
        <v>8</v>
      </c>
      <c r="Q6" s="46">
        <v>0.16</v>
      </c>
      <c r="R6" s="58">
        <v>0</v>
      </c>
      <c r="S6" s="29" t="e">
        <v>#DIV/0!</v>
      </c>
      <c r="T6" s="41">
        <v>0</v>
      </c>
      <c r="U6" s="46">
        <f aca="true" t="shared" si="0" ref="U6:U13">IF(T5=0,"",T6/T5)</f>
      </c>
      <c r="V6" s="31">
        <v>23771</v>
      </c>
      <c r="W6" s="33">
        <v>0.40922393609695634</v>
      </c>
    </row>
    <row r="7" spans="1:23" ht="24" customHeight="1">
      <c r="A7" s="27" t="s">
        <v>10</v>
      </c>
      <c r="B7" s="41">
        <v>581</v>
      </c>
      <c r="C7" s="46">
        <v>0.3855341738553417</v>
      </c>
      <c r="D7" s="41">
        <v>5</v>
      </c>
      <c r="E7" s="46"/>
      <c r="F7" s="41">
        <v>873</v>
      </c>
      <c r="G7" s="46">
        <v>1.1877551020408164</v>
      </c>
      <c r="H7" s="41">
        <v>4944</v>
      </c>
      <c r="I7" s="46">
        <v>0.8861803190535938</v>
      </c>
      <c r="J7" s="41">
        <v>8462</v>
      </c>
      <c r="K7" s="46">
        <v>0.8240334988801247</v>
      </c>
      <c r="L7" s="41">
        <v>5323</v>
      </c>
      <c r="M7" s="46">
        <v>0.9383042481931958</v>
      </c>
      <c r="N7" s="41">
        <v>54</v>
      </c>
      <c r="O7" s="46"/>
      <c r="P7" s="41">
        <v>0</v>
      </c>
      <c r="Q7" s="46">
        <v>0</v>
      </c>
      <c r="R7" s="58">
        <v>0</v>
      </c>
      <c r="S7" s="29" t="e">
        <v>#DIV/0!</v>
      </c>
      <c r="T7" s="41">
        <v>0</v>
      </c>
      <c r="U7" s="46">
        <f t="shared" si="0"/>
      </c>
      <c r="V7" s="31">
        <v>20242</v>
      </c>
      <c r="W7" s="33">
        <v>0.8515417946237012</v>
      </c>
    </row>
    <row r="8" spans="1:23" ht="24" customHeight="1">
      <c r="A8" s="27" t="s">
        <v>11</v>
      </c>
      <c r="B8" s="41">
        <v>668</v>
      </c>
      <c r="C8" s="46">
        <v>1.1497418244406197</v>
      </c>
      <c r="D8" s="41">
        <v>309</v>
      </c>
      <c r="E8" s="47">
        <v>61.8</v>
      </c>
      <c r="F8" s="41">
        <v>921</v>
      </c>
      <c r="G8" s="46">
        <v>1.0549828178694158</v>
      </c>
      <c r="H8" s="41">
        <v>4881</v>
      </c>
      <c r="I8" s="46">
        <v>0.9872572815533981</v>
      </c>
      <c r="J8" s="41">
        <v>7010</v>
      </c>
      <c r="K8" s="46">
        <v>0.8284093594894824</v>
      </c>
      <c r="L8" s="41">
        <v>3863</v>
      </c>
      <c r="M8" s="46">
        <v>0.7257185797482623</v>
      </c>
      <c r="N8" s="41">
        <v>50</v>
      </c>
      <c r="O8" s="46">
        <v>0.9259259259259259</v>
      </c>
      <c r="P8" s="41">
        <v>0</v>
      </c>
      <c r="Q8" s="46"/>
      <c r="R8" s="28">
        <v>1</v>
      </c>
      <c r="S8" s="29" t="e">
        <v>#DIV/0!</v>
      </c>
      <c r="T8" s="41">
        <v>0</v>
      </c>
      <c r="U8" s="46">
        <f t="shared" si="0"/>
      </c>
      <c r="V8" s="31">
        <v>17703</v>
      </c>
      <c r="W8" s="33">
        <v>0.8745677304614169</v>
      </c>
    </row>
    <row r="9" spans="1:23" ht="24" customHeight="1">
      <c r="A9" s="27" t="s">
        <v>12</v>
      </c>
      <c r="B9" s="41">
        <v>792</v>
      </c>
      <c r="C9" s="46">
        <v>1.18562874251497</v>
      </c>
      <c r="D9" s="41">
        <v>556</v>
      </c>
      <c r="E9" s="46">
        <v>1.7993527508090614</v>
      </c>
      <c r="F9" s="41">
        <v>891</v>
      </c>
      <c r="G9" s="46">
        <v>0.9674267100977199</v>
      </c>
      <c r="H9" s="41">
        <v>5439</v>
      </c>
      <c r="I9" s="46">
        <v>1.114320835894284</v>
      </c>
      <c r="J9" s="41">
        <v>6766</v>
      </c>
      <c r="K9" s="46">
        <v>0.9651925820256776</v>
      </c>
      <c r="L9" s="41">
        <v>5613</v>
      </c>
      <c r="M9" s="46">
        <v>1.4530157908361376</v>
      </c>
      <c r="N9" s="41">
        <v>157</v>
      </c>
      <c r="O9" s="46">
        <v>3.14</v>
      </c>
      <c r="P9" s="41">
        <v>0</v>
      </c>
      <c r="Q9" s="46"/>
      <c r="R9" s="58">
        <v>0</v>
      </c>
      <c r="S9" s="29">
        <v>0</v>
      </c>
      <c r="T9" s="41">
        <v>0</v>
      </c>
      <c r="U9" s="46">
        <f t="shared" si="0"/>
      </c>
      <c r="V9" s="31">
        <v>20214</v>
      </c>
      <c r="W9" s="33">
        <v>1.1418403660396543</v>
      </c>
    </row>
    <row r="10" spans="1:23" ht="24" customHeight="1">
      <c r="A10" s="27" t="s">
        <v>13</v>
      </c>
      <c r="B10" s="41">
        <v>1040</v>
      </c>
      <c r="C10" s="46">
        <v>1.3131313131313131</v>
      </c>
      <c r="D10" s="41">
        <v>821</v>
      </c>
      <c r="E10" s="46">
        <v>1.4766187050359711</v>
      </c>
      <c r="F10" s="41">
        <v>976</v>
      </c>
      <c r="G10" s="46">
        <v>1.095398428731762</v>
      </c>
      <c r="H10" s="41">
        <v>6148</v>
      </c>
      <c r="I10" s="46">
        <v>1.130354844640559</v>
      </c>
      <c r="J10" s="41">
        <v>9455</v>
      </c>
      <c r="K10" s="46">
        <v>1.3974283180608926</v>
      </c>
      <c r="L10" s="41">
        <v>4687</v>
      </c>
      <c r="M10" s="46">
        <v>0.8350258328879387</v>
      </c>
      <c r="N10" s="41">
        <v>119</v>
      </c>
      <c r="O10" s="46">
        <v>0.7579617834394905</v>
      </c>
      <c r="P10" s="41">
        <v>0</v>
      </c>
      <c r="Q10" s="46"/>
      <c r="R10" s="58">
        <v>0</v>
      </c>
      <c r="S10" s="29" t="e">
        <v>#DIV/0!</v>
      </c>
      <c r="T10" s="41">
        <v>0</v>
      </c>
      <c r="U10" s="46">
        <f t="shared" si="0"/>
      </c>
      <c r="V10" s="31">
        <v>23246</v>
      </c>
      <c r="W10" s="33">
        <v>1.1499950529336103</v>
      </c>
    </row>
    <row r="11" spans="1:23" ht="24" customHeight="1">
      <c r="A11" s="27" t="s">
        <v>14</v>
      </c>
      <c r="B11" s="41">
        <v>1050</v>
      </c>
      <c r="C11" s="46">
        <v>1.0096153846153846</v>
      </c>
      <c r="D11" s="41">
        <v>1233</v>
      </c>
      <c r="E11" s="46">
        <v>1.5018270401948843</v>
      </c>
      <c r="F11" s="41">
        <v>642</v>
      </c>
      <c r="G11" s="46">
        <v>0.6577868852459017</v>
      </c>
      <c r="H11" s="41">
        <v>5391</v>
      </c>
      <c r="I11" s="46">
        <v>0.8768705270006506</v>
      </c>
      <c r="J11" s="41">
        <v>9565</v>
      </c>
      <c r="K11" s="46">
        <v>1.0116340560549975</v>
      </c>
      <c r="L11" s="41">
        <v>3000</v>
      </c>
      <c r="M11" s="46">
        <v>0.6400682739492213</v>
      </c>
      <c r="N11" s="41">
        <v>66</v>
      </c>
      <c r="O11" s="46">
        <v>0.5546218487394958</v>
      </c>
      <c r="P11" s="41">
        <v>0</v>
      </c>
      <c r="Q11" s="46"/>
      <c r="R11" s="58">
        <v>0</v>
      </c>
      <c r="S11" s="29" t="e">
        <v>#DIV/0!</v>
      </c>
      <c r="T11" s="41">
        <v>0</v>
      </c>
      <c r="U11" s="46">
        <f t="shared" si="0"/>
      </c>
      <c r="V11" s="31">
        <v>20947</v>
      </c>
      <c r="W11" s="33">
        <v>0.9011012647337177</v>
      </c>
    </row>
    <row r="12" spans="1:23" ht="24" customHeight="1">
      <c r="A12" s="27" t="s">
        <v>15</v>
      </c>
      <c r="B12" s="41">
        <v>959</v>
      </c>
      <c r="C12" s="46">
        <v>0.9133333333333333</v>
      </c>
      <c r="D12" s="41">
        <v>941</v>
      </c>
      <c r="E12" s="46">
        <v>0.7631792376317924</v>
      </c>
      <c r="F12" s="41">
        <v>633</v>
      </c>
      <c r="G12" s="46">
        <v>0.985981308411215</v>
      </c>
      <c r="H12" s="41">
        <v>6024</v>
      </c>
      <c r="I12" s="46">
        <v>1.117417918753478</v>
      </c>
      <c r="J12" s="41">
        <v>8005</v>
      </c>
      <c r="K12" s="46">
        <v>0.8369053842132775</v>
      </c>
      <c r="L12" s="41">
        <v>2712</v>
      </c>
      <c r="M12" s="46">
        <v>0.904</v>
      </c>
      <c r="N12" s="41">
        <v>133</v>
      </c>
      <c r="O12" s="46">
        <v>2.015151515151515</v>
      </c>
      <c r="P12" s="41">
        <v>0</v>
      </c>
      <c r="Q12" s="46"/>
      <c r="R12" s="58">
        <v>0</v>
      </c>
      <c r="S12" s="29" t="e">
        <v>#DIV/0!</v>
      </c>
      <c r="T12" s="41">
        <v>0</v>
      </c>
      <c r="U12" s="46">
        <f t="shared" si="0"/>
      </c>
      <c r="V12" s="31">
        <v>19407</v>
      </c>
      <c r="W12" s="32">
        <v>0.926481119014656</v>
      </c>
    </row>
    <row r="13" spans="1:23" ht="24" customHeight="1">
      <c r="A13" s="27" t="s">
        <v>16</v>
      </c>
      <c r="B13" s="41">
        <v>674</v>
      </c>
      <c r="C13" s="46">
        <v>0.7028154327424401</v>
      </c>
      <c r="D13" s="41">
        <v>685</v>
      </c>
      <c r="E13" s="46">
        <v>0.7279489904357067</v>
      </c>
      <c r="F13" s="41">
        <v>655</v>
      </c>
      <c r="G13" s="46">
        <v>1.0347551342812007</v>
      </c>
      <c r="H13" s="41">
        <v>5769</v>
      </c>
      <c r="I13" s="46">
        <v>0.9576693227091634</v>
      </c>
      <c r="J13" s="41">
        <v>7157</v>
      </c>
      <c r="K13" s="46">
        <v>0.8940662086196127</v>
      </c>
      <c r="L13" s="41">
        <v>3873</v>
      </c>
      <c r="M13" s="46">
        <v>1.4280973451327434</v>
      </c>
      <c r="N13" s="41">
        <v>306</v>
      </c>
      <c r="O13" s="46">
        <v>2.300751879699248</v>
      </c>
      <c r="P13" s="41">
        <v>0</v>
      </c>
      <c r="Q13" s="46"/>
      <c r="R13" s="58">
        <v>0</v>
      </c>
      <c r="S13" s="29" t="e">
        <v>#DIV/0!</v>
      </c>
      <c r="T13" s="41">
        <v>98</v>
      </c>
      <c r="U13" s="46">
        <f t="shared" si="0"/>
      </c>
      <c r="V13" s="31">
        <v>19119</v>
      </c>
      <c r="W13" s="32">
        <v>0.9851599938166641</v>
      </c>
    </row>
    <row r="14" spans="1:23" ht="24" customHeight="1">
      <c r="A14" s="27" t="s">
        <v>17</v>
      </c>
      <c r="B14" s="41">
        <v>607</v>
      </c>
      <c r="C14" s="46">
        <v>0.900593471810089</v>
      </c>
      <c r="D14" s="41">
        <v>1271</v>
      </c>
      <c r="E14" s="46">
        <v>1.8554744525547446</v>
      </c>
      <c r="F14" s="41">
        <v>335</v>
      </c>
      <c r="G14" s="46">
        <v>0.5114503816793893</v>
      </c>
      <c r="H14" s="41">
        <v>5177</v>
      </c>
      <c r="I14" s="46">
        <v>0.8973825619691455</v>
      </c>
      <c r="J14" s="41">
        <v>4789</v>
      </c>
      <c r="K14" s="46">
        <v>0.669135112477295</v>
      </c>
      <c r="L14" s="41">
        <v>2699</v>
      </c>
      <c r="M14" s="46">
        <v>0.6968758068680609</v>
      </c>
      <c r="N14" s="41">
        <v>328</v>
      </c>
      <c r="O14" s="46">
        <v>1.0718954248366013</v>
      </c>
      <c r="P14" s="41">
        <v>0</v>
      </c>
      <c r="Q14" s="46"/>
      <c r="R14" s="58">
        <v>0</v>
      </c>
      <c r="S14" s="29" t="e">
        <v>#DIV/0!</v>
      </c>
      <c r="T14" s="41">
        <v>0</v>
      </c>
      <c r="U14" s="46">
        <v>0</v>
      </c>
      <c r="V14" s="31">
        <v>15206</v>
      </c>
      <c r="W14" s="32">
        <v>0.7953344840211308</v>
      </c>
    </row>
    <row r="15" spans="1:23" ht="24" customHeight="1">
      <c r="A15" s="27" t="s">
        <v>18</v>
      </c>
      <c r="B15" s="41">
        <v>617</v>
      </c>
      <c r="C15" s="46">
        <v>1.016474464579901</v>
      </c>
      <c r="D15" s="41">
        <v>706</v>
      </c>
      <c r="E15" s="46">
        <v>0.5554681353265145</v>
      </c>
      <c r="F15" s="41">
        <v>472</v>
      </c>
      <c r="G15" s="46">
        <v>1.408955223880597</v>
      </c>
      <c r="H15" s="41">
        <v>5552</v>
      </c>
      <c r="I15" s="46">
        <v>1.0724357736140622</v>
      </c>
      <c r="J15" s="41">
        <v>5359</v>
      </c>
      <c r="K15" s="46">
        <v>1.119022760492796</v>
      </c>
      <c r="L15" s="41">
        <v>2860</v>
      </c>
      <c r="M15" s="46">
        <v>1.0596517228603186</v>
      </c>
      <c r="N15" s="41">
        <v>311</v>
      </c>
      <c r="O15" s="46">
        <v>0.948170731707317</v>
      </c>
      <c r="P15" s="41">
        <v>0</v>
      </c>
      <c r="Q15" s="46"/>
      <c r="R15" s="58">
        <v>0</v>
      </c>
      <c r="S15" s="29" t="e">
        <v>#DIV/0!</v>
      </c>
      <c r="T15" s="41">
        <v>106</v>
      </c>
      <c r="U15" s="46"/>
      <c r="V15" s="31">
        <v>15877</v>
      </c>
      <c r="W15" s="32">
        <v>1.0441273181638826</v>
      </c>
    </row>
    <row r="16" spans="1:23" ht="24" customHeight="1">
      <c r="A16" s="27" t="s">
        <v>19</v>
      </c>
      <c r="B16" s="41">
        <v>590</v>
      </c>
      <c r="C16" s="46">
        <v>0.9562398703403565</v>
      </c>
      <c r="D16" s="41">
        <v>158</v>
      </c>
      <c r="E16" s="46">
        <v>0.2237960339943343</v>
      </c>
      <c r="F16" s="41">
        <v>527</v>
      </c>
      <c r="G16" s="46">
        <v>1.1165254237288136</v>
      </c>
      <c r="H16" s="41">
        <v>4526</v>
      </c>
      <c r="I16" s="46">
        <v>0.8152017291066282</v>
      </c>
      <c r="J16" s="41">
        <v>4266</v>
      </c>
      <c r="K16" s="46">
        <v>0.7960440380668035</v>
      </c>
      <c r="L16" s="41">
        <v>3578</v>
      </c>
      <c r="M16" s="46">
        <v>1.251048951048951</v>
      </c>
      <c r="N16" s="41">
        <v>285</v>
      </c>
      <c r="O16" s="46">
        <v>0.9163987138263665</v>
      </c>
      <c r="P16" s="41">
        <v>0</v>
      </c>
      <c r="Q16" s="46"/>
      <c r="R16" s="58">
        <v>0</v>
      </c>
      <c r="S16" s="29" t="e">
        <v>#DIV/0!</v>
      </c>
      <c r="T16" s="41">
        <v>154</v>
      </c>
      <c r="U16" s="46">
        <f>T16/T15</f>
        <v>1.4528301886792452</v>
      </c>
      <c r="V16" s="31">
        <v>14084</v>
      </c>
      <c r="W16" s="32">
        <v>0.8870693455942559</v>
      </c>
    </row>
    <row r="17" spans="1:23" ht="24" customHeight="1">
      <c r="A17" s="27" t="s">
        <v>42</v>
      </c>
      <c r="B17" s="41">
        <v>510</v>
      </c>
      <c r="C17" s="46">
        <f>IF(B16=0,"",B17/B16)</f>
        <v>0.864406779661017</v>
      </c>
      <c r="D17" s="41">
        <v>670</v>
      </c>
      <c r="E17" s="46">
        <f>IF(D16=0,"",D17/D16)</f>
        <v>4.2405063291139244</v>
      </c>
      <c r="F17" s="41">
        <v>240</v>
      </c>
      <c r="G17" s="46">
        <f>IF(F16=0,"",F17/F16)</f>
        <v>0.45540796963946867</v>
      </c>
      <c r="H17" s="41">
        <v>4076</v>
      </c>
      <c r="I17" s="46">
        <f>IF(H16=0,"",H17/H16)</f>
        <v>0.900574458683164</v>
      </c>
      <c r="J17" s="41">
        <v>4941</v>
      </c>
      <c r="K17" s="46">
        <f>IF(J16=0,"",J17/J16)</f>
        <v>1.1582278481012658</v>
      </c>
      <c r="L17" s="41">
        <v>2874</v>
      </c>
      <c r="M17" s="46">
        <f>IF(L16=0,"",L17/L16)</f>
        <v>0.8032420346562326</v>
      </c>
      <c r="N17" s="41">
        <v>33</v>
      </c>
      <c r="O17" s="46">
        <f>IF(N16=0,"",N17/N16)</f>
        <v>0.11578947368421053</v>
      </c>
      <c r="P17" s="41">
        <v>0</v>
      </c>
      <c r="Q17" s="46">
        <f>IF(P16=0,"",P17/P16)</f>
      </c>
      <c r="R17" s="58">
        <v>0</v>
      </c>
      <c r="S17" s="46">
        <f>IF(R16=0,"",R17/R16)</f>
      </c>
      <c r="T17" s="66">
        <v>0</v>
      </c>
      <c r="U17" s="46">
        <f>IF(T16=0,"",T17/T16)</f>
        <v>0</v>
      </c>
      <c r="V17" s="31">
        <v>13344</v>
      </c>
      <c r="W17" s="46">
        <f>IF(V16=0,"",V17/V16)</f>
        <v>0.9474581084919057</v>
      </c>
    </row>
    <row r="18" spans="1:23" ht="24" customHeight="1">
      <c r="A18" s="27" t="s">
        <v>58</v>
      </c>
      <c r="B18" s="41">
        <v>593</v>
      </c>
      <c r="C18" s="46">
        <f>IF(B17=0,"",B18/B17)</f>
        <v>1.1627450980392158</v>
      </c>
      <c r="D18" s="41">
        <v>304</v>
      </c>
      <c r="E18" s="46">
        <f>IF(D17=0,"",D18/D17)</f>
        <v>0.4537313432835821</v>
      </c>
      <c r="F18" s="41">
        <v>292</v>
      </c>
      <c r="G18" s="46">
        <f>IF(F17=0,"",F18/F17)</f>
        <v>1.2166666666666666</v>
      </c>
      <c r="H18" s="41">
        <v>3400</v>
      </c>
      <c r="I18" s="46">
        <f>IF(H17=0,"",H18/H17)</f>
        <v>0.8341511285574092</v>
      </c>
      <c r="J18" s="41">
        <v>2931</v>
      </c>
      <c r="K18" s="46">
        <f>IF(J17=0,"",J18/J17)</f>
        <v>0.5931997571341834</v>
      </c>
      <c r="L18" s="41">
        <v>2171</v>
      </c>
      <c r="M18" s="46">
        <f>IF(L17=0,"",L18/L17)</f>
        <v>0.7553931802366041</v>
      </c>
      <c r="N18" s="41">
        <v>305</v>
      </c>
      <c r="O18" s="46">
        <f>IF(N17=0,"",N18/N17)</f>
        <v>9.242424242424242</v>
      </c>
      <c r="P18" s="57">
        <v>0</v>
      </c>
      <c r="Q18" s="46">
        <f>IF(P17=0,"",P18/P17)</f>
      </c>
      <c r="R18" s="59">
        <v>0</v>
      </c>
      <c r="S18" s="46">
        <f>IF(R17=0,"",R18/R17)</f>
      </c>
      <c r="T18" s="66">
        <v>0</v>
      </c>
      <c r="U18" s="46">
        <f>IF(T17=0,"",T18/T17)</f>
      </c>
      <c r="V18" s="31">
        <v>9996</v>
      </c>
      <c r="W18" s="46">
        <f>IF(V17=0,"",V18/V17)</f>
        <v>0.7491007194244604</v>
      </c>
    </row>
    <row r="19" spans="1:23" ht="24" customHeight="1">
      <c r="A19" s="27" t="s">
        <v>90</v>
      </c>
      <c r="B19" s="41">
        <v>427</v>
      </c>
      <c r="C19" s="46">
        <f>IF(B18=0,"",B19/B18)</f>
        <v>0.7200674536256324</v>
      </c>
      <c r="D19" s="41">
        <v>534</v>
      </c>
      <c r="E19" s="46">
        <f>IF(D18=0,"",D19/D18)</f>
        <v>1.756578947368421</v>
      </c>
      <c r="F19" s="41">
        <v>320</v>
      </c>
      <c r="G19" s="46">
        <f>IF(F18=0,"",F19/F18)</f>
        <v>1.095890410958904</v>
      </c>
      <c r="H19" s="41">
        <v>3926</v>
      </c>
      <c r="I19" s="46">
        <f>IF(H18=0,"",H19/H18)</f>
        <v>1.1547058823529412</v>
      </c>
      <c r="J19" s="41">
        <v>5274</v>
      </c>
      <c r="K19" s="46">
        <f>IF(J18=0,"",J19/J18)</f>
        <v>1.7993858751279428</v>
      </c>
      <c r="L19" s="41">
        <v>2402</v>
      </c>
      <c r="M19" s="46">
        <f>IF(L18=0,"",L19/L18)</f>
        <v>1.1064025794564716</v>
      </c>
      <c r="N19" s="41">
        <v>232</v>
      </c>
      <c r="O19" s="46">
        <f>IF(N18=0,"",N19/N18)</f>
        <v>0.760655737704918</v>
      </c>
      <c r="P19" s="57">
        <v>0</v>
      </c>
      <c r="Q19" s="46">
        <f>IF(P18=0,"",P19/P18)</f>
      </c>
      <c r="R19" s="59">
        <v>0</v>
      </c>
      <c r="S19" s="46">
        <f>IF(R18=0,"",R19/R18)</f>
      </c>
      <c r="T19" s="66">
        <v>0</v>
      </c>
      <c r="U19" s="46">
        <f>IF(T18=0,"",T19/T18)</f>
      </c>
      <c r="V19" s="31">
        <v>13115</v>
      </c>
      <c r="W19" s="46">
        <f>IF(V18=0,"",V19/V18)</f>
        <v>1.3120248099239695</v>
      </c>
    </row>
    <row r="20" spans="1:23" ht="24" customHeight="1">
      <c r="A20" s="27" t="s">
        <v>98</v>
      </c>
      <c r="B20" s="41">
        <v>363</v>
      </c>
      <c r="C20" s="46">
        <f>IF(B19=0,"",B20/B19)</f>
        <v>0.8501170960187353</v>
      </c>
      <c r="D20" s="41">
        <v>407</v>
      </c>
      <c r="E20" s="46">
        <f>IF(D19=0,"",D20/D19)</f>
        <v>0.7621722846441947</v>
      </c>
      <c r="F20" s="41">
        <v>148</v>
      </c>
      <c r="G20" s="46">
        <f>IF(F19=0,"",F20/F19)</f>
        <v>0.4625</v>
      </c>
      <c r="H20" s="41">
        <v>5644</v>
      </c>
      <c r="I20" s="46">
        <f>IF(H19=0,"",H20/H19)</f>
        <v>1.4375955170657158</v>
      </c>
      <c r="J20" s="41">
        <v>1667</v>
      </c>
      <c r="K20" s="46">
        <f>IF(J19=0,"",J20/J19)</f>
        <v>0.3160788775123246</v>
      </c>
      <c r="L20" s="41">
        <v>1567</v>
      </c>
      <c r="M20" s="46">
        <f>IF(L19=0,"",L20/L19)</f>
        <v>0.6523730224812656</v>
      </c>
      <c r="N20" s="41">
        <v>185</v>
      </c>
      <c r="O20" s="46">
        <f>IF(N19=0,"",N20/N19)</f>
        <v>0.7974137931034483</v>
      </c>
      <c r="P20" s="57">
        <v>0</v>
      </c>
      <c r="Q20" s="46">
        <f>IF(P19=0,"",P20/P19)</f>
      </c>
      <c r="R20" s="59">
        <v>0</v>
      </c>
      <c r="S20" s="46">
        <f>IF(R19=0,"",R20/R19)</f>
      </c>
      <c r="T20" s="66">
        <v>0</v>
      </c>
      <c r="U20" s="46">
        <f>IF(T19=0,"",T20/T19)</f>
      </c>
      <c r="V20" s="31">
        <v>9981</v>
      </c>
      <c r="W20" s="46">
        <f>IF(V19=0,"",V20/V19)</f>
        <v>0.7610369805566146</v>
      </c>
    </row>
    <row r="21" spans="1:23" ht="24" customHeight="1">
      <c r="A21" s="34"/>
      <c r="B21" s="62"/>
      <c r="C21" s="63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4"/>
      <c r="S21" s="63"/>
      <c r="T21" s="65"/>
      <c r="U21" s="63"/>
      <c r="V21" s="35"/>
      <c r="W21" s="63"/>
    </row>
    <row r="22" spans="1:23" ht="24" customHeight="1">
      <c r="A22" s="22" t="s">
        <v>20</v>
      </c>
      <c r="B22" s="22"/>
      <c r="C22" s="22"/>
      <c r="D22" s="22"/>
      <c r="E22" s="22"/>
      <c r="F22" s="22"/>
      <c r="G22" s="22"/>
      <c r="H22" s="22"/>
      <c r="I22" s="50"/>
      <c r="J22" s="22"/>
      <c r="K22" s="22"/>
      <c r="L22" s="22"/>
      <c r="M22" s="22"/>
      <c r="N22" s="22"/>
      <c r="O22" s="50"/>
      <c r="P22" s="22"/>
      <c r="Q22" s="22"/>
      <c r="R22" s="22"/>
      <c r="S22" s="22"/>
      <c r="T22" s="22"/>
      <c r="U22" s="22"/>
      <c r="V22" s="22"/>
      <c r="W22" s="22"/>
    </row>
    <row r="23" spans="1:23" ht="24" customHeight="1">
      <c r="A23" s="89" t="s">
        <v>1</v>
      </c>
      <c r="B23" s="91" t="s">
        <v>21</v>
      </c>
      <c r="C23" s="92"/>
      <c r="D23" s="91" t="s">
        <v>22</v>
      </c>
      <c r="E23" s="92"/>
      <c r="F23" s="91" t="s">
        <v>23</v>
      </c>
      <c r="G23" s="92"/>
      <c r="H23" s="91" t="s">
        <v>24</v>
      </c>
      <c r="I23" s="92"/>
      <c r="J23" s="91" t="s">
        <v>25</v>
      </c>
      <c r="K23" s="92"/>
      <c r="L23" s="91" t="s">
        <v>26</v>
      </c>
      <c r="M23" s="92"/>
      <c r="N23" s="91" t="s">
        <v>27</v>
      </c>
      <c r="O23" s="92"/>
      <c r="P23" s="91" t="s">
        <v>28</v>
      </c>
      <c r="Q23" s="92"/>
      <c r="R23" s="91" t="s">
        <v>29</v>
      </c>
      <c r="S23" s="92"/>
      <c r="T23" s="91" t="s">
        <v>50</v>
      </c>
      <c r="U23" s="92"/>
      <c r="V23" s="20" t="s">
        <v>5</v>
      </c>
      <c r="W23" s="21"/>
    </row>
    <row r="24" spans="1:23" ht="24" customHeight="1">
      <c r="A24" s="90"/>
      <c r="B24" s="37"/>
      <c r="C24" s="38" t="s">
        <v>6</v>
      </c>
      <c r="D24" s="37"/>
      <c r="E24" s="38" t="s">
        <v>6</v>
      </c>
      <c r="F24" s="37"/>
      <c r="G24" s="38" t="s">
        <v>6</v>
      </c>
      <c r="H24" s="39"/>
      <c r="I24" s="38" t="s">
        <v>6</v>
      </c>
      <c r="J24" s="37"/>
      <c r="K24" s="38" t="s">
        <v>6</v>
      </c>
      <c r="L24" s="37"/>
      <c r="M24" s="38" t="s">
        <v>6</v>
      </c>
      <c r="N24" s="37"/>
      <c r="O24" s="38" t="s">
        <v>6</v>
      </c>
      <c r="P24" s="40"/>
      <c r="Q24" s="38" t="s">
        <v>6</v>
      </c>
      <c r="R24" s="37"/>
      <c r="S24" s="38" t="s">
        <v>6</v>
      </c>
      <c r="T24" s="40"/>
      <c r="U24" s="38"/>
      <c r="V24" s="40"/>
      <c r="W24" s="38" t="s">
        <v>6</v>
      </c>
    </row>
    <row r="25" spans="1:23" ht="24" customHeight="1">
      <c r="A25" s="23" t="s">
        <v>30</v>
      </c>
      <c r="B25" s="41">
        <v>32</v>
      </c>
      <c r="C25" s="42" t="e">
        <v>#DIV/0!</v>
      </c>
      <c r="D25" s="60">
        <v>0</v>
      </c>
      <c r="E25" s="43" t="e">
        <v>#DIV/0!</v>
      </c>
      <c r="F25" s="44">
        <v>2</v>
      </c>
      <c r="G25" s="43" t="e">
        <v>#DIV/0!</v>
      </c>
      <c r="H25" s="44">
        <v>386</v>
      </c>
      <c r="I25" s="42" t="e">
        <v>#DIV/0!</v>
      </c>
      <c r="J25" s="41">
        <v>88</v>
      </c>
      <c r="K25" s="43" t="e">
        <v>#DIV/0!</v>
      </c>
      <c r="L25" s="41">
        <v>0</v>
      </c>
      <c r="M25" s="43"/>
      <c r="N25" s="41">
        <v>92</v>
      </c>
      <c r="O25" s="43" t="e">
        <v>#DIV/0!</v>
      </c>
      <c r="P25" s="41">
        <v>67</v>
      </c>
      <c r="Q25" s="43" t="e">
        <v>#DIV/0!</v>
      </c>
      <c r="R25" s="41">
        <v>0</v>
      </c>
      <c r="S25" s="43" t="e">
        <v>#DIV/0!</v>
      </c>
      <c r="T25" s="41">
        <v>0</v>
      </c>
      <c r="U25" s="43"/>
      <c r="V25" s="45">
        <v>667</v>
      </c>
      <c r="W25" s="43"/>
    </row>
    <row r="26" spans="1:23" ht="24" customHeight="1">
      <c r="A26" s="23" t="s">
        <v>31</v>
      </c>
      <c r="B26" s="41">
        <v>90</v>
      </c>
      <c r="C26" s="46">
        <v>2.8125</v>
      </c>
      <c r="D26" s="41">
        <v>3</v>
      </c>
      <c r="E26" s="43"/>
      <c r="F26" s="44">
        <v>0</v>
      </c>
      <c r="G26" s="46">
        <f>F26/F25</f>
        <v>0</v>
      </c>
      <c r="H26" s="44">
        <v>319</v>
      </c>
      <c r="I26" s="46">
        <v>0.8264248704663213</v>
      </c>
      <c r="J26" s="41">
        <v>96</v>
      </c>
      <c r="K26" s="47">
        <v>1.0909090909090908</v>
      </c>
      <c r="L26" s="41">
        <v>0</v>
      </c>
      <c r="M26" s="43"/>
      <c r="N26" s="41">
        <v>130</v>
      </c>
      <c r="O26" s="47">
        <v>1.4130434782608696</v>
      </c>
      <c r="P26" s="41">
        <v>96</v>
      </c>
      <c r="Q26" s="47">
        <v>1.4328358208955223</v>
      </c>
      <c r="R26" s="41">
        <v>0</v>
      </c>
      <c r="S26" s="43" t="e">
        <v>#DIV/0!</v>
      </c>
      <c r="T26" s="41">
        <v>0</v>
      </c>
      <c r="U26" s="47"/>
      <c r="V26" s="45">
        <v>734</v>
      </c>
      <c r="W26" s="46">
        <f aca="true" t="shared" si="1" ref="W26:W35">V26/V25</f>
        <v>1.1004497751124438</v>
      </c>
    </row>
    <row r="27" spans="1:23" ht="24" customHeight="1">
      <c r="A27" s="23" t="s">
        <v>32</v>
      </c>
      <c r="B27" s="41">
        <v>32</v>
      </c>
      <c r="C27" s="46">
        <v>0.35555555555555557</v>
      </c>
      <c r="D27" s="41">
        <v>2</v>
      </c>
      <c r="E27" s="47">
        <v>0.6666666666666666</v>
      </c>
      <c r="F27" s="44">
        <v>3</v>
      </c>
      <c r="G27" s="43"/>
      <c r="H27" s="44">
        <v>262</v>
      </c>
      <c r="I27" s="46">
        <v>0.8213166144200627</v>
      </c>
      <c r="J27" s="41">
        <v>105</v>
      </c>
      <c r="K27" s="47">
        <v>1.09375</v>
      </c>
      <c r="L27" s="41">
        <v>0</v>
      </c>
      <c r="M27" s="43"/>
      <c r="N27" s="41">
        <v>88</v>
      </c>
      <c r="O27" s="47">
        <v>0.676923076923077</v>
      </c>
      <c r="P27" s="41">
        <v>185</v>
      </c>
      <c r="Q27" s="47">
        <v>1.9270833333333333</v>
      </c>
      <c r="R27" s="41">
        <v>0</v>
      </c>
      <c r="S27" s="43" t="e">
        <v>#DIV/0!</v>
      </c>
      <c r="T27" s="41">
        <v>0</v>
      </c>
      <c r="U27" s="47"/>
      <c r="V27" s="45">
        <v>677</v>
      </c>
      <c r="W27" s="46">
        <f t="shared" si="1"/>
        <v>0.9223433242506812</v>
      </c>
    </row>
    <row r="28" spans="1:23" ht="24" customHeight="1">
      <c r="A28" s="23" t="s">
        <v>33</v>
      </c>
      <c r="B28" s="41">
        <v>85</v>
      </c>
      <c r="C28" s="46">
        <v>2.65625</v>
      </c>
      <c r="D28" s="41">
        <v>1</v>
      </c>
      <c r="E28" s="47">
        <v>0.5</v>
      </c>
      <c r="F28" s="44">
        <v>12</v>
      </c>
      <c r="G28" s="47">
        <v>4</v>
      </c>
      <c r="H28" s="44">
        <v>147</v>
      </c>
      <c r="I28" s="46">
        <v>0.5610687022900763</v>
      </c>
      <c r="J28" s="41">
        <v>199</v>
      </c>
      <c r="K28" s="47">
        <v>1.8952380952380952</v>
      </c>
      <c r="L28" s="41">
        <v>0</v>
      </c>
      <c r="M28" s="43"/>
      <c r="N28" s="41">
        <v>140</v>
      </c>
      <c r="O28" s="47">
        <v>1.5909090909090908</v>
      </c>
      <c r="P28" s="41">
        <v>526</v>
      </c>
      <c r="Q28" s="47">
        <v>2.843243243243243</v>
      </c>
      <c r="R28" s="41">
        <v>0</v>
      </c>
      <c r="S28" s="43" t="e">
        <v>#DIV/0!</v>
      </c>
      <c r="T28" s="41">
        <v>0</v>
      </c>
      <c r="U28" s="47"/>
      <c r="V28" s="45">
        <v>1110</v>
      </c>
      <c r="W28" s="46">
        <f t="shared" si="1"/>
        <v>1.6395864106351552</v>
      </c>
    </row>
    <row r="29" spans="1:23" ht="24" customHeight="1">
      <c r="A29" s="23" t="s">
        <v>34</v>
      </c>
      <c r="B29" s="41">
        <v>34</v>
      </c>
      <c r="C29" s="46">
        <v>0.4</v>
      </c>
      <c r="D29" s="41">
        <v>2</v>
      </c>
      <c r="E29" s="47">
        <v>2</v>
      </c>
      <c r="F29" s="44">
        <v>11</v>
      </c>
      <c r="G29" s="47">
        <v>0.9166666666666666</v>
      </c>
      <c r="H29" s="44">
        <v>141</v>
      </c>
      <c r="I29" s="46">
        <v>0.9591836734693877</v>
      </c>
      <c r="J29" s="41">
        <v>123</v>
      </c>
      <c r="K29" s="47">
        <v>0.6180904522613065</v>
      </c>
      <c r="L29" s="41">
        <v>98</v>
      </c>
      <c r="M29" s="43"/>
      <c r="N29" s="41">
        <v>122</v>
      </c>
      <c r="O29" s="47">
        <v>0.8714285714285714</v>
      </c>
      <c r="P29" s="41">
        <v>439</v>
      </c>
      <c r="Q29" s="47">
        <v>0.8346007604562737</v>
      </c>
      <c r="R29" s="41">
        <v>0</v>
      </c>
      <c r="S29" s="43" t="e">
        <v>#DIV/0!</v>
      </c>
      <c r="T29" s="41">
        <v>0</v>
      </c>
      <c r="U29" s="47"/>
      <c r="V29" s="45">
        <v>970</v>
      </c>
      <c r="W29" s="46">
        <f t="shared" si="1"/>
        <v>0.8738738738738738</v>
      </c>
    </row>
    <row r="30" spans="1:23" ht="24" customHeight="1">
      <c r="A30" s="23" t="s">
        <v>35</v>
      </c>
      <c r="B30" s="41">
        <v>39</v>
      </c>
      <c r="C30" s="46">
        <v>1.1470588235294117</v>
      </c>
      <c r="D30" s="41">
        <v>1</v>
      </c>
      <c r="E30" s="47">
        <v>0.5</v>
      </c>
      <c r="F30" s="44">
        <v>18</v>
      </c>
      <c r="G30" s="47">
        <v>1.6363636363636365</v>
      </c>
      <c r="H30" s="44">
        <v>73</v>
      </c>
      <c r="I30" s="46">
        <v>0.5177304964539007</v>
      </c>
      <c r="J30" s="41">
        <v>98</v>
      </c>
      <c r="K30" s="47">
        <v>0.7967479674796748</v>
      </c>
      <c r="L30" s="41">
        <v>123</v>
      </c>
      <c r="M30" s="47">
        <v>1.2551020408163265</v>
      </c>
      <c r="N30" s="41">
        <v>155</v>
      </c>
      <c r="O30" s="47">
        <v>1.2704918032786885</v>
      </c>
      <c r="P30" s="41">
        <v>444</v>
      </c>
      <c r="Q30" s="47">
        <v>1.0113895216400912</v>
      </c>
      <c r="R30" s="41">
        <v>0</v>
      </c>
      <c r="S30" s="43" t="e">
        <v>#DIV/0!</v>
      </c>
      <c r="T30" s="41">
        <v>0</v>
      </c>
      <c r="U30" s="47"/>
      <c r="V30" s="45">
        <v>951</v>
      </c>
      <c r="W30" s="46">
        <f t="shared" si="1"/>
        <v>0.9804123711340206</v>
      </c>
    </row>
    <row r="31" spans="1:23" ht="24" customHeight="1">
      <c r="A31" s="23" t="s">
        <v>36</v>
      </c>
      <c r="B31" s="41">
        <v>124</v>
      </c>
      <c r="C31" s="46">
        <v>3.1794871794871793</v>
      </c>
      <c r="D31" s="60">
        <v>0</v>
      </c>
      <c r="E31" s="46">
        <f aca="true" t="shared" si="2" ref="E31:E39">IF(D30=0,"",D31/D30)</f>
        <v>0</v>
      </c>
      <c r="F31" s="44">
        <v>22</v>
      </c>
      <c r="G31" s="47">
        <v>1.2222222222222223</v>
      </c>
      <c r="H31" s="44">
        <v>124</v>
      </c>
      <c r="I31" s="46">
        <v>1.6986301369863013</v>
      </c>
      <c r="J31" s="41">
        <v>128</v>
      </c>
      <c r="K31" s="47">
        <v>1.3061224489795917</v>
      </c>
      <c r="L31" s="41">
        <v>182</v>
      </c>
      <c r="M31" s="47">
        <v>1.4796747967479675</v>
      </c>
      <c r="N31" s="41">
        <v>251</v>
      </c>
      <c r="O31" s="47">
        <v>1.6193548387096774</v>
      </c>
      <c r="P31" s="41">
        <v>1083</v>
      </c>
      <c r="Q31" s="47">
        <v>2.439189189189189</v>
      </c>
      <c r="R31" s="41">
        <v>0</v>
      </c>
      <c r="S31" s="43" t="e">
        <v>#DIV/0!</v>
      </c>
      <c r="T31" s="41">
        <v>0</v>
      </c>
      <c r="U31" s="47"/>
      <c r="V31" s="45">
        <v>1914</v>
      </c>
      <c r="W31" s="46">
        <f t="shared" si="1"/>
        <v>2.0126182965299684</v>
      </c>
    </row>
    <row r="32" spans="1:23" ht="24" customHeight="1">
      <c r="A32" s="23" t="s">
        <v>37</v>
      </c>
      <c r="B32" s="41">
        <v>52</v>
      </c>
      <c r="C32" s="46">
        <v>0.41935483870967744</v>
      </c>
      <c r="D32" s="60">
        <v>0</v>
      </c>
      <c r="E32" s="46">
        <f t="shared" si="2"/>
      </c>
      <c r="F32" s="44">
        <v>13</v>
      </c>
      <c r="G32" s="47">
        <v>0.5909090909090909</v>
      </c>
      <c r="H32" s="44">
        <v>81</v>
      </c>
      <c r="I32" s="46">
        <v>0.6532258064516129</v>
      </c>
      <c r="J32" s="41">
        <v>117</v>
      </c>
      <c r="K32" s="47">
        <v>0.9140625</v>
      </c>
      <c r="L32" s="41">
        <v>189</v>
      </c>
      <c r="M32" s="47">
        <v>1.0384615384615385</v>
      </c>
      <c r="N32" s="41">
        <v>172</v>
      </c>
      <c r="O32" s="47">
        <v>0.6852589641434262</v>
      </c>
      <c r="P32" s="41">
        <v>657</v>
      </c>
      <c r="Q32" s="47">
        <v>0.6066481994459834</v>
      </c>
      <c r="R32" s="41">
        <v>4</v>
      </c>
      <c r="S32" s="43" t="e">
        <v>#DIV/0!</v>
      </c>
      <c r="T32" s="41">
        <v>0</v>
      </c>
      <c r="U32" s="47"/>
      <c r="V32" s="45">
        <v>1281</v>
      </c>
      <c r="W32" s="46">
        <f t="shared" si="1"/>
        <v>0.6692789968652038</v>
      </c>
    </row>
    <row r="33" spans="1:23" ht="24" customHeight="1">
      <c r="A33" s="23" t="s">
        <v>38</v>
      </c>
      <c r="B33" s="41">
        <v>79</v>
      </c>
      <c r="C33" s="46">
        <v>1.5192307692307692</v>
      </c>
      <c r="D33" s="60">
        <v>0</v>
      </c>
      <c r="E33" s="46">
        <f t="shared" si="2"/>
      </c>
      <c r="F33" s="44">
        <v>2</v>
      </c>
      <c r="G33" s="47">
        <v>0.15384615384615385</v>
      </c>
      <c r="H33" s="44">
        <v>72</v>
      </c>
      <c r="I33" s="46">
        <v>0.8888888888888888</v>
      </c>
      <c r="J33" s="41">
        <v>100</v>
      </c>
      <c r="K33" s="47">
        <v>0.8547008547008547</v>
      </c>
      <c r="L33" s="41">
        <v>131</v>
      </c>
      <c r="M33" s="47">
        <v>0.6931216931216931</v>
      </c>
      <c r="N33" s="41">
        <v>150</v>
      </c>
      <c r="O33" s="47">
        <v>0.872093023255814</v>
      </c>
      <c r="P33" s="41">
        <v>1060</v>
      </c>
      <c r="Q33" s="47">
        <v>1.613394216133942</v>
      </c>
      <c r="R33" s="41">
        <v>4</v>
      </c>
      <c r="S33" s="47">
        <v>1</v>
      </c>
      <c r="T33" s="41">
        <v>0</v>
      </c>
      <c r="U33" s="47"/>
      <c r="V33" s="45">
        <v>1598</v>
      </c>
      <c r="W33" s="46">
        <f t="shared" si="1"/>
        <v>1.2474629195940672</v>
      </c>
    </row>
    <row r="34" spans="1:23" ht="24" customHeight="1">
      <c r="A34" s="23" t="s">
        <v>39</v>
      </c>
      <c r="B34" s="41">
        <v>71</v>
      </c>
      <c r="C34" s="46">
        <v>0.8987341772151899</v>
      </c>
      <c r="D34" s="48">
        <v>0</v>
      </c>
      <c r="E34" s="46">
        <f t="shared" si="2"/>
      </c>
      <c r="F34" s="44">
        <v>15</v>
      </c>
      <c r="G34" s="47">
        <v>7.5</v>
      </c>
      <c r="H34" s="44">
        <v>69</v>
      </c>
      <c r="I34" s="46">
        <v>0.9583333333333334</v>
      </c>
      <c r="J34" s="41">
        <v>101</v>
      </c>
      <c r="K34" s="47">
        <v>1.01</v>
      </c>
      <c r="L34" s="41">
        <v>200</v>
      </c>
      <c r="M34" s="47">
        <v>1.5267175572519085</v>
      </c>
      <c r="N34" s="41">
        <v>167</v>
      </c>
      <c r="O34" s="47">
        <v>1.1133333333333333</v>
      </c>
      <c r="P34" s="41">
        <v>1320</v>
      </c>
      <c r="Q34" s="47">
        <v>1.2452830188679245</v>
      </c>
      <c r="R34" s="41">
        <v>3</v>
      </c>
      <c r="S34" s="47">
        <v>0.75</v>
      </c>
      <c r="T34" s="41">
        <v>0</v>
      </c>
      <c r="U34" s="47"/>
      <c r="V34" s="45">
        <v>1946</v>
      </c>
      <c r="W34" s="46">
        <f t="shared" si="1"/>
        <v>1.2177722152690864</v>
      </c>
    </row>
    <row r="35" spans="1:23" ht="24" customHeight="1">
      <c r="A35" s="23" t="s">
        <v>40</v>
      </c>
      <c r="B35" s="41">
        <v>122</v>
      </c>
      <c r="C35" s="46">
        <v>1.7183098591549295</v>
      </c>
      <c r="D35" s="48">
        <v>2</v>
      </c>
      <c r="E35" s="46">
        <f t="shared" si="2"/>
      </c>
      <c r="F35" s="44">
        <v>5</v>
      </c>
      <c r="G35" s="47">
        <v>0.3333333333333333</v>
      </c>
      <c r="H35" s="44">
        <v>44</v>
      </c>
      <c r="I35" s="46">
        <v>0.6376811594202898</v>
      </c>
      <c r="J35" s="41">
        <v>137</v>
      </c>
      <c r="K35" s="47">
        <v>1.3564356435643565</v>
      </c>
      <c r="L35" s="41">
        <v>128</v>
      </c>
      <c r="M35" s="47">
        <v>0.64</v>
      </c>
      <c r="N35" s="41">
        <v>245</v>
      </c>
      <c r="O35" s="47">
        <v>1.467065868263473</v>
      </c>
      <c r="P35" s="41">
        <v>1120</v>
      </c>
      <c r="Q35" s="47">
        <v>0.8484848484848485</v>
      </c>
      <c r="R35" s="41">
        <v>23</v>
      </c>
      <c r="S35" s="47">
        <v>7.666666666666667</v>
      </c>
      <c r="T35" s="41">
        <v>0</v>
      </c>
      <c r="U35" s="47"/>
      <c r="V35" s="45">
        <v>1862</v>
      </c>
      <c r="W35" s="46">
        <f t="shared" si="1"/>
        <v>0.9568345323741008</v>
      </c>
    </row>
    <row r="36" spans="1:23" ht="24" customHeight="1">
      <c r="A36" s="23" t="s">
        <v>41</v>
      </c>
      <c r="B36" s="41">
        <v>85</v>
      </c>
      <c r="C36" s="46">
        <f>B36/B35</f>
        <v>0.6967213114754098</v>
      </c>
      <c r="D36" s="48">
        <v>0</v>
      </c>
      <c r="E36" s="46">
        <f t="shared" si="2"/>
        <v>0</v>
      </c>
      <c r="F36" s="44">
        <v>13</v>
      </c>
      <c r="G36" s="46">
        <f>IF(F35=0,"",F36/F35)</f>
        <v>2.6</v>
      </c>
      <c r="H36" s="44">
        <v>32</v>
      </c>
      <c r="I36" s="46">
        <f>IF(H35=0,"",H36/H35)</f>
        <v>0.7272727272727273</v>
      </c>
      <c r="J36" s="41">
        <v>103</v>
      </c>
      <c r="K36" s="46">
        <f>IF(J35=0,"",J36/J35)</f>
        <v>0.7518248175182481</v>
      </c>
      <c r="L36" s="41">
        <v>116</v>
      </c>
      <c r="M36" s="46">
        <f>IF(L35=0,"",L36/L35)</f>
        <v>0.90625</v>
      </c>
      <c r="N36" s="41">
        <v>327</v>
      </c>
      <c r="O36" s="46">
        <f>IF(N35=0,"",N36/N35)</f>
        <v>1.3346938775510204</v>
      </c>
      <c r="P36" s="41">
        <v>1123</v>
      </c>
      <c r="Q36" s="46">
        <f>IF(P35=0,"",P36/P35)</f>
        <v>1.0026785714285715</v>
      </c>
      <c r="R36" s="41">
        <v>38</v>
      </c>
      <c r="S36" s="46">
        <f>IF(R35=0,"",R36/R35)</f>
        <v>1.6521739130434783</v>
      </c>
      <c r="T36" s="41">
        <v>153</v>
      </c>
      <c r="U36" s="46">
        <f>IF(T35=0,"",T36/T35)</f>
      </c>
      <c r="V36" s="45">
        <v>1990</v>
      </c>
      <c r="W36" s="46">
        <f>IF(V35=0,"",V36/V35)</f>
        <v>1.0687432867883995</v>
      </c>
    </row>
    <row r="37" spans="1:23" ht="24" customHeight="1">
      <c r="A37" s="23" t="s">
        <v>57</v>
      </c>
      <c r="B37" s="41">
        <v>38</v>
      </c>
      <c r="C37" s="46">
        <f>B37/B36</f>
        <v>0.4470588235294118</v>
      </c>
      <c r="D37" s="41">
        <v>1</v>
      </c>
      <c r="E37" s="46">
        <f t="shared" si="2"/>
      </c>
      <c r="F37" s="44">
        <v>3</v>
      </c>
      <c r="G37" s="46">
        <f>IF(F36=0,"",F37/F36)</f>
        <v>0.23076923076923078</v>
      </c>
      <c r="H37" s="41">
        <v>18</v>
      </c>
      <c r="I37" s="46">
        <f>IF(H36=0,"",H37/H36)</f>
        <v>0.5625</v>
      </c>
      <c r="J37" s="41">
        <v>97</v>
      </c>
      <c r="K37" s="46">
        <f>IF(J36=0,"",J37/J36)</f>
        <v>0.941747572815534</v>
      </c>
      <c r="L37" s="41">
        <v>111</v>
      </c>
      <c r="M37" s="46">
        <f>IF(L36=0,"",L37/L36)</f>
        <v>0.9568965517241379</v>
      </c>
      <c r="N37" s="41">
        <v>89</v>
      </c>
      <c r="O37" s="46">
        <f>IF(N36=0,"",N37/N36)</f>
        <v>0.27217125382262997</v>
      </c>
      <c r="P37" s="41">
        <v>905</v>
      </c>
      <c r="Q37" s="46">
        <f>IF(P36=0,"",P37/P36)</f>
        <v>0.8058771148708815</v>
      </c>
      <c r="R37" s="41">
        <v>25</v>
      </c>
      <c r="S37" s="46">
        <f>IF(R36=0,"",R37/R36)</f>
        <v>0.6578947368421053</v>
      </c>
      <c r="T37" s="41">
        <v>6</v>
      </c>
      <c r="U37" s="46">
        <f>IF(T36=0,"",T37/T36)</f>
        <v>0.0392156862745098</v>
      </c>
      <c r="V37" s="45">
        <v>1293</v>
      </c>
      <c r="W37" s="46">
        <f>IF(V36=0,"",V37/V36)</f>
        <v>0.6497487437185929</v>
      </c>
    </row>
    <row r="38" spans="1:23" ht="24" customHeight="1">
      <c r="A38" s="23" t="s">
        <v>91</v>
      </c>
      <c r="B38" s="41">
        <v>333</v>
      </c>
      <c r="C38" s="46">
        <f>B38/B37</f>
        <v>8.763157894736842</v>
      </c>
      <c r="D38" s="41">
        <v>1</v>
      </c>
      <c r="E38" s="46">
        <f t="shared" si="2"/>
        <v>1</v>
      </c>
      <c r="F38" s="44">
        <v>12</v>
      </c>
      <c r="G38" s="46">
        <f>IF(F37=0,"",F38/F37)</f>
        <v>4</v>
      </c>
      <c r="H38" s="41">
        <v>25</v>
      </c>
      <c r="I38" s="46">
        <f>IF(H37=0,"",H38/H37)</f>
        <v>1.3888888888888888</v>
      </c>
      <c r="J38" s="41">
        <v>123</v>
      </c>
      <c r="K38" s="46">
        <f>IF(J37=0,"",J38/J37)</f>
        <v>1.268041237113402</v>
      </c>
      <c r="L38" s="41">
        <v>148</v>
      </c>
      <c r="M38" s="46">
        <f>IF(L37=0,"",L38/L37)</f>
        <v>1.3333333333333333</v>
      </c>
      <c r="N38" s="41">
        <v>188</v>
      </c>
      <c r="O38" s="46">
        <f>IF(N37=0,"",N38/N37)</f>
        <v>2.1123595505617976</v>
      </c>
      <c r="P38" s="41">
        <v>3007</v>
      </c>
      <c r="Q38" s="46">
        <f>IF(P37=0,"",P38/P37)</f>
        <v>3.3226519337016573</v>
      </c>
      <c r="R38" s="41">
        <v>109</v>
      </c>
      <c r="S38" s="46">
        <f>IF(R37=0,"",R38/R37)</f>
        <v>4.36</v>
      </c>
      <c r="T38" s="41">
        <v>95</v>
      </c>
      <c r="U38" s="46">
        <f>IF(T37=0,"",T38/T37)</f>
        <v>15.833333333333334</v>
      </c>
      <c r="V38" s="45">
        <v>4047</v>
      </c>
      <c r="W38" s="46">
        <f>IF(V37=0,"",V38/V37)</f>
        <v>3.1299303944315544</v>
      </c>
    </row>
    <row r="39" spans="1:23" ht="24" customHeight="1">
      <c r="A39" s="23" t="s">
        <v>99</v>
      </c>
      <c r="B39" s="41">
        <v>89</v>
      </c>
      <c r="C39" s="46">
        <f>B39/B37</f>
        <v>2.3421052631578947</v>
      </c>
      <c r="D39" s="41">
        <v>3</v>
      </c>
      <c r="E39" s="46">
        <f t="shared" si="2"/>
        <v>3</v>
      </c>
      <c r="F39" s="44">
        <v>47</v>
      </c>
      <c r="G39" s="46">
        <f>IF(F38=0,"",F39/F38)</f>
        <v>3.9166666666666665</v>
      </c>
      <c r="H39" s="41">
        <v>5</v>
      </c>
      <c r="I39" s="46">
        <f>IF(H38=0,"",H39/H38)</f>
        <v>0.2</v>
      </c>
      <c r="J39" s="41">
        <v>113</v>
      </c>
      <c r="K39" s="46">
        <f>IF(J38=0,"",J39/J38)</f>
        <v>0.9186991869918699</v>
      </c>
      <c r="L39" s="41">
        <v>194</v>
      </c>
      <c r="M39" s="46">
        <f>IF(L38=0,"",L39/L38)</f>
        <v>1.3108108108108107</v>
      </c>
      <c r="N39" s="41">
        <v>160</v>
      </c>
      <c r="O39" s="46">
        <f>IF(N38=0,"",N39/N38)</f>
        <v>0.851063829787234</v>
      </c>
      <c r="P39" s="41">
        <v>1478</v>
      </c>
      <c r="Q39" s="46">
        <f>IF(P38=0,"",P39/P38)</f>
        <v>0.49151978716328565</v>
      </c>
      <c r="R39" s="41">
        <v>225</v>
      </c>
      <c r="S39" s="46">
        <f>IF(R38=0,"",R39/R38)</f>
        <v>2.0642201834862384</v>
      </c>
      <c r="T39" s="41">
        <v>123</v>
      </c>
      <c r="U39" s="46">
        <f>IF(T38=0,"",T39/T38)</f>
        <v>1.2947368421052632</v>
      </c>
      <c r="V39" s="45">
        <v>2502</v>
      </c>
      <c r="W39" s="46">
        <f>IF(V38=0,"",V39/V38)</f>
        <v>0.6182357301704967</v>
      </c>
    </row>
  </sheetData>
  <sheetProtection/>
  <mergeCells count="22">
    <mergeCell ref="J23:K23"/>
    <mergeCell ref="L23:M23"/>
    <mergeCell ref="N23:O23"/>
    <mergeCell ref="P23:Q23"/>
    <mergeCell ref="R23:S23"/>
    <mergeCell ref="T23:U23"/>
    <mergeCell ref="L3:M3"/>
    <mergeCell ref="N3:O3"/>
    <mergeCell ref="P3:Q3"/>
    <mergeCell ref="R3:S3"/>
    <mergeCell ref="T3:U3"/>
    <mergeCell ref="A23:A24"/>
    <mergeCell ref="B23:C23"/>
    <mergeCell ref="D23:E23"/>
    <mergeCell ref="F23:G23"/>
    <mergeCell ref="H23:I23"/>
    <mergeCell ref="A3:A4"/>
    <mergeCell ref="B3:C3"/>
    <mergeCell ref="D3:E3"/>
    <mergeCell ref="F3:G3"/>
    <mergeCell ref="H3:I3"/>
    <mergeCell ref="J3:K3"/>
  </mergeCells>
  <printOptions horizontalCentered="1" verticalCentered="1"/>
  <pageMargins left="0.53" right="0" top="0.3937007874015748" bottom="0.3937007874015748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2008-09-18T09:02:19Z</cp:lastPrinted>
  <dcterms:created xsi:type="dcterms:W3CDTF">2000-01-27T01:50:33Z</dcterms:created>
  <dcterms:modified xsi:type="dcterms:W3CDTF">2012-12-07T10:45:55Z</dcterms:modified>
  <cp:category/>
  <cp:version/>
  <cp:contentType/>
  <cp:contentStatus/>
</cp:coreProperties>
</file>