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A" sheetId="1" r:id="rId1"/>
  </sheets>
  <definedNames>
    <definedName name="_xlnm.Print_Area" localSheetId="0">'A'!$A$1:$L$41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<sst xmlns="http://schemas.openxmlformats.org/spreadsheetml/2006/main" count="57" uniqueCount="55">
  <si>
    <t>Ⅱ　地方教育費調査の概要</t>
  </si>
  <si>
    <t xml:space="preserve">   １　教育費総額</t>
  </si>
  <si>
    <t xml:space="preserve">    （１）　総　額</t>
  </si>
  <si>
    <t>　         教育費総額を教育分野別、財源別、支出項目別にみると、第１表、第１図、第２図、第３図のとおりである。</t>
  </si>
  <si>
    <t>　　　　　平成１０年度における県及び市町村（組合）の教育費の総額は約３，１８０億円であり、前年度に比べ約５５．４億円</t>
  </si>
  <si>
    <t>　　 　　（１．７％）の減少である。教育分野別にみると、学校教育費は約２，３８３億円で、教育費総額の７４．９％を占めて　</t>
  </si>
  <si>
    <t>　　　　いる。また、前年度に比べ、社会教育費は１．７％の減少、教育行政費は１０．４％の減少となっている。　</t>
  </si>
  <si>
    <t>　　第１表　教育費総額の教育分野別、財源別、支出項目別実績と構成比</t>
  </si>
  <si>
    <t xml:space="preserve">       （単位：千円・％）</t>
  </si>
  <si>
    <t xml:space="preserve">       平  成  １０  年  度</t>
  </si>
  <si>
    <t xml:space="preserve">       平  成  ９  年  度</t>
  </si>
  <si>
    <t xml:space="preserve">    対  前  年  度  増  減</t>
  </si>
  <si>
    <t xml:space="preserve">  金   額</t>
  </si>
  <si>
    <t>構成比</t>
  </si>
  <si>
    <t>金  額</t>
  </si>
  <si>
    <t>増減額</t>
  </si>
  <si>
    <t>増減率</t>
  </si>
  <si>
    <t xml:space="preserve">    地  方  教  育  費  総  額</t>
  </si>
  <si>
    <t xml:space="preserve">  学 校 教 育 費</t>
  </si>
  <si>
    <t xml:space="preserve">   幼  稚  園</t>
  </si>
  <si>
    <t>　　分</t>
  </si>
  <si>
    <t xml:space="preserve">   小  学  校</t>
  </si>
  <si>
    <t xml:space="preserve">   中  学  校</t>
  </si>
  <si>
    <t>　　野</t>
  </si>
  <si>
    <t xml:space="preserve"> 盲聾養護学校</t>
  </si>
  <si>
    <t xml:space="preserve"> 高校（全日制）</t>
  </si>
  <si>
    <t>　　別</t>
  </si>
  <si>
    <t xml:space="preserve"> 高校（定時制）</t>
  </si>
  <si>
    <t xml:space="preserve"> 高校（通信制）</t>
  </si>
  <si>
    <t xml:space="preserve"> 専  修  学  校</t>
  </si>
  <si>
    <t xml:space="preserve"> 各  種  学  校</t>
  </si>
  <si>
    <t xml:space="preserve">  社 会 教 育 費</t>
  </si>
  <si>
    <t xml:space="preserve">  教 育 行 政 費</t>
  </si>
  <si>
    <t xml:space="preserve">  公  費  合  計</t>
  </si>
  <si>
    <t xml:space="preserve"> 国 庫 補 助 金</t>
  </si>
  <si>
    <t>　　財</t>
  </si>
  <si>
    <t xml:space="preserve"> 県 支 出 金</t>
  </si>
  <si>
    <t xml:space="preserve"> 市町村支出金</t>
  </si>
  <si>
    <t>　　源</t>
  </si>
  <si>
    <t xml:space="preserve"> 地   方   債</t>
  </si>
  <si>
    <t>公費に組み入れ</t>
  </si>
  <si>
    <t xml:space="preserve">    られた寄付金</t>
  </si>
  <si>
    <t xml:space="preserve">  公費に組み入れ</t>
  </si>
  <si>
    <t xml:space="preserve">   られない寄付金</t>
  </si>
  <si>
    <t xml:space="preserve"> Ｐ Ｔ Ａ 寄 付 金</t>
  </si>
  <si>
    <t>その他の寄付金</t>
  </si>
  <si>
    <t>　支</t>
  </si>
  <si>
    <t>項</t>
  </si>
  <si>
    <t>　   消 費 的 支 出</t>
  </si>
  <si>
    <t>　出</t>
  </si>
  <si>
    <t>目</t>
  </si>
  <si>
    <t xml:space="preserve">     資 本 的 支 出</t>
  </si>
  <si>
    <t>別</t>
  </si>
  <si>
    <t xml:space="preserve">     債 務 償 還 費</t>
  </si>
  <si>
    <t>チェック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</si>
</sst>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Alignment="1">
      <alignment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3" fontId="0" fillId="0" borderId="1" xfId="0" applyNumberFormat="1" applyAlignment="1">
      <alignment/>
    </xf>
    <xf numFmtId="176" fontId="0" fillId="0" borderId="3" xfId="0" applyNumberFormat="1" applyAlignment="1">
      <alignment/>
    </xf>
    <xf numFmtId="3" fontId="0" fillId="0" borderId="3" xfId="0" applyNumberFormat="1" applyAlignment="1">
      <alignment/>
    </xf>
    <xf numFmtId="0" fontId="0" fillId="0" borderId="7" xfId="0" applyAlignment="1">
      <alignment/>
    </xf>
    <xf numFmtId="0" fontId="0" fillId="0" borderId="6" xfId="0" applyNumberFormat="1" applyFont="1" applyAlignment="1">
      <alignment/>
    </xf>
    <xf numFmtId="3" fontId="0" fillId="0" borderId="5" xfId="0" applyNumberFormat="1" applyAlignment="1">
      <alignment/>
    </xf>
    <xf numFmtId="176" fontId="0" fillId="0" borderId="6" xfId="0" applyNumberFormat="1" applyAlignment="1">
      <alignment/>
    </xf>
    <xf numFmtId="3" fontId="0" fillId="0" borderId="6" xfId="0" applyNumberFormat="1" applyAlignment="1">
      <alignment/>
    </xf>
    <xf numFmtId="0" fontId="0" fillId="0" borderId="4" xfId="0" applyNumberFormat="1" applyFont="1" applyAlignment="1">
      <alignment/>
    </xf>
    <xf numFmtId="0" fontId="0" fillId="0" borderId="8" xfId="0" applyAlignment="1">
      <alignment/>
    </xf>
    <xf numFmtId="0" fontId="0" fillId="0" borderId="6" xfId="0" applyNumberFormat="1" applyAlignment="1">
      <alignment/>
    </xf>
    <xf numFmtId="0" fontId="0" fillId="0" borderId="7" xfId="0" applyNumberFormat="1" applyFont="1" applyAlignment="1">
      <alignment/>
    </xf>
    <xf numFmtId="3" fontId="0" fillId="0" borderId="4" xfId="0" applyNumberFormat="1" applyAlignment="1">
      <alignment/>
    </xf>
    <xf numFmtId="176" fontId="0" fillId="0" borderId="7" xfId="0" applyNumberFormat="1" applyAlignment="1">
      <alignment/>
    </xf>
    <xf numFmtId="3" fontId="0" fillId="0" borderId="7" xfId="0" applyNumberFormat="1" applyAlignment="1">
      <alignment/>
    </xf>
    <xf numFmtId="0" fontId="0" fillId="0" borderId="4" xfId="0" applyNumberFormat="1" applyAlignment="1">
      <alignment/>
    </xf>
    <xf numFmtId="0" fontId="0" fillId="0" borderId="2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showOutlineSymbols="0" zoomScale="87" zoomScaleNormal="87" workbookViewId="0" topLeftCell="A1">
      <selection activeCell="B8" sqref="B8"/>
    </sheetView>
  </sheetViews>
  <sheetFormatPr defaultColWidth="9.00390625" defaultRowHeight="14.25"/>
  <cols>
    <col min="1" max="2" width="4.75390625" style="0" customWidth="1"/>
    <col min="3" max="3" width="3.75390625" style="0" customWidth="1"/>
    <col min="4" max="4" width="4.75390625" style="0" customWidth="1"/>
    <col min="5" max="6" width="12.75390625" style="0" customWidth="1"/>
    <col min="7" max="7" width="8.75390625" style="0" customWidth="1"/>
    <col min="8" max="8" width="12.75390625" style="0" customWidth="1"/>
    <col min="9" max="9" width="8.75390625" style="0" customWidth="1"/>
    <col min="10" max="10" width="12.75390625" style="0" customWidth="1"/>
    <col min="11" max="11" width="8.75390625" style="0" customWidth="1"/>
    <col min="12" max="12" width="4.75390625" style="0" customWidth="1"/>
    <col min="13" max="16384" width="10.75390625" style="0" customWidth="1"/>
  </cols>
  <sheetData>
    <row r="1" spans="1:12" ht="28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4.25">
      <c r="A2" s="1"/>
    </row>
    <row r="3" spans="1:2" ht="21.75" customHeight="1">
      <c r="A3" s="1"/>
      <c r="B3" s="3" t="s">
        <v>1</v>
      </c>
    </row>
    <row r="4" spans="1:2" ht="21" customHeight="1">
      <c r="A4" s="1"/>
      <c r="B4" s="4" t="s">
        <v>2</v>
      </c>
    </row>
    <row r="5" spans="1:2" ht="21" customHeight="1">
      <c r="A5" s="1"/>
      <c r="B5" s="4" t="s">
        <v>3</v>
      </c>
    </row>
    <row r="6" spans="1:2" ht="21" customHeight="1">
      <c r="A6" s="1"/>
      <c r="B6" s="4" t="s">
        <v>4</v>
      </c>
    </row>
    <row r="7" spans="1:2" ht="21" customHeight="1">
      <c r="A7" s="1"/>
      <c r="B7" s="4" t="s">
        <v>5</v>
      </c>
    </row>
    <row r="8" spans="1:2" ht="21" customHeight="1">
      <c r="A8" s="1"/>
      <c r="B8" s="4" t="s">
        <v>6</v>
      </c>
    </row>
    <row r="9" spans="1:2" ht="21" customHeight="1">
      <c r="A9" s="1"/>
      <c r="B9" s="4"/>
    </row>
    <row r="10" spans="1:2" ht="21" customHeight="1">
      <c r="A10" s="1"/>
      <c r="B10" s="5" t="s">
        <v>7</v>
      </c>
    </row>
    <row r="11" spans="1:10" ht="21" customHeight="1">
      <c r="A11" s="1"/>
      <c r="J11" s="4" t="s">
        <v>8</v>
      </c>
    </row>
    <row r="12" spans="1:12" ht="21" customHeight="1">
      <c r="A12" s="1"/>
      <c r="B12" s="6"/>
      <c r="C12" s="7"/>
      <c r="D12" s="7"/>
      <c r="E12" s="7"/>
      <c r="F12" s="8" t="s">
        <v>9</v>
      </c>
      <c r="G12" s="7"/>
      <c r="H12" s="9" t="s">
        <v>10</v>
      </c>
      <c r="I12" s="7"/>
      <c r="J12" s="9" t="s">
        <v>11</v>
      </c>
      <c r="K12" s="7"/>
      <c r="L12" s="10"/>
    </row>
    <row r="13" spans="1:12" ht="21" customHeight="1">
      <c r="A13" s="1"/>
      <c r="B13" s="10"/>
      <c r="F13" s="11" t="s">
        <v>12</v>
      </c>
      <c r="G13" s="12" t="s">
        <v>13</v>
      </c>
      <c r="H13" s="12" t="s">
        <v>14</v>
      </c>
      <c r="I13" s="12" t="s">
        <v>13</v>
      </c>
      <c r="J13" s="12" t="s">
        <v>15</v>
      </c>
      <c r="K13" s="12" t="s">
        <v>16</v>
      </c>
      <c r="L13" s="10"/>
    </row>
    <row r="14" spans="1:12" ht="21" customHeight="1">
      <c r="A14" s="1"/>
      <c r="B14" s="8" t="s">
        <v>17</v>
      </c>
      <c r="C14" s="7"/>
      <c r="D14" s="7"/>
      <c r="E14" s="7"/>
      <c r="F14" s="13">
        <f>F15+F25+F26</f>
        <v>317965968</v>
      </c>
      <c r="G14" s="14">
        <f aca="true" t="shared" si="0" ref="G14:G32">F14/$F$14*100</f>
        <v>100</v>
      </c>
      <c r="H14" s="15">
        <f>H15+H25+H26</f>
        <v>323506406</v>
      </c>
      <c r="I14" s="14">
        <f aca="true" t="shared" si="1" ref="I14:I32">H14/$H$14*100</f>
        <v>100</v>
      </c>
      <c r="J14" s="15">
        <f aca="true" t="shared" si="2" ref="J14:J32">F14-H14</f>
        <v>-5540438</v>
      </c>
      <c r="K14" s="14">
        <f aca="true" t="shared" si="3" ref="K14:K32">(+F14/H14-1)*100</f>
        <v>-1.712620800467235</v>
      </c>
      <c r="L14" s="10"/>
    </row>
    <row r="15" spans="1:12" ht="21" customHeight="1">
      <c r="A15" s="1"/>
      <c r="B15" s="6"/>
      <c r="C15" s="7"/>
      <c r="D15" s="9" t="s">
        <v>18</v>
      </c>
      <c r="E15" s="7"/>
      <c r="F15" s="13">
        <f>SUM(F16:F24)</f>
        <v>238250418</v>
      </c>
      <c r="G15" s="14">
        <f t="shared" si="0"/>
        <v>74.92953396823901</v>
      </c>
      <c r="H15" s="15">
        <f>SUM(H16:H24)</f>
        <v>240134823</v>
      </c>
      <c r="I15" s="14">
        <f t="shared" si="1"/>
        <v>74.22876905874934</v>
      </c>
      <c r="J15" s="15">
        <f t="shared" si="2"/>
        <v>-1884405</v>
      </c>
      <c r="K15" s="14">
        <f t="shared" si="3"/>
        <v>-0.7847279192822465</v>
      </c>
      <c r="L15" s="10"/>
    </row>
    <row r="16" spans="1:12" ht="21" customHeight="1">
      <c r="A16" s="1"/>
      <c r="B16" s="10"/>
      <c r="D16" s="16"/>
      <c r="E16" s="17" t="s">
        <v>19</v>
      </c>
      <c r="F16" s="18">
        <v>6385289</v>
      </c>
      <c r="G16" s="19">
        <f t="shared" si="0"/>
        <v>2.0081674275279675</v>
      </c>
      <c r="H16" s="20">
        <v>5966502</v>
      </c>
      <c r="I16" s="19">
        <f t="shared" si="1"/>
        <v>1.8443226747108064</v>
      </c>
      <c r="J16" s="20">
        <f t="shared" si="2"/>
        <v>418787</v>
      </c>
      <c r="K16" s="19">
        <f t="shared" si="3"/>
        <v>7.018970244206746</v>
      </c>
      <c r="L16" s="10"/>
    </row>
    <row r="17" spans="1:12" ht="21" customHeight="1">
      <c r="A17" s="1"/>
      <c r="B17" s="21" t="s">
        <v>20</v>
      </c>
      <c r="D17" s="16"/>
      <c r="E17" s="17" t="s">
        <v>21</v>
      </c>
      <c r="F17" s="18">
        <v>98539091</v>
      </c>
      <c r="G17" s="19">
        <f t="shared" si="0"/>
        <v>30.990452097691158</v>
      </c>
      <c r="H17" s="20">
        <v>94657683</v>
      </c>
      <c r="I17" s="19">
        <f t="shared" si="1"/>
        <v>29.259909925864036</v>
      </c>
      <c r="J17" s="20">
        <f t="shared" si="2"/>
        <v>3881408</v>
      </c>
      <c r="K17" s="19">
        <f t="shared" si="3"/>
        <v>4.1004679989895765</v>
      </c>
      <c r="L17" s="10"/>
    </row>
    <row r="18" spans="1:12" ht="21" customHeight="1">
      <c r="A18" s="1"/>
      <c r="B18" s="10"/>
      <c r="D18" s="16"/>
      <c r="E18" s="17" t="s">
        <v>22</v>
      </c>
      <c r="F18" s="18">
        <v>60026270</v>
      </c>
      <c r="G18" s="19">
        <f t="shared" si="0"/>
        <v>18.878205858810652</v>
      </c>
      <c r="H18" s="20">
        <v>61939074</v>
      </c>
      <c r="I18" s="19">
        <f t="shared" si="1"/>
        <v>19.1461661504162</v>
      </c>
      <c r="J18" s="20">
        <f t="shared" si="2"/>
        <v>-1912804</v>
      </c>
      <c r="K18" s="19">
        <f t="shared" si="3"/>
        <v>-3.0882024487482673</v>
      </c>
      <c r="L18" s="10"/>
    </row>
    <row r="19" spans="1:12" ht="21" customHeight="1">
      <c r="A19" s="1"/>
      <c r="B19" s="21" t="s">
        <v>23</v>
      </c>
      <c r="D19" s="16"/>
      <c r="E19" s="17" t="s">
        <v>24</v>
      </c>
      <c r="F19" s="18">
        <v>15543690</v>
      </c>
      <c r="G19" s="19">
        <f t="shared" si="0"/>
        <v>4.888475989354936</v>
      </c>
      <c r="H19" s="20">
        <v>19386382</v>
      </c>
      <c r="I19" s="19">
        <f t="shared" si="1"/>
        <v>5.992580561140418</v>
      </c>
      <c r="J19" s="20">
        <f t="shared" si="2"/>
        <v>-3842692</v>
      </c>
      <c r="K19" s="19">
        <f t="shared" si="3"/>
        <v>-19.821604670742587</v>
      </c>
      <c r="L19" s="10"/>
    </row>
    <row r="20" spans="1:12" ht="21" customHeight="1">
      <c r="A20" s="1"/>
      <c r="B20" s="10"/>
      <c r="D20" s="16"/>
      <c r="E20" s="17" t="s">
        <v>25</v>
      </c>
      <c r="F20" s="18">
        <v>53961831</v>
      </c>
      <c r="G20" s="19">
        <f t="shared" si="0"/>
        <v>16.9709454566534</v>
      </c>
      <c r="H20" s="20">
        <v>54341777</v>
      </c>
      <c r="I20" s="19">
        <f t="shared" si="1"/>
        <v>16.797743720722487</v>
      </c>
      <c r="J20" s="20">
        <f t="shared" si="2"/>
        <v>-379946</v>
      </c>
      <c r="K20" s="19">
        <f t="shared" si="3"/>
        <v>-0.699178460800054</v>
      </c>
      <c r="L20" s="10"/>
    </row>
    <row r="21" spans="1:12" ht="21" customHeight="1">
      <c r="A21" s="1"/>
      <c r="B21" s="21" t="s">
        <v>26</v>
      </c>
      <c r="D21" s="16"/>
      <c r="E21" s="17" t="s">
        <v>27</v>
      </c>
      <c r="F21" s="18">
        <v>3125650</v>
      </c>
      <c r="G21" s="19">
        <f t="shared" si="0"/>
        <v>0.983014006077531</v>
      </c>
      <c r="H21" s="20">
        <v>2988795</v>
      </c>
      <c r="I21" s="19">
        <f t="shared" si="1"/>
        <v>0.9238750592159836</v>
      </c>
      <c r="J21" s="20">
        <f t="shared" si="2"/>
        <v>136855</v>
      </c>
      <c r="K21" s="19">
        <f t="shared" si="3"/>
        <v>4.5789356580160145</v>
      </c>
      <c r="L21" s="10"/>
    </row>
    <row r="22" spans="1:12" ht="21" customHeight="1">
      <c r="A22" s="1"/>
      <c r="B22" s="10"/>
      <c r="D22" s="16"/>
      <c r="E22" s="17" t="s">
        <v>28</v>
      </c>
      <c r="F22" s="18">
        <v>350379</v>
      </c>
      <c r="G22" s="19">
        <f t="shared" si="0"/>
        <v>0.11019386829473524</v>
      </c>
      <c r="H22" s="20">
        <v>566422</v>
      </c>
      <c r="I22" s="19">
        <f t="shared" si="1"/>
        <v>0.17508834121819525</v>
      </c>
      <c r="J22" s="20">
        <f t="shared" si="2"/>
        <v>-216043</v>
      </c>
      <c r="K22" s="19">
        <f t="shared" si="3"/>
        <v>-38.14170353552652</v>
      </c>
      <c r="L22" s="10"/>
    </row>
    <row r="23" spans="1:12" ht="21" customHeight="1">
      <c r="A23" s="1"/>
      <c r="B23" s="10"/>
      <c r="D23" s="16"/>
      <c r="E23" s="17" t="s">
        <v>29</v>
      </c>
      <c r="F23" s="18">
        <v>81418</v>
      </c>
      <c r="G23" s="19">
        <f t="shared" si="0"/>
        <v>0.025605884966909413</v>
      </c>
      <c r="H23" s="20">
        <v>79374</v>
      </c>
      <c r="I23" s="19">
        <f t="shared" si="1"/>
        <v>0.024535526508244785</v>
      </c>
      <c r="J23" s="20">
        <f t="shared" si="2"/>
        <v>2044</v>
      </c>
      <c r="K23" s="19">
        <f t="shared" si="3"/>
        <v>2.575150553077843</v>
      </c>
      <c r="L23" s="10"/>
    </row>
    <row r="24" spans="1:12" ht="21" customHeight="1">
      <c r="A24" s="1"/>
      <c r="B24" s="10"/>
      <c r="D24" s="16"/>
      <c r="E24" s="17" t="s">
        <v>30</v>
      </c>
      <c r="F24" s="18">
        <v>236800</v>
      </c>
      <c r="G24" s="19">
        <f t="shared" si="0"/>
        <v>0.07447337886172774</v>
      </c>
      <c r="H24" s="20">
        <v>208814</v>
      </c>
      <c r="I24" s="19">
        <f t="shared" si="1"/>
        <v>0.06454709895296479</v>
      </c>
      <c r="J24" s="20">
        <f t="shared" si="2"/>
        <v>27986</v>
      </c>
      <c r="K24" s="19">
        <f t="shared" si="3"/>
        <v>13.402358079439125</v>
      </c>
      <c r="L24" s="10"/>
    </row>
    <row r="25" spans="1:12" ht="21" customHeight="1">
      <c r="A25" s="1"/>
      <c r="B25" s="10"/>
      <c r="D25" s="17" t="s">
        <v>31</v>
      </c>
      <c r="E25" s="22"/>
      <c r="F25" s="18">
        <v>56675159</v>
      </c>
      <c r="G25" s="19">
        <f t="shared" si="0"/>
        <v>17.824284578782343</v>
      </c>
      <c r="H25" s="20">
        <v>57668718</v>
      </c>
      <c r="I25" s="19">
        <f t="shared" si="1"/>
        <v>17.826144067144067</v>
      </c>
      <c r="J25" s="20">
        <f t="shared" si="2"/>
        <v>-993559</v>
      </c>
      <c r="K25" s="19">
        <f t="shared" si="3"/>
        <v>-1.7228733955903075</v>
      </c>
      <c r="L25" s="10"/>
    </row>
    <row r="26" spans="1:12" ht="21" customHeight="1">
      <c r="A26" s="1"/>
      <c r="B26" s="10"/>
      <c r="D26" s="17" t="s">
        <v>32</v>
      </c>
      <c r="E26" s="22"/>
      <c r="F26" s="18">
        <v>23040391</v>
      </c>
      <c r="G26" s="19">
        <f t="shared" si="0"/>
        <v>7.246181452978641</v>
      </c>
      <c r="H26" s="20">
        <v>25702865</v>
      </c>
      <c r="I26" s="19">
        <f t="shared" si="1"/>
        <v>7.945086874106598</v>
      </c>
      <c r="J26" s="20">
        <f t="shared" si="2"/>
        <v>-2662474</v>
      </c>
      <c r="K26" s="19">
        <f t="shared" si="3"/>
        <v>-10.35866624207068</v>
      </c>
      <c r="L26" s="10"/>
    </row>
    <row r="27" spans="1:12" ht="21" customHeight="1">
      <c r="A27" s="1"/>
      <c r="B27" s="6"/>
      <c r="C27" s="7"/>
      <c r="D27" s="9" t="s">
        <v>33</v>
      </c>
      <c r="E27" s="7"/>
      <c r="F27" s="13">
        <f>SUM(F28:F32)</f>
        <v>317193379</v>
      </c>
      <c r="G27" s="14">
        <f t="shared" si="0"/>
        <v>99.75702148099069</v>
      </c>
      <c r="H27" s="15">
        <f>SUM(H28:H32)</f>
        <v>322671904</v>
      </c>
      <c r="I27" s="14">
        <f t="shared" si="1"/>
        <v>99.74204467530699</v>
      </c>
      <c r="J27" s="15">
        <f t="shared" si="2"/>
        <v>-5478525</v>
      </c>
      <c r="K27" s="14">
        <f t="shared" si="3"/>
        <v>-1.6978624206463344</v>
      </c>
      <c r="L27" s="10"/>
    </row>
    <row r="28" spans="1:12" ht="21" customHeight="1">
      <c r="A28" s="1"/>
      <c r="B28" s="10"/>
      <c r="D28" s="16"/>
      <c r="E28" s="17" t="s">
        <v>34</v>
      </c>
      <c r="F28" s="18">
        <v>52459712</v>
      </c>
      <c r="G28" s="19">
        <f t="shared" si="0"/>
        <v>16.49853043392367</v>
      </c>
      <c r="H28" s="20">
        <f>51109326+944099+477840</f>
        <v>52531265</v>
      </c>
      <c r="I28" s="19">
        <f t="shared" si="1"/>
        <v>16.23809112453866</v>
      </c>
      <c r="J28" s="20">
        <f t="shared" si="2"/>
        <v>-71553</v>
      </c>
      <c r="K28" s="19">
        <f t="shared" si="3"/>
        <v>-0.13621031208748136</v>
      </c>
      <c r="L28" s="10"/>
    </row>
    <row r="29" spans="1:12" ht="21" customHeight="1">
      <c r="A29" s="1"/>
      <c r="B29" s="21" t="s">
        <v>35</v>
      </c>
      <c r="D29" s="16"/>
      <c r="E29" s="17" t="s">
        <v>36</v>
      </c>
      <c r="F29" s="18">
        <v>138169134</v>
      </c>
      <c r="G29" s="19">
        <f t="shared" si="0"/>
        <v>43.454063612241676</v>
      </c>
      <c r="H29" s="20">
        <f>120395934+11621846+6938576</f>
        <v>138956356</v>
      </c>
      <c r="I29" s="19">
        <f t="shared" si="1"/>
        <v>42.95320074743744</v>
      </c>
      <c r="J29" s="20">
        <f t="shared" si="2"/>
        <v>-787222</v>
      </c>
      <c r="K29" s="19">
        <f t="shared" si="3"/>
        <v>-0.566524643176447</v>
      </c>
      <c r="L29" s="10"/>
    </row>
    <row r="30" spans="1:12" ht="21" customHeight="1">
      <c r="A30" s="1"/>
      <c r="B30" s="10"/>
      <c r="D30" s="16"/>
      <c r="E30" s="17" t="s">
        <v>37</v>
      </c>
      <c r="F30" s="18">
        <v>110959136</v>
      </c>
      <c r="G30" s="19">
        <f t="shared" si="0"/>
        <v>34.89654465159617</v>
      </c>
      <c r="H30" s="20">
        <f>58751326+39280151+14095230</f>
        <v>112126707</v>
      </c>
      <c r="I30" s="19">
        <f t="shared" si="1"/>
        <v>34.65981041500613</v>
      </c>
      <c r="J30" s="20">
        <f t="shared" si="2"/>
        <v>-1167571</v>
      </c>
      <c r="K30" s="19">
        <f t="shared" si="3"/>
        <v>-1.0412960758760192</v>
      </c>
      <c r="L30" s="10"/>
    </row>
    <row r="31" spans="1:12" ht="21" customHeight="1">
      <c r="A31" s="1"/>
      <c r="B31" s="21" t="s">
        <v>38</v>
      </c>
      <c r="D31" s="16"/>
      <c r="E31" s="17" t="s">
        <v>39</v>
      </c>
      <c r="F31" s="18">
        <v>15562070</v>
      </c>
      <c r="G31" s="19">
        <f t="shared" si="0"/>
        <v>4.894256482190571</v>
      </c>
      <c r="H31" s="20">
        <f>9032800+5808541+4190822</f>
        <v>19032163</v>
      </c>
      <c r="I31" s="19">
        <f t="shared" si="1"/>
        <v>5.883086902458432</v>
      </c>
      <c r="J31" s="20">
        <f t="shared" si="2"/>
        <v>-3470093</v>
      </c>
      <c r="K31" s="19">
        <f t="shared" si="3"/>
        <v>-18.232783105104765</v>
      </c>
      <c r="L31" s="10"/>
    </row>
    <row r="32" spans="1:12" ht="21" customHeight="1">
      <c r="A32" s="1"/>
      <c r="B32" s="10"/>
      <c r="D32" s="16"/>
      <c r="E32" s="23" t="s">
        <v>40</v>
      </c>
      <c r="F32" s="18">
        <v>43327</v>
      </c>
      <c r="G32" s="19">
        <f t="shared" si="0"/>
        <v>0.013626301038606748</v>
      </c>
      <c r="H32" s="20">
        <f>10935+14081+397</f>
        <v>25413</v>
      </c>
      <c r="I32" s="19">
        <f t="shared" si="1"/>
        <v>0.007855485866329337</v>
      </c>
      <c r="J32" s="20">
        <f t="shared" si="2"/>
        <v>17914</v>
      </c>
      <c r="K32" s="19">
        <f t="shared" si="3"/>
        <v>70.49148073820486</v>
      </c>
      <c r="L32" s="10"/>
    </row>
    <row r="33" spans="1:12" ht="21" customHeight="1">
      <c r="A33" s="1"/>
      <c r="B33" s="21" t="s">
        <v>26</v>
      </c>
      <c r="D33" s="16"/>
      <c r="E33" s="24" t="s">
        <v>41</v>
      </c>
      <c r="F33" s="25"/>
      <c r="G33" s="26"/>
      <c r="H33" s="27"/>
      <c r="I33" s="26"/>
      <c r="J33" s="27"/>
      <c r="K33" s="26"/>
      <c r="L33" s="10"/>
    </row>
    <row r="34" spans="1:12" ht="21" customHeight="1">
      <c r="A34" s="1"/>
      <c r="B34" s="10"/>
      <c r="D34" s="17" t="s">
        <v>42</v>
      </c>
      <c r="E34" s="22"/>
      <c r="F34" s="18">
        <f>F36+F37</f>
        <v>772589</v>
      </c>
      <c r="G34" s="19">
        <f>F34/$F$14*100</f>
        <v>0.24297851900930478</v>
      </c>
      <c r="H34" s="20">
        <f>H36+H37</f>
        <v>834502</v>
      </c>
      <c r="I34" s="19">
        <f>H34/$H$14*100</f>
        <v>0.25795532469301397</v>
      </c>
      <c r="J34" s="20">
        <f>F34-H34</f>
        <v>-61913</v>
      </c>
      <c r="K34" s="19">
        <f>(+F34/H34-1)*100</f>
        <v>-7.419155376499997</v>
      </c>
      <c r="L34" s="28"/>
    </row>
    <row r="35" spans="1:12" ht="21" customHeight="1">
      <c r="A35" s="1"/>
      <c r="B35" s="10"/>
      <c r="D35" s="24" t="s">
        <v>43</v>
      </c>
      <c r="F35" s="25"/>
      <c r="G35" s="26"/>
      <c r="H35" s="27"/>
      <c r="I35" s="26"/>
      <c r="J35" s="27"/>
      <c r="K35" s="26"/>
      <c r="L35" s="10"/>
    </row>
    <row r="36" spans="1:12" ht="21" customHeight="1">
      <c r="A36" s="1"/>
      <c r="B36" s="10"/>
      <c r="D36" s="16"/>
      <c r="E36" s="17" t="s">
        <v>44</v>
      </c>
      <c r="F36" s="18">
        <v>283031</v>
      </c>
      <c r="G36" s="19">
        <f>F36/$F$14*100</f>
        <v>0.0890129851884023</v>
      </c>
      <c r="H36" s="20">
        <v>301542</v>
      </c>
      <c r="I36" s="19">
        <f>H36/$H$14*100</f>
        <v>0.09321051899046474</v>
      </c>
      <c r="J36" s="20">
        <f>F36-H36</f>
        <v>-18511</v>
      </c>
      <c r="K36" s="19">
        <f>(+F36/H36-1)*100</f>
        <v>-6.138780004112199</v>
      </c>
      <c r="L36" s="10"/>
    </row>
    <row r="37" spans="1:12" ht="21" customHeight="1">
      <c r="A37" s="1"/>
      <c r="B37" s="10"/>
      <c r="D37" s="16"/>
      <c r="E37" s="23" t="s">
        <v>45</v>
      </c>
      <c r="F37" s="18">
        <v>489558</v>
      </c>
      <c r="G37" s="19">
        <f>F37/$F$14*100</f>
        <v>0.1539655338209025</v>
      </c>
      <c r="H37" s="20">
        <v>532960</v>
      </c>
      <c r="I37" s="19">
        <f>H37/$H$14*100</f>
        <v>0.1647448057025492</v>
      </c>
      <c r="J37" s="20">
        <f>F37-H37</f>
        <v>-43402</v>
      </c>
      <c r="K37" s="19">
        <f>(+F37/H37-1)*100</f>
        <v>-8.143575502851997</v>
      </c>
      <c r="L37" s="10"/>
    </row>
    <row r="38" spans="1:12" ht="21" customHeight="1">
      <c r="A38" s="1"/>
      <c r="B38" s="8" t="s">
        <v>46</v>
      </c>
      <c r="C38" s="29" t="s">
        <v>47</v>
      </c>
      <c r="D38" s="9" t="s">
        <v>48</v>
      </c>
      <c r="E38" s="7"/>
      <c r="F38" s="13">
        <v>242920942</v>
      </c>
      <c r="G38" s="14">
        <f>F38/$F$14*100</f>
        <v>76.39840940461904</v>
      </c>
      <c r="H38" s="15">
        <f>193310715+30343476+19510163</f>
        <v>243164354</v>
      </c>
      <c r="I38" s="14">
        <f>H38/$H$14*100</f>
        <v>75.16523614064076</v>
      </c>
      <c r="J38" s="15">
        <f>F38-H38</f>
        <v>-243412</v>
      </c>
      <c r="K38" s="14">
        <f>(+F38/H38-1)*100</f>
        <v>-0.10010184305221381</v>
      </c>
      <c r="L38" s="10"/>
    </row>
    <row r="39" spans="1:12" ht="21" customHeight="1">
      <c r="A39" s="1"/>
      <c r="B39" s="21" t="s">
        <v>49</v>
      </c>
      <c r="C39" t="s">
        <v>50</v>
      </c>
      <c r="D39" s="17" t="s">
        <v>51</v>
      </c>
      <c r="E39" s="22"/>
      <c r="F39" s="18">
        <v>41128910</v>
      </c>
      <c r="G39" s="19">
        <f>F39/$F$14*100</f>
        <v>12.935003786317157</v>
      </c>
      <c r="H39" s="20">
        <f>28564445+14647545+5807350</f>
        <v>49019340</v>
      </c>
      <c r="I39" s="19">
        <f>H39/$H$14*100</f>
        <v>15.152509839326026</v>
      </c>
      <c r="J39" s="20">
        <f>F39-H39</f>
        <v>-7890430</v>
      </c>
      <c r="K39" s="19">
        <f>(+F39/H39-1)*100</f>
        <v>-16.096565151631992</v>
      </c>
      <c r="L39" s="10"/>
    </row>
    <row r="40" spans="1:12" ht="21" customHeight="1">
      <c r="A40" s="1"/>
      <c r="B40" s="10"/>
      <c r="C40" t="s">
        <v>52</v>
      </c>
      <c r="D40" s="17" t="s">
        <v>53</v>
      </c>
      <c r="E40" s="22"/>
      <c r="F40" s="18">
        <v>33916116</v>
      </c>
      <c r="G40" s="19">
        <f>F40/$F$14*100</f>
        <v>10.666586809063793</v>
      </c>
      <c r="H40" s="20">
        <f>18259663+12677697+385352</f>
        <v>31322712</v>
      </c>
      <c r="I40" s="19">
        <f>H40/$H$14*100</f>
        <v>9.682254020033223</v>
      </c>
      <c r="J40" s="20">
        <f>F40-H40</f>
        <v>2593404</v>
      </c>
      <c r="K40" s="19">
        <f>(+F40/H40-1)*100</f>
        <v>8.279627894289622</v>
      </c>
      <c r="L40" s="10"/>
    </row>
    <row r="41" spans="1:11" ht="21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5:10" ht="14.25">
      <c r="E43" t="s">
        <v>54</v>
      </c>
      <c r="F43">
        <f>F14-(F27+F34)-(+F38+F39+F40)+F14</f>
        <v>0</v>
      </c>
      <c r="H43">
        <f>H14-(H27+H34)-(+H38+H39+H40)+H14</f>
        <v>0</v>
      </c>
      <c r="J43">
        <f>J14-(J27+J34)-(+J38+J39+J40)+J14</f>
        <v>0</v>
      </c>
    </row>
  </sheetData>
  <printOptions horizontalCentered="1" verticalCentered="1"/>
  <pageMargins left="0.5" right="0.5" top="0.5" bottom="0.5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dcterms:created xsi:type="dcterms:W3CDTF">2000-05-11T05:12:10Z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