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中学（卒業後の状況）" sheetId="1" r:id="rId1"/>
  </sheets>
  <definedNames>
    <definedName name="_xlnm.Print_Area" localSheetId="0">'中学（卒業後の状況）'!$A$1:$N$44</definedName>
  </definedNames>
  <calcPr fullCalcOnLoad="1"/>
</workbook>
</file>

<file path=xl/sharedStrings.xml><?xml version="1.0" encoding="utf-8"?>
<sst xmlns="http://schemas.openxmlformats.org/spreadsheetml/2006/main" count="154" uniqueCount="33">
  <si>
    <t>（単位：人）</t>
  </si>
  <si>
    <t>区分</t>
  </si>
  <si>
    <t>卒業者総数</t>
  </si>
  <si>
    <t>進学者</t>
  </si>
  <si>
    <t>専修学校等　　入学者</t>
  </si>
  <si>
    <t>就職者</t>
  </si>
  <si>
    <t>無業者</t>
  </si>
  <si>
    <t>その他　　　　　（死亡・不詳）</t>
  </si>
  <si>
    <t>全日制高校進学率（％）</t>
  </si>
  <si>
    <t>計</t>
  </si>
  <si>
    <t>進学率（％）</t>
  </si>
  <si>
    <t>全日制高校</t>
  </si>
  <si>
    <t>定時制高校</t>
  </si>
  <si>
    <t>通信制高校</t>
  </si>
  <si>
    <t>高等専門学校等</t>
  </si>
  <si>
    <t>私立</t>
  </si>
  <si>
    <t>－</t>
  </si>
  <si>
    <t>公立</t>
  </si>
  <si>
    <t>国立</t>
  </si>
  <si>
    <t>６年度</t>
  </si>
  <si>
    <t>７年度</t>
  </si>
  <si>
    <t>８年度</t>
  </si>
  <si>
    <t>９年度</t>
  </si>
  <si>
    <t>10年度</t>
  </si>
  <si>
    <t>11年度</t>
  </si>
  <si>
    <t>12年度</t>
  </si>
  <si>
    <t>-</t>
  </si>
  <si>
    <t>13年度</t>
  </si>
  <si>
    <t>14年度</t>
  </si>
  <si>
    <t>15年度</t>
  </si>
  <si>
    <t>-</t>
  </si>
  <si>
    <t>※全日制高校に全日制中等教育学校後期課程を含む</t>
  </si>
  <si>
    <t>中学校卒業後の状況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</si>
</sst>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</numFmts>
  <fonts count="6">
    <font>
      <sz val="11"/>
      <name val="ＭＳ Ｐゴシック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dotted"/>
      <right style="dotted"/>
      <top style="dotted"/>
      <bottom style="thin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4" fontId="1" fillId="0" borderId="1" xfId="0" applyNumberFormat="1" applyFont="1" applyBorder="1" applyAlignment="1">
      <alignment/>
    </xf>
    <xf numFmtId="184" fontId="1" fillId="0" borderId="2" xfId="0" applyNumberFormat="1" applyFont="1" applyBorder="1" applyAlignment="1">
      <alignment/>
    </xf>
    <xf numFmtId="185" fontId="1" fillId="0" borderId="3" xfId="0" applyNumberFormat="1" applyFont="1" applyBorder="1" applyAlignment="1">
      <alignment/>
    </xf>
    <xf numFmtId="184" fontId="1" fillId="0" borderId="3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184" fontId="1" fillId="0" borderId="5" xfId="0" applyNumberFormat="1" applyFont="1" applyBorder="1" applyAlignment="1">
      <alignment/>
    </xf>
    <xf numFmtId="184" fontId="1" fillId="0" borderId="6" xfId="0" applyNumberFormat="1" applyFont="1" applyBorder="1" applyAlignment="1">
      <alignment/>
    </xf>
    <xf numFmtId="185" fontId="1" fillId="0" borderId="7" xfId="0" applyNumberFormat="1" applyFont="1" applyBorder="1" applyAlignment="1">
      <alignment/>
    </xf>
    <xf numFmtId="184" fontId="1" fillId="0" borderId="7" xfId="0" applyNumberFormat="1" applyFont="1" applyBorder="1" applyAlignment="1">
      <alignment/>
    </xf>
    <xf numFmtId="184" fontId="1" fillId="0" borderId="7" xfId="0" applyNumberFormat="1" applyFont="1" applyBorder="1" applyAlignment="1">
      <alignment horizontal="right"/>
    </xf>
    <xf numFmtId="184" fontId="1" fillId="0" borderId="8" xfId="0" applyNumberFormat="1" applyFont="1" applyBorder="1" applyAlignment="1">
      <alignment horizontal="right"/>
    </xf>
    <xf numFmtId="184" fontId="1" fillId="0" borderId="5" xfId="0" applyNumberFormat="1" applyFont="1" applyBorder="1" applyAlignment="1">
      <alignment horizontal="right"/>
    </xf>
    <xf numFmtId="185" fontId="1" fillId="0" borderId="5" xfId="0" applyNumberFormat="1" applyFont="1" applyBorder="1" applyAlignment="1">
      <alignment/>
    </xf>
    <xf numFmtId="184" fontId="1" fillId="0" borderId="8" xfId="0" applyNumberFormat="1" applyFont="1" applyBorder="1" applyAlignment="1">
      <alignment/>
    </xf>
    <xf numFmtId="184" fontId="1" fillId="0" borderId="9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5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1" fillId="0" borderId="12" xfId="0" applyNumberFormat="1" applyFont="1" applyBorder="1" applyAlignment="1">
      <alignment horizontal="right"/>
    </xf>
    <xf numFmtId="184" fontId="1" fillId="0" borderId="9" xfId="0" applyNumberFormat="1" applyFont="1" applyBorder="1" applyAlignment="1">
      <alignment horizontal="right"/>
    </xf>
    <xf numFmtId="185" fontId="1" fillId="0" borderId="9" xfId="0" applyNumberFormat="1" applyFont="1" applyBorder="1" applyAlignment="1">
      <alignment/>
    </xf>
    <xf numFmtId="184" fontId="1" fillId="0" borderId="12" xfId="0" applyNumberFormat="1" applyFont="1" applyBorder="1" applyAlignment="1">
      <alignment/>
    </xf>
    <xf numFmtId="192" fontId="1" fillId="0" borderId="13" xfId="0" applyNumberFormat="1" applyFont="1" applyBorder="1" applyAlignment="1">
      <alignment/>
    </xf>
    <xf numFmtId="185" fontId="1" fillId="0" borderId="14" xfId="0" applyNumberFormat="1" applyFont="1" applyBorder="1" applyAlignment="1">
      <alignment/>
    </xf>
    <xf numFmtId="192" fontId="1" fillId="0" borderId="7" xfId="0" applyNumberFormat="1" applyFont="1" applyBorder="1" applyAlignment="1">
      <alignment/>
    </xf>
    <xf numFmtId="184" fontId="1" fillId="0" borderId="5" xfId="0" applyNumberFormat="1" applyFont="1" applyBorder="1" applyAlignment="1" quotePrefix="1">
      <alignment horizontal="right"/>
    </xf>
    <xf numFmtId="192" fontId="1" fillId="0" borderId="15" xfId="0" applyNumberFormat="1" applyFont="1" applyBorder="1" applyAlignment="1">
      <alignment/>
    </xf>
    <xf numFmtId="184" fontId="1" fillId="0" borderId="9" xfId="0" applyNumberFormat="1" applyFont="1" applyBorder="1" applyAlignment="1" quotePrefix="1">
      <alignment horizontal="right"/>
    </xf>
    <xf numFmtId="185" fontId="1" fillId="0" borderId="16" xfId="0" applyNumberFormat="1" applyFont="1" applyBorder="1" applyAlignment="1">
      <alignment/>
    </xf>
    <xf numFmtId="184" fontId="1" fillId="0" borderId="1" xfId="0" applyNumberFormat="1" applyFont="1" applyBorder="1" applyAlignment="1">
      <alignment horizontal="right"/>
    </xf>
    <xf numFmtId="184" fontId="1" fillId="0" borderId="17" xfId="0" applyNumberFormat="1" applyFont="1" applyBorder="1" applyAlignment="1">
      <alignment horizontal="right"/>
    </xf>
    <xf numFmtId="184" fontId="1" fillId="0" borderId="17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184" fontId="1" fillId="0" borderId="15" xfId="0" applyNumberFormat="1" applyFont="1" applyBorder="1" applyAlignment="1">
      <alignment horizontal="right"/>
    </xf>
    <xf numFmtId="184" fontId="1" fillId="0" borderId="18" xfId="0" applyNumberFormat="1" applyFont="1" applyBorder="1" applyAlignment="1">
      <alignment horizontal="right"/>
    </xf>
    <xf numFmtId="184" fontId="1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185" fontId="1" fillId="0" borderId="14" xfId="0" applyNumberFormat="1" applyFont="1" applyFill="1" applyBorder="1" applyAlignment="1">
      <alignment/>
    </xf>
    <xf numFmtId="185" fontId="1" fillId="0" borderId="5" xfId="0" applyNumberFormat="1" applyFont="1" applyFill="1" applyBorder="1" applyAlignment="1">
      <alignment/>
    </xf>
    <xf numFmtId="185" fontId="1" fillId="0" borderId="16" xfId="0" applyNumberFormat="1" applyFont="1" applyFill="1" applyBorder="1" applyAlignment="1">
      <alignment/>
    </xf>
    <xf numFmtId="184" fontId="1" fillId="0" borderId="1" xfId="0" applyNumberFormat="1" applyFont="1" applyFill="1" applyBorder="1" applyAlignment="1">
      <alignment/>
    </xf>
    <xf numFmtId="184" fontId="1" fillId="0" borderId="3" xfId="0" applyNumberFormat="1" applyFont="1" applyFill="1" applyBorder="1" applyAlignment="1">
      <alignment/>
    </xf>
    <xf numFmtId="192" fontId="1" fillId="0" borderId="13" xfId="0" applyNumberFormat="1" applyFont="1" applyFill="1" applyBorder="1" applyAlignment="1">
      <alignment/>
    </xf>
    <xf numFmtId="184" fontId="1" fillId="0" borderId="19" xfId="0" applyNumberFormat="1" applyFont="1" applyFill="1" applyBorder="1" applyAlignment="1">
      <alignment/>
    </xf>
    <xf numFmtId="184" fontId="1" fillId="0" borderId="20" xfId="0" applyNumberFormat="1" applyFont="1" applyFill="1" applyBorder="1" applyAlignment="1">
      <alignment/>
    </xf>
    <xf numFmtId="184" fontId="1" fillId="0" borderId="14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4" fontId="1" fillId="0" borderId="5" xfId="0" applyNumberFormat="1" applyFont="1" applyFill="1" applyBorder="1" applyAlignment="1">
      <alignment/>
    </xf>
    <xf numFmtId="184" fontId="1" fillId="0" borderId="6" xfId="0" applyNumberFormat="1" applyFont="1" applyFill="1" applyBorder="1" applyAlignment="1">
      <alignment/>
    </xf>
    <xf numFmtId="192" fontId="1" fillId="0" borderId="7" xfId="0" applyNumberFormat="1" applyFont="1" applyFill="1" applyBorder="1" applyAlignment="1">
      <alignment/>
    </xf>
    <xf numFmtId="184" fontId="1" fillId="0" borderId="7" xfId="0" applyNumberFormat="1" applyFont="1" applyFill="1" applyBorder="1" applyAlignment="1">
      <alignment/>
    </xf>
    <xf numFmtId="184" fontId="1" fillId="0" borderId="7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 horizontal="right"/>
    </xf>
    <xf numFmtId="184" fontId="1" fillId="0" borderId="5" xfId="0" applyNumberFormat="1" applyFont="1" applyFill="1" applyBorder="1" applyAlignment="1">
      <alignment horizontal="right"/>
    </xf>
    <xf numFmtId="184" fontId="1" fillId="0" borderId="17" xfId="0" applyNumberFormat="1" applyFont="1" applyFill="1" applyBorder="1" applyAlignment="1">
      <alignment/>
    </xf>
    <xf numFmtId="184" fontId="1" fillId="0" borderId="9" xfId="0" applyNumberFormat="1" applyFont="1" applyFill="1" applyBorder="1" applyAlignment="1">
      <alignment/>
    </xf>
    <xf numFmtId="184" fontId="1" fillId="0" borderId="10" xfId="0" applyNumberFormat="1" applyFont="1" applyFill="1" applyBorder="1" applyAlignment="1">
      <alignment horizontal="right"/>
    </xf>
    <xf numFmtId="192" fontId="1" fillId="0" borderId="15" xfId="0" applyNumberFormat="1" applyFont="1" applyFill="1" applyBorder="1" applyAlignment="1">
      <alignment/>
    </xf>
    <xf numFmtId="184" fontId="1" fillId="0" borderId="11" xfId="0" applyNumberFormat="1" applyFont="1" applyFill="1" applyBorder="1" applyAlignment="1">
      <alignment/>
    </xf>
    <xf numFmtId="184" fontId="1" fillId="0" borderId="15" xfId="0" applyNumberFormat="1" applyFont="1" applyFill="1" applyBorder="1" applyAlignment="1">
      <alignment horizontal="right"/>
    </xf>
    <xf numFmtId="184" fontId="1" fillId="0" borderId="18" xfId="0" applyNumberFormat="1" applyFont="1" applyFill="1" applyBorder="1" applyAlignment="1">
      <alignment horizontal="right"/>
    </xf>
    <xf numFmtId="184" fontId="1" fillId="0" borderId="1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 wrapText="1"/>
    </xf>
    <xf numFmtId="0" fontId="0" fillId="2" borderId="1" xfId="0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184" fontId="1" fillId="0" borderId="23" xfId="0" applyNumberFormat="1" applyFont="1" applyBorder="1" applyAlignment="1">
      <alignment/>
    </xf>
    <xf numFmtId="184" fontId="1" fillId="0" borderId="24" xfId="0" applyNumberFormat="1" applyFont="1" applyBorder="1" applyAlignment="1">
      <alignment/>
    </xf>
    <xf numFmtId="185" fontId="1" fillId="0" borderId="25" xfId="0" applyNumberFormat="1" applyFont="1" applyBorder="1" applyAlignment="1">
      <alignment/>
    </xf>
    <xf numFmtId="184" fontId="1" fillId="0" borderId="25" xfId="0" applyNumberFormat="1" applyFont="1" applyBorder="1" applyAlignment="1">
      <alignment/>
    </xf>
    <xf numFmtId="184" fontId="1" fillId="0" borderId="26" xfId="0" applyNumberFormat="1" applyFont="1" applyBorder="1" applyAlignment="1">
      <alignment/>
    </xf>
    <xf numFmtId="185" fontId="1" fillId="0" borderId="23" xfId="0" applyNumberFormat="1" applyFont="1" applyBorder="1" applyAlignment="1">
      <alignment/>
    </xf>
    <xf numFmtId="0" fontId="0" fillId="2" borderId="10" xfId="0" applyFont="1" applyFill="1" applyBorder="1" applyAlignment="1">
      <alignment horizontal="distributed" vertical="center"/>
    </xf>
    <xf numFmtId="0" fontId="0" fillId="2" borderId="27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2" borderId="9" xfId="0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center" vertical="distributed" wrapText="1"/>
    </xf>
    <xf numFmtId="0" fontId="1" fillId="3" borderId="23" xfId="0" applyFont="1" applyFill="1" applyBorder="1" applyAlignment="1">
      <alignment horizontal="distributed" vertical="center"/>
    </xf>
    <xf numFmtId="0" fontId="1" fillId="3" borderId="29" xfId="0" applyFont="1" applyFill="1" applyBorder="1" applyAlignment="1">
      <alignment horizontal="center" vertical="distributed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center" vertical="distributed" wrapText="1"/>
    </xf>
    <xf numFmtId="0" fontId="1" fillId="3" borderId="23" xfId="0" applyFont="1" applyFill="1" applyBorder="1" applyAlignment="1">
      <alignment horizontal="center" vertical="distributed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.375" style="0" customWidth="1"/>
    <col min="2" max="2" width="7.875" style="0" customWidth="1"/>
    <col min="3" max="3" width="8.625" style="0" customWidth="1"/>
    <col min="4" max="9" width="11.50390625" style="0" customWidth="1"/>
    <col min="10" max="14" width="12.625" style="0" customWidth="1"/>
  </cols>
  <sheetData>
    <row r="1" spans="1:4" ht="18.75">
      <c r="A1" s="41" t="s">
        <v>32</v>
      </c>
      <c r="B1" s="1"/>
      <c r="C1" s="1"/>
      <c r="D1" s="1"/>
    </row>
    <row r="2" ht="14.25" customHeight="1">
      <c r="N2" s="2" t="s">
        <v>0</v>
      </c>
    </row>
    <row r="3" spans="1:14" ht="16.5" customHeight="1">
      <c r="A3" s="67" t="s">
        <v>1</v>
      </c>
      <c r="B3" s="68"/>
      <c r="C3" s="69" t="s">
        <v>2</v>
      </c>
      <c r="D3" s="70" t="s">
        <v>3</v>
      </c>
      <c r="E3" s="71"/>
      <c r="F3" s="71"/>
      <c r="G3" s="71"/>
      <c r="H3" s="71"/>
      <c r="I3" s="72"/>
      <c r="J3" s="73" t="s">
        <v>4</v>
      </c>
      <c r="K3" s="73" t="s">
        <v>5</v>
      </c>
      <c r="L3" s="74" t="s">
        <v>6</v>
      </c>
      <c r="M3" s="75" t="s">
        <v>7</v>
      </c>
      <c r="N3" s="73" t="s">
        <v>8</v>
      </c>
    </row>
    <row r="4" spans="1:26" ht="25.5" customHeight="1">
      <c r="A4" s="82"/>
      <c r="B4" s="83"/>
      <c r="C4" s="84"/>
      <c r="D4" s="85" t="s">
        <v>9</v>
      </c>
      <c r="E4" s="86" t="s">
        <v>10</v>
      </c>
      <c r="F4" s="86" t="s">
        <v>11</v>
      </c>
      <c r="G4" s="86" t="s">
        <v>12</v>
      </c>
      <c r="H4" s="86" t="s">
        <v>13</v>
      </c>
      <c r="I4" s="87" t="s">
        <v>14</v>
      </c>
      <c r="J4" s="88"/>
      <c r="K4" s="88"/>
      <c r="L4" s="89"/>
      <c r="M4" s="90"/>
      <c r="N4" s="8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14" s="1" customFormat="1" ht="27" customHeight="1">
      <c r="A5" s="91" t="s">
        <v>19</v>
      </c>
      <c r="B5" s="92" t="s">
        <v>9</v>
      </c>
      <c r="C5" s="76">
        <f>C6+C7+C8</f>
        <v>27821</v>
      </c>
      <c r="D5" s="77">
        <f>F5+G5+H5+I5</f>
        <v>26837</v>
      </c>
      <c r="E5" s="78">
        <v>96.5</v>
      </c>
      <c r="F5" s="79">
        <f>F6+F7+F8</f>
        <v>26163</v>
      </c>
      <c r="G5" s="79">
        <v>347</v>
      </c>
      <c r="H5" s="79">
        <v>45</v>
      </c>
      <c r="I5" s="80">
        <v>282</v>
      </c>
      <c r="J5" s="76">
        <v>395</v>
      </c>
      <c r="K5" s="76">
        <v>367</v>
      </c>
      <c r="L5" s="76">
        <v>220</v>
      </c>
      <c r="M5" s="76">
        <v>2</v>
      </c>
      <c r="N5" s="81">
        <v>94</v>
      </c>
    </row>
    <row r="6" spans="1:14" s="1" customFormat="1" ht="27" customHeight="1">
      <c r="A6" s="93"/>
      <c r="B6" s="94" t="s">
        <v>15</v>
      </c>
      <c r="C6" s="9">
        <v>201</v>
      </c>
      <c r="D6" s="10">
        <v>196</v>
      </c>
      <c r="E6" s="11">
        <v>97.5</v>
      </c>
      <c r="F6" s="12">
        <v>194</v>
      </c>
      <c r="G6" s="13" t="s">
        <v>16</v>
      </c>
      <c r="H6" s="12">
        <v>1</v>
      </c>
      <c r="I6" s="17">
        <v>1</v>
      </c>
      <c r="J6" s="9">
        <v>1</v>
      </c>
      <c r="K6" s="9">
        <v>1</v>
      </c>
      <c r="L6" s="9">
        <v>3</v>
      </c>
      <c r="M6" s="15" t="s">
        <v>16</v>
      </c>
      <c r="N6" s="16">
        <v>96.5</v>
      </c>
    </row>
    <row r="7" spans="1:14" s="1" customFormat="1" ht="27" customHeight="1">
      <c r="A7" s="93"/>
      <c r="B7" s="94" t="s">
        <v>17</v>
      </c>
      <c r="C7" s="9">
        <v>27445</v>
      </c>
      <c r="D7" s="10">
        <f>F7+G7+H7+I7</f>
        <v>26470</v>
      </c>
      <c r="E7" s="11">
        <v>96.4</v>
      </c>
      <c r="F7" s="12">
        <v>25799</v>
      </c>
      <c r="G7" s="12">
        <v>346</v>
      </c>
      <c r="H7" s="12">
        <v>44</v>
      </c>
      <c r="I7" s="17">
        <v>281</v>
      </c>
      <c r="J7" s="9">
        <v>393</v>
      </c>
      <c r="K7" s="9">
        <v>366</v>
      </c>
      <c r="L7" s="9">
        <v>214</v>
      </c>
      <c r="M7" s="9">
        <v>2</v>
      </c>
      <c r="N7" s="16">
        <v>94</v>
      </c>
    </row>
    <row r="8" spans="1:14" s="1" customFormat="1" ht="27" customHeight="1">
      <c r="A8" s="93"/>
      <c r="B8" s="95" t="s">
        <v>18</v>
      </c>
      <c r="C8" s="18">
        <v>175</v>
      </c>
      <c r="D8" s="19">
        <v>171</v>
      </c>
      <c r="E8" s="20">
        <v>97.7</v>
      </c>
      <c r="F8" s="21">
        <v>170</v>
      </c>
      <c r="G8" s="21">
        <v>1</v>
      </c>
      <c r="H8" s="22" t="s">
        <v>16</v>
      </c>
      <c r="I8" s="23" t="s">
        <v>16</v>
      </c>
      <c r="J8" s="18">
        <v>1</v>
      </c>
      <c r="K8" s="24" t="s">
        <v>16</v>
      </c>
      <c r="L8" s="18">
        <v>3</v>
      </c>
      <c r="M8" s="24" t="s">
        <v>16</v>
      </c>
      <c r="N8" s="25">
        <v>97.1</v>
      </c>
    </row>
    <row r="9" spans="1:14" s="1" customFormat="1" ht="27" customHeight="1">
      <c r="A9" s="93" t="s">
        <v>20</v>
      </c>
      <c r="B9" s="96" t="s">
        <v>9</v>
      </c>
      <c r="C9" s="3">
        <f>C10+C11+C12</f>
        <v>26931</v>
      </c>
      <c r="D9" s="4">
        <f>F9+G9+H9+I9</f>
        <v>26113</v>
      </c>
      <c r="E9" s="5">
        <v>97</v>
      </c>
      <c r="F9" s="6">
        <f>F10+F11+F12</f>
        <v>25544</v>
      </c>
      <c r="G9" s="6">
        <f>G10+G11+G12</f>
        <v>245</v>
      </c>
      <c r="H9" s="6">
        <f>H10+H11+H12</f>
        <v>40</v>
      </c>
      <c r="I9" s="7">
        <v>284</v>
      </c>
      <c r="J9" s="3">
        <v>290</v>
      </c>
      <c r="K9" s="3">
        <v>289</v>
      </c>
      <c r="L9" s="3">
        <f>L10+L11+L12</f>
        <v>238</v>
      </c>
      <c r="M9" s="3">
        <v>1</v>
      </c>
      <c r="N9" s="8">
        <v>94.8</v>
      </c>
    </row>
    <row r="10" spans="1:14" s="1" customFormat="1" ht="27" customHeight="1">
      <c r="A10" s="93"/>
      <c r="B10" s="94" t="s">
        <v>15</v>
      </c>
      <c r="C10" s="9">
        <v>201</v>
      </c>
      <c r="D10" s="10">
        <v>199</v>
      </c>
      <c r="E10" s="11">
        <v>99</v>
      </c>
      <c r="F10" s="12">
        <v>197</v>
      </c>
      <c r="G10" s="12">
        <v>1</v>
      </c>
      <c r="H10" s="12">
        <v>1</v>
      </c>
      <c r="I10" s="14" t="s">
        <v>16</v>
      </c>
      <c r="J10" s="15" t="s">
        <v>16</v>
      </c>
      <c r="K10" s="15" t="s">
        <v>16</v>
      </c>
      <c r="L10" s="9">
        <v>2</v>
      </c>
      <c r="M10" s="15" t="s">
        <v>16</v>
      </c>
      <c r="N10" s="16">
        <v>98</v>
      </c>
    </row>
    <row r="11" spans="1:14" s="1" customFormat="1" ht="27" customHeight="1">
      <c r="A11" s="93"/>
      <c r="B11" s="94" t="s">
        <v>17</v>
      </c>
      <c r="C11" s="9">
        <v>26556</v>
      </c>
      <c r="D11" s="10">
        <f>F11+G11+H11+I11</f>
        <v>25742</v>
      </c>
      <c r="E11" s="11">
        <v>96.9</v>
      </c>
      <c r="F11" s="12">
        <v>25178</v>
      </c>
      <c r="G11" s="12">
        <v>243</v>
      </c>
      <c r="H11" s="12">
        <v>38</v>
      </c>
      <c r="I11" s="17">
        <v>283</v>
      </c>
      <c r="J11" s="9">
        <v>290</v>
      </c>
      <c r="K11" s="9">
        <v>289</v>
      </c>
      <c r="L11" s="9">
        <v>234</v>
      </c>
      <c r="M11" s="9">
        <v>1</v>
      </c>
      <c r="N11" s="16">
        <v>94.8</v>
      </c>
    </row>
    <row r="12" spans="1:14" s="1" customFormat="1" ht="27" customHeight="1">
      <c r="A12" s="93"/>
      <c r="B12" s="95" t="s">
        <v>18</v>
      </c>
      <c r="C12" s="18">
        <v>174</v>
      </c>
      <c r="D12" s="19">
        <f>F12+G12+H12+I12</f>
        <v>172</v>
      </c>
      <c r="E12" s="20">
        <v>98.9</v>
      </c>
      <c r="F12" s="21">
        <v>169</v>
      </c>
      <c r="G12" s="21">
        <v>1</v>
      </c>
      <c r="H12" s="21">
        <v>1</v>
      </c>
      <c r="I12" s="26">
        <v>1</v>
      </c>
      <c r="J12" s="24" t="s">
        <v>16</v>
      </c>
      <c r="K12" s="24" t="s">
        <v>16</v>
      </c>
      <c r="L12" s="18">
        <v>2</v>
      </c>
      <c r="M12" s="24" t="s">
        <v>16</v>
      </c>
      <c r="N12" s="25">
        <v>97.1</v>
      </c>
    </row>
    <row r="13" spans="1:14" s="1" customFormat="1" ht="27" customHeight="1">
      <c r="A13" s="97" t="s">
        <v>21</v>
      </c>
      <c r="B13" s="96" t="s">
        <v>9</v>
      </c>
      <c r="C13" s="3">
        <f>C14+C15+C16</f>
        <v>25653</v>
      </c>
      <c r="D13" s="4">
        <f>F13+G13+H13+I13</f>
        <v>24779</v>
      </c>
      <c r="E13" s="5">
        <v>96.6</v>
      </c>
      <c r="F13" s="6">
        <f>F14+F15+F16</f>
        <v>24069</v>
      </c>
      <c r="G13" s="6">
        <f>G14+G15+G16</f>
        <v>380</v>
      </c>
      <c r="H13" s="6">
        <v>47</v>
      </c>
      <c r="I13" s="7">
        <v>283</v>
      </c>
      <c r="J13" s="3">
        <v>313</v>
      </c>
      <c r="K13" s="3">
        <v>305</v>
      </c>
      <c r="L13" s="3">
        <v>255</v>
      </c>
      <c r="M13" s="3">
        <v>1</v>
      </c>
      <c r="N13" s="8">
        <v>93.8</v>
      </c>
    </row>
    <row r="14" spans="1:14" s="1" customFormat="1" ht="27" customHeight="1">
      <c r="A14" s="98"/>
      <c r="B14" s="94" t="s">
        <v>15</v>
      </c>
      <c r="C14" s="9">
        <v>218</v>
      </c>
      <c r="D14" s="10">
        <v>216</v>
      </c>
      <c r="E14" s="11">
        <v>99.1</v>
      </c>
      <c r="F14" s="12">
        <v>214</v>
      </c>
      <c r="G14" s="12">
        <v>1</v>
      </c>
      <c r="H14" s="12">
        <v>1</v>
      </c>
      <c r="I14" s="14" t="s">
        <v>16</v>
      </c>
      <c r="J14" s="9">
        <v>1</v>
      </c>
      <c r="K14" s="9">
        <v>1</v>
      </c>
      <c r="L14" s="15" t="s">
        <v>16</v>
      </c>
      <c r="M14" s="15" t="s">
        <v>16</v>
      </c>
      <c r="N14" s="16">
        <v>98.2</v>
      </c>
    </row>
    <row r="15" spans="1:14" s="1" customFormat="1" ht="27" customHeight="1">
      <c r="A15" s="98"/>
      <c r="B15" s="94" t="s">
        <v>17</v>
      </c>
      <c r="C15" s="9">
        <v>25261</v>
      </c>
      <c r="D15" s="10">
        <f>F15+G15+H15+I15</f>
        <v>24389</v>
      </c>
      <c r="E15" s="11">
        <v>96.5</v>
      </c>
      <c r="F15" s="12">
        <v>23683</v>
      </c>
      <c r="G15" s="12">
        <v>377</v>
      </c>
      <c r="H15" s="12">
        <v>46</v>
      </c>
      <c r="I15" s="17">
        <v>283</v>
      </c>
      <c r="J15" s="9">
        <v>312</v>
      </c>
      <c r="K15" s="9">
        <v>304</v>
      </c>
      <c r="L15" s="9">
        <v>255</v>
      </c>
      <c r="M15" s="9">
        <v>1</v>
      </c>
      <c r="N15" s="16">
        <v>93.8</v>
      </c>
    </row>
    <row r="16" spans="1:14" s="1" customFormat="1" ht="27" customHeight="1">
      <c r="A16" s="91"/>
      <c r="B16" s="95" t="s">
        <v>18</v>
      </c>
      <c r="C16" s="18">
        <v>174</v>
      </c>
      <c r="D16" s="19">
        <v>174</v>
      </c>
      <c r="E16" s="20">
        <v>100</v>
      </c>
      <c r="F16" s="21">
        <v>172</v>
      </c>
      <c r="G16" s="21">
        <v>2</v>
      </c>
      <c r="H16" s="22" t="s">
        <v>16</v>
      </c>
      <c r="I16" s="23" t="s">
        <v>16</v>
      </c>
      <c r="J16" s="24" t="s">
        <v>16</v>
      </c>
      <c r="K16" s="24" t="s">
        <v>16</v>
      </c>
      <c r="L16" s="24" t="s">
        <v>16</v>
      </c>
      <c r="M16" s="24" t="s">
        <v>16</v>
      </c>
      <c r="N16" s="25">
        <v>98.9</v>
      </c>
    </row>
    <row r="17" spans="1:14" s="1" customFormat="1" ht="27" customHeight="1">
      <c r="A17" s="93" t="s">
        <v>22</v>
      </c>
      <c r="B17" s="96" t="s">
        <v>9</v>
      </c>
      <c r="C17" s="3">
        <f>C18+C19+C20</f>
        <v>24876</v>
      </c>
      <c r="D17" s="4">
        <f>F17+G17+H17+I17</f>
        <v>24112</v>
      </c>
      <c r="E17" s="5">
        <v>96.9</v>
      </c>
      <c r="F17" s="6">
        <f>F18+F19+F20</f>
        <v>23512</v>
      </c>
      <c r="G17" s="6">
        <v>246</v>
      </c>
      <c r="H17" s="6">
        <v>72</v>
      </c>
      <c r="I17" s="7">
        <v>282</v>
      </c>
      <c r="J17" s="3">
        <v>225</v>
      </c>
      <c r="K17" s="3">
        <v>310</v>
      </c>
      <c r="L17" s="3">
        <f>L18+L19+L20</f>
        <v>228</v>
      </c>
      <c r="M17" s="3">
        <v>1</v>
      </c>
      <c r="N17" s="8">
        <v>94.5</v>
      </c>
    </row>
    <row r="18" spans="1:14" s="1" customFormat="1" ht="27" customHeight="1">
      <c r="A18" s="93"/>
      <c r="B18" s="94" t="s">
        <v>15</v>
      </c>
      <c r="C18" s="9">
        <v>218</v>
      </c>
      <c r="D18" s="10">
        <v>215</v>
      </c>
      <c r="E18" s="11">
        <v>98.6</v>
      </c>
      <c r="F18" s="12">
        <v>213</v>
      </c>
      <c r="G18" s="12">
        <v>1</v>
      </c>
      <c r="H18" s="12">
        <v>1</v>
      </c>
      <c r="I18" s="14" t="s">
        <v>16</v>
      </c>
      <c r="J18" s="15" t="s">
        <v>16</v>
      </c>
      <c r="K18" s="15" t="s">
        <v>16</v>
      </c>
      <c r="L18" s="9">
        <v>3</v>
      </c>
      <c r="M18" s="15" t="s">
        <v>16</v>
      </c>
      <c r="N18" s="16">
        <v>97.7</v>
      </c>
    </row>
    <row r="19" spans="1:14" s="1" customFormat="1" ht="27" customHeight="1">
      <c r="A19" s="93"/>
      <c r="B19" s="94" t="s">
        <v>17</v>
      </c>
      <c r="C19" s="9">
        <v>24485</v>
      </c>
      <c r="D19" s="10">
        <f>F19+G19+H19+I19</f>
        <v>23727</v>
      </c>
      <c r="E19" s="11">
        <v>96.9</v>
      </c>
      <c r="F19" s="12">
        <v>23129</v>
      </c>
      <c r="G19" s="12">
        <v>245</v>
      </c>
      <c r="H19" s="12">
        <v>71</v>
      </c>
      <c r="I19" s="17">
        <v>282</v>
      </c>
      <c r="J19" s="9">
        <v>225</v>
      </c>
      <c r="K19" s="9">
        <v>310</v>
      </c>
      <c r="L19" s="9">
        <v>222</v>
      </c>
      <c r="M19" s="9">
        <v>1</v>
      </c>
      <c r="N19" s="16">
        <v>94.5</v>
      </c>
    </row>
    <row r="20" spans="1:14" s="1" customFormat="1" ht="27" customHeight="1">
      <c r="A20" s="93"/>
      <c r="B20" s="95" t="s">
        <v>18</v>
      </c>
      <c r="C20" s="18">
        <v>173</v>
      </c>
      <c r="D20" s="19">
        <v>170</v>
      </c>
      <c r="E20" s="20">
        <v>98.3</v>
      </c>
      <c r="F20" s="21">
        <v>170</v>
      </c>
      <c r="G20" s="22" t="s">
        <v>16</v>
      </c>
      <c r="H20" s="22" t="s">
        <v>16</v>
      </c>
      <c r="I20" s="23" t="s">
        <v>16</v>
      </c>
      <c r="J20" s="24" t="s">
        <v>16</v>
      </c>
      <c r="K20" s="24" t="s">
        <v>16</v>
      </c>
      <c r="L20" s="18">
        <v>3</v>
      </c>
      <c r="M20" s="24" t="s">
        <v>16</v>
      </c>
      <c r="N20" s="25">
        <v>98.3</v>
      </c>
    </row>
    <row r="21" spans="1:14" s="1" customFormat="1" ht="27" customHeight="1">
      <c r="A21" s="93" t="s">
        <v>23</v>
      </c>
      <c r="B21" s="96" t="s">
        <v>9</v>
      </c>
      <c r="C21" s="3">
        <f>C22+C23+C24</f>
        <v>24779</v>
      </c>
      <c r="D21" s="4">
        <f>F21+G21+H21+I21</f>
        <v>24039</v>
      </c>
      <c r="E21" s="5">
        <v>97</v>
      </c>
      <c r="F21" s="6">
        <f>F22+F23+F24</f>
        <v>23389</v>
      </c>
      <c r="G21" s="6">
        <f>G22+G23+G24</f>
        <v>276</v>
      </c>
      <c r="H21" s="6">
        <v>68</v>
      </c>
      <c r="I21" s="7">
        <v>306</v>
      </c>
      <c r="J21" s="3">
        <v>194</v>
      </c>
      <c r="K21" s="3">
        <v>273</v>
      </c>
      <c r="L21" s="3">
        <v>272</v>
      </c>
      <c r="M21" s="3">
        <v>1</v>
      </c>
      <c r="N21" s="8">
        <v>94.4</v>
      </c>
    </row>
    <row r="22" spans="1:14" s="1" customFormat="1" ht="27" customHeight="1">
      <c r="A22" s="93"/>
      <c r="B22" s="94" t="s">
        <v>15</v>
      </c>
      <c r="C22" s="9">
        <v>211</v>
      </c>
      <c r="D22" s="10">
        <v>206</v>
      </c>
      <c r="E22" s="11">
        <v>97.6</v>
      </c>
      <c r="F22" s="12">
        <v>204</v>
      </c>
      <c r="G22" s="12">
        <v>1</v>
      </c>
      <c r="H22" s="12">
        <v>1</v>
      </c>
      <c r="I22" s="14" t="s">
        <v>16</v>
      </c>
      <c r="J22" s="15" t="s">
        <v>16</v>
      </c>
      <c r="K22" s="15">
        <v>1</v>
      </c>
      <c r="L22" s="9">
        <v>4</v>
      </c>
      <c r="M22" s="15" t="s">
        <v>16</v>
      </c>
      <c r="N22" s="16">
        <v>96.7</v>
      </c>
    </row>
    <row r="23" spans="1:14" s="1" customFormat="1" ht="27" customHeight="1">
      <c r="A23" s="93"/>
      <c r="B23" s="94" t="s">
        <v>17</v>
      </c>
      <c r="C23" s="9">
        <v>24402</v>
      </c>
      <c r="D23" s="10">
        <f>SUM(F23:I23)</f>
        <v>23669</v>
      </c>
      <c r="E23" s="11">
        <v>97</v>
      </c>
      <c r="F23" s="12">
        <v>23026</v>
      </c>
      <c r="G23" s="12">
        <v>274</v>
      </c>
      <c r="H23" s="12">
        <v>67</v>
      </c>
      <c r="I23" s="17">
        <v>302</v>
      </c>
      <c r="J23" s="9">
        <v>194</v>
      </c>
      <c r="K23" s="9">
        <v>272</v>
      </c>
      <c r="L23" s="9">
        <v>266</v>
      </c>
      <c r="M23" s="9">
        <v>1</v>
      </c>
      <c r="N23" s="16">
        <v>94.4</v>
      </c>
    </row>
    <row r="24" spans="1:14" s="1" customFormat="1" ht="27" customHeight="1">
      <c r="A24" s="93"/>
      <c r="B24" s="95" t="s">
        <v>18</v>
      </c>
      <c r="C24" s="18">
        <v>166</v>
      </c>
      <c r="D24" s="19">
        <f>SUM(F24:I24)</f>
        <v>164</v>
      </c>
      <c r="E24" s="20">
        <v>98.8</v>
      </c>
      <c r="F24" s="21">
        <v>159</v>
      </c>
      <c r="G24" s="21">
        <v>1</v>
      </c>
      <c r="H24" s="22" t="s">
        <v>16</v>
      </c>
      <c r="I24" s="26">
        <v>4</v>
      </c>
      <c r="J24" s="24" t="s">
        <v>16</v>
      </c>
      <c r="K24" s="24" t="s">
        <v>16</v>
      </c>
      <c r="L24" s="18">
        <v>2</v>
      </c>
      <c r="M24" s="24" t="s">
        <v>16</v>
      </c>
      <c r="N24" s="25">
        <v>95.8</v>
      </c>
    </row>
    <row r="25" spans="1:14" s="1" customFormat="1" ht="27" customHeight="1">
      <c r="A25" s="97" t="s">
        <v>24</v>
      </c>
      <c r="B25" s="96" t="s">
        <v>9</v>
      </c>
      <c r="C25" s="3">
        <f>C26+C27+C28</f>
        <v>24729</v>
      </c>
      <c r="D25" s="4">
        <f>F25+G25+H25+I25</f>
        <v>24016</v>
      </c>
      <c r="E25" s="5">
        <v>97.1</v>
      </c>
      <c r="F25" s="6">
        <f aca="true" t="shared" si="0" ref="F25:M25">SUM(F26:F28)</f>
        <v>23320</v>
      </c>
      <c r="G25" s="6">
        <f t="shared" si="0"/>
        <v>340</v>
      </c>
      <c r="H25" s="6">
        <f t="shared" si="0"/>
        <v>67</v>
      </c>
      <c r="I25" s="7">
        <f t="shared" si="0"/>
        <v>289</v>
      </c>
      <c r="J25" s="3">
        <f t="shared" si="0"/>
        <v>176</v>
      </c>
      <c r="K25" s="3">
        <f t="shared" si="0"/>
        <v>217</v>
      </c>
      <c r="L25" s="3">
        <f t="shared" si="0"/>
        <v>319</v>
      </c>
      <c r="M25" s="3">
        <f t="shared" si="0"/>
        <v>1</v>
      </c>
      <c r="N25" s="8">
        <v>94.3</v>
      </c>
    </row>
    <row r="26" spans="1:14" s="1" customFormat="1" ht="27" customHeight="1">
      <c r="A26" s="98"/>
      <c r="B26" s="94" t="s">
        <v>15</v>
      </c>
      <c r="C26" s="9">
        <v>228</v>
      </c>
      <c r="D26" s="10">
        <f>SUM(F26:I26)</f>
        <v>224</v>
      </c>
      <c r="E26" s="11">
        <v>98.2</v>
      </c>
      <c r="F26" s="12">
        <v>224</v>
      </c>
      <c r="G26" s="13" t="s">
        <v>16</v>
      </c>
      <c r="H26" s="13" t="s">
        <v>16</v>
      </c>
      <c r="I26" s="14" t="s">
        <v>16</v>
      </c>
      <c r="J26" s="15" t="s">
        <v>16</v>
      </c>
      <c r="K26" s="15">
        <v>1</v>
      </c>
      <c r="L26" s="9">
        <v>3</v>
      </c>
      <c r="M26" s="15" t="s">
        <v>16</v>
      </c>
      <c r="N26" s="16">
        <v>98.2</v>
      </c>
    </row>
    <row r="27" spans="1:14" s="1" customFormat="1" ht="27" customHeight="1">
      <c r="A27" s="98"/>
      <c r="B27" s="94" t="s">
        <v>17</v>
      </c>
      <c r="C27" s="9">
        <v>24334</v>
      </c>
      <c r="D27" s="10">
        <f>SUM(F27:I27)</f>
        <v>23626</v>
      </c>
      <c r="E27" s="11">
        <v>97.1</v>
      </c>
      <c r="F27" s="12">
        <v>22933</v>
      </c>
      <c r="G27" s="12">
        <v>340</v>
      </c>
      <c r="H27" s="12">
        <v>67</v>
      </c>
      <c r="I27" s="17">
        <v>286</v>
      </c>
      <c r="J27" s="9">
        <v>176</v>
      </c>
      <c r="K27" s="9">
        <v>216</v>
      </c>
      <c r="L27" s="9">
        <v>315</v>
      </c>
      <c r="M27" s="9">
        <v>1</v>
      </c>
      <c r="N27" s="16">
        <v>94.2</v>
      </c>
    </row>
    <row r="28" spans="1:14" s="1" customFormat="1" ht="27" customHeight="1">
      <c r="A28" s="91"/>
      <c r="B28" s="95" t="s">
        <v>18</v>
      </c>
      <c r="C28" s="18">
        <v>167</v>
      </c>
      <c r="D28" s="19">
        <f>SUM(F28:I28)</f>
        <v>166</v>
      </c>
      <c r="E28" s="20">
        <v>99.4</v>
      </c>
      <c r="F28" s="21">
        <v>163</v>
      </c>
      <c r="G28" s="22" t="s">
        <v>16</v>
      </c>
      <c r="H28" s="22" t="s">
        <v>16</v>
      </c>
      <c r="I28" s="26">
        <v>3</v>
      </c>
      <c r="J28" s="24" t="s">
        <v>16</v>
      </c>
      <c r="K28" s="24" t="s">
        <v>16</v>
      </c>
      <c r="L28" s="18">
        <v>1</v>
      </c>
      <c r="M28" s="24" t="s">
        <v>16</v>
      </c>
      <c r="N28" s="25">
        <v>97.6</v>
      </c>
    </row>
    <row r="29" spans="1:14" s="1" customFormat="1" ht="27" customHeight="1">
      <c r="A29" s="93" t="s">
        <v>25</v>
      </c>
      <c r="B29" s="96" t="s">
        <v>9</v>
      </c>
      <c r="C29" s="3">
        <f>C30+C31+C32</f>
        <v>23952</v>
      </c>
      <c r="D29" s="4">
        <f>F29+G29+H29+I29</f>
        <v>23316</v>
      </c>
      <c r="E29" s="27">
        <f aca="true" t="shared" si="1" ref="E29:E36">D29/C29*100</f>
        <v>97.34468937875751</v>
      </c>
      <c r="F29" s="6">
        <f aca="true" t="shared" si="2" ref="F29:M29">SUM(F30:F32)</f>
        <v>22645</v>
      </c>
      <c r="G29" s="6">
        <f t="shared" si="2"/>
        <v>331</v>
      </c>
      <c r="H29" s="6">
        <f t="shared" si="2"/>
        <v>73</v>
      </c>
      <c r="I29" s="7">
        <f t="shared" si="2"/>
        <v>267</v>
      </c>
      <c r="J29" s="3">
        <f t="shared" si="2"/>
        <v>135</v>
      </c>
      <c r="K29" s="3">
        <f t="shared" si="2"/>
        <v>203</v>
      </c>
      <c r="L29" s="3">
        <f t="shared" si="2"/>
        <v>297</v>
      </c>
      <c r="M29" s="3">
        <f t="shared" si="2"/>
        <v>1</v>
      </c>
      <c r="N29" s="28">
        <f aca="true" t="shared" si="3" ref="N29:N36">F29/C29*100</f>
        <v>94.54325317301269</v>
      </c>
    </row>
    <row r="30" spans="1:14" s="1" customFormat="1" ht="27" customHeight="1">
      <c r="A30" s="93"/>
      <c r="B30" s="94" t="s">
        <v>15</v>
      </c>
      <c r="C30" s="9">
        <v>233</v>
      </c>
      <c r="D30" s="10">
        <f>SUM(F30:I30)</f>
        <v>227</v>
      </c>
      <c r="E30" s="29">
        <f t="shared" si="1"/>
        <v>97.42489270386267</v>
      </c>
      <c r="F30" s="12">
        <f>71+156</f>
        <v>227</v>
      </c>
      <c r="G30" s="13" t="s">
        <v>16</v>
      </c>
      <c r="H30" s="13" t="s">
        <v>16</v>
      </c>
      <c r="I30" s="14" t="s">
        <v>16</v>
      </c>
      <c r="J30" s="15">
        <v>1</v>
      </c>
      <c r="K30" s="30" t="s">
        <v>26</v>
      </c>
      <c r="L30" s="9">
        <v>5</v>
      </c>
      <c r="M30" s="30" t="s">
        <v>26</v>
      </c>
      <c r="N30" s="16">
        <f t="shared" si="3"/>
        <v>97.42489270386267</v>
      </c>
    </row>
    <row r="31" spans="1:14" s="1" customFormat="1" ht="27" customHeight="1">
      <c r="A31" s="93"/>
      <c r="B31" s="94" t="s">
        <v>17</v>
      </c>
      <c r="C31" s="9">
        <v>23551</v>
      </c>
      <c r="D31" s="10">
        <f>SUM(F31:I31)</f>
        <v>22922</v>
      </c>
      <c r="E31" s="29">
        <f t="shared" si="1"/>
        <v>97.32920045857925</v>
      </c>
      <c r="F31" s="12">
        <f>11135+11122</f>
        <v>22257</v>
      </c>
      <c r="G31" s="12">
        <f>239+92</f>
        <v>331</v>
      </c>
      <c r="H31" s="12">
        <f>36+37</f>
        <v>73</v>
      </c>
      <c r="I31" s="17">
        <f>2+126+26+82+25</f>
        <v>261</v>
      </c>
      <c r="J31" s="9">
        <f>39+10+27+15+41+2</f>
        <v>134</v>
      </c>
      <c r="K31" s="9">
        <f>157+46</f>
        <v>203</v>
      </c>
      <c r="L31" s="9">
        <f>162+129</f>
        <v>291</v>
      </c>
      <c r="M31" s="9">
        <v>1</v>
      </c>
      <c r="N31" s="16">
        <f t="shared" si="3"/>
        <v>94.5055411659802</v>
      </c>
    </row>
    <row r="32" spans="1:26" s="1" customFormat="1" ht="27" customHeight="1">
      <c r="A32" s="93"/>
      <c r="B32" s="95" t="s">
        <v>18</v>
      </c>
      <c r="C32" s="18">
        <v>168</v>
      </c>
      <c r="D32" s="19">
        <f>SUM(F32:I32)</f>
        <v>167</v>
      </c>
      <c r="E32" s="31">
        <f t="shared" si="1"/>
        <v>99.40476190476191</v>
      </c>
      <c r="F32" s="21">
        <f>79+82</f>
        <v>161</v>
      </c>
      <c r="G32" s="22" t="s">
        <v>16</v>
      </c>
      <c r="H32" s="22" t="s">
        <v>16</v>
      </c>
      <c r="I32" s="26">
        <f>4+2</f>
        <v>6</v>
      </c>
      <c r="J32" s="24" t="s">
        <v>16</v>
      </c>
      <c r="K32" s="24" t="s">
        <v>16</v>
      </c>
      <c r="L32" s="18">
        <v>1</v>
      </c>
      <c r="M32" s="32" t="s">
        <v>26</v>
      </c>
      <c r="N32" s="33">
        <f t="shared" si="3"/>
        <v>95.83333333333334</v>
      </c>
      <c r="P32"/>
      <c r="Q32"/>
      <c r="R32"/>
      <c r="S32"/>
      <c r="T32"/>
      <c r="U32"/>
      <c r="V32"/>
      <c r="W32"/>
      <c r="X32"/>
      <c r="Y32"/>
      <c r="Z32"/>
    </row>
    <row r="33" spans="1:14" s="1" customFormat="1" ht="27" customHeight="1">
      <c r="A33" s="97" t="s">
        <v>27</v>
      </c>
      <c r="B33" s="96" t="s">
        <v>9</v>
      </c>
      <c r="C33" s="3">
        <f>C34+C35+C36</f>
        <v>22947</v>
      </c>
      <c r="D33" s="4">
        <f>F33+G33+H33+I33</f>
        <v>22288</v>
      </c>
      <c r="E33" s="27">
        <f t="shared" si="1"/>
        <v>97.12816490173007</v>
      </c>
      <c r="F33" s="6">
        <f>F34+F35+F36</f>
        <v>21644</v>
      </c>
      <c r="G33" s="6">
        <f>SUM(G35:G36)</f>
        <v>310</v>
      </c>
      <c r="H33" s="6">
        <v>64</v>
      </c>
      <c r="I33" s="7">
        <v>270</v>
      </c>
      <c r="J33" s="3">
        <v>121</v>
      </c>
      <c r="K33" s="3">
        <v>212</v>
      </c>
      <c r="L33" s="3">
        <f>L34+L35</f>
        <v>319</v>
      </c>
      <c r="M33" s="34">
        <v>7</v>
      </c>
      <c r="N33" s="28">
        <f t="shared" si="3"/>
        <v>94.3216978254238</v>
      </c>
    </row>
    <row r="34" spans="1:14" s="1" customFormat="1" ht="27" customHeight="1">
      <c r="A34" s="98"/>
      <c r="B34" s="94" t="s">
        <v>15</v>
      </c>
      <c r="C34" s="9">
        <v>221</v>
      </c>
      <c r="D34" s="10">
        <f>F34</f>
        <v>218</v>
      </c>
      <c r="E34" s="29">
        <f t="shared" si="1"/>
        <v>98.64253393665159</v>
      </c>
      <c r="F34" s="12">
        <v>218</v>
      </c>
      <c r="G34" s="13" t="s">
        <v>16</v>
      </c>
      <c r="H34" s="13" t="s">
        <v>16</v>
      </c>
      <c r="I34" s="35" t="s">
        <v>16</v>
      </c>
      <c r="J34" s="15" t="s">
        <v>16</v>
      </c>
      <c r="K34" s="15" t="s">
        <v>16</v>
      </c>
      <c r="L34" s="9">
        <v>3</v>
      </c>
      <c r="M34" s="15" t="s">
        <v>16</v>
      </c>
      <c r="N34" s="16">
        <f t="shared" si="3"/>
        <v>98.64253393665159</v>
      </c>
    </row>
    <row r="35" spans="1:14" s="1" customFormat="1" ht="27" customHeight="1">
      <c r="A35" s="98"/>
      <c r="B35" s="94" t="s">
        <v>17</v>
      </c>
      <c r="C35" s="9">
        <v>22560</v>
      </c>
      <c r="D35" s="10">
        <f>F35+G35+H35+I35</f>
        <v>21904</v>
      </c>
      <c r="E35" s="29">
        <f t="shared" si="1"/>
        <v>97.09219858156028</v>
      </c>
      <c r="F35" s="12">
        <v>21266</v>
      </c>
      <c r="G35" s="12">
        <v>309</v>
      </c>
      <c r="H35" s="12">
        <v>64</v>
      </c>
      <c r="I35" s="36">
        <v>265</v>
      </c>
      <c r="J35" s="9">
        <v>121</v>
      </c>
      <c r="K35" s="9">
        <v>212</v>
      </c>
      <c r="L35" s="9">
        <v>316</v>
      </c>
      <c r="M35" s="15">
        <v>7</v>
      </c>
      <c r="N35" s="16">
        <f t="shared" si="3"/>
        <v>94.26418439716312</v>
      </c>
    </row>
    <row r="36" spans="1:14" s="1" customFormat="1" ht="27" customHeight="1">
      <c r="A36" s="91"/>
      <c r="B36" s="95" t="s">
        <v>18</v>
      </c>
      <c r="C36" s="18">
        <v>166</v>
      </c>
      <c r="D36" s="37">
        <f>F36+G36+I36</f>
        <v>166</v>
      </c>
      <c r="E36" s="31">
        <f t="shared" si="1"/>
        <v>100</v>
      </c>
      <c r="F36" s="21">
        <v>160</v>
      </c>
      <c r="G36" s="22">
        <v>1</v>
      </c>
      <c r="H36" s="38" t="s">
        <v>16</v>
      </c>
      <c r="I36" s="39">
        <v>5</v>
      </c>
      <c r="J36" s="40" t="s">
        <v>16</v>
      </c>
      <c r="K36" s="40" t="s">
        <v>16</v>
      </c>
      <c r="L36" s="40" t="s">
        <v>16</v>
      </c>
      <c r="M36" s="40" t="s">
        <v>16</v>
      </c>
      <c r="N36" s="33">
        <f t="shared" si="3"/>
        <v>96.3855421686747</v>
      </c>
    </row>
    <row r="37" spans="1:14" s="1" customFormat="1" ht="27" customHeight="1">
      <c r="A37" s="97" t="s">
        <v>28</v>
      </c>
      <c r="B37" s="96" t="s">
        <v>9</v>
      </c>
      <c r="C37" s="3">
        <f>C38+C39+C40</f>
        <v>22107</v>
      </c>
      <c r="D37" s="4">
        <f>F37+G37+H37+I37</f>
        <v>21513</v>
      </c>
      <c r="E37" s="27">
        <f aca="true" t="shared" si="4" ref="E37:E44">D37/C37*100</f>
        <v>97.31306825892251</v>
      </c>
      <c r="F37" s="6">
        <f>F38+F39+F40</f>
        <v>20839</v>
      </c>
      <c r="G37" s="6">
        <f>SUM(G39:G40)</f>
        <v>336</v>
      </c>
      <c r="H37" s="6">
        <v>87</v>
      </c>
      <c r="I37" s="7">
        <v>251</v>
      </c>
      <c r="J37" s="3">
        <v>112</v>
      </c>
      <c r="K37" s="3">
        <v>201</v>
      </c>
      <c r="L37" s="3">
        <f>L38+L39</f>
        <v>277</v>
      </c>
      <c r="M37" s="34">
        <v>4</v>
      </c>
      <c r="N37" s="28">
        <f aca="true" t="shared" si="5" ref="N37:N44">F37/C37*100</f>
        <v>94.26426018908039</v>
      </c>
    </row>
    <row r="38" spans="1:14" s="1" customFormat="1" ht="27" customHeight="1">
      <c r="A38" s="98"/>
      <c r="B38" s="94" t="s">
        <v>15</v>
      </c>
      <c r="C38" s="9">
        <v>243</v>
      </c>
      <c r="D38" s="10">
        <f>F38</f>
        <v>240</v>
      </c>
      <c r="E38" s="29">
        <f t="shared" si="4"/>
        <v>98.76543209876543</v>
      </c>
      <c r="F38" s="12">
        <v>240</v>
      </c>
      <c r="G38" s="13" t="s">
        <v>16</v>
      </c>
      <c r="H38" s="13" t="s">
        <v>16</v>
      </c>
      <c r="I38" s="35" t="s">
        <v>16</v>
      </c>
      <c r="J38" s="15">
        <v>1</v>
      </c>
      <c r="K38" s="15" t="s">
        <v>16</v>
      </c>
      <c r="L38" s="9">
        <v>1</v>
      </c>
      <c r="M38" s="15">
        <v>1</v>
      </c>
      <c r="N38" s="16">
        <f t="shared" si="5"/>
        <v>98.76543209876543</v>
      </c>
    </row>
    <row r="39" spans="1:14" s="1" customFormat="1" ht="27" customHeight="1">
      <c r="A39" s="98"/>
      <c r="B39" s="94" t="s">
        <v>17</v>
      </c>
      <c r="C39" s="9">
        <v>21699</v>
      </c>
      <c r="D39" s="10">
        <f>F39+G39+H39+I39</f>
        <v>21108</v>
      </c>
      <c r="E39" s="29">
        <f t="shared" si="4"/>
        <v>97.27637218304992</v>
      </c>
      <c r="F39" s="12">
        <v>20436</v>
      </c>
      <c r="G39" s="12">
        <v>336</v>
      </c>
      <c r="H39" s="12">
        <v>87</v>
      </c>
      <c r="I39" s="36">
        <v>249</v>
      </c>
      <c r="J39" s="9">
        <v>111</v>
      </c>
      <c r="K39" s="9">
        <v>201</v>
      </c>
      <c r="L39" s="9">
        <v>276</v>
      </c>
      <c r="M39" s="15">
        <v>3</v>
      </c>
      <c r="N39" s="16">
        <f t="shared" si="5"/>
        <v>94.1794552744366</v>
      </c>
    </row>
    <row r="40" spans="1:14" s="1" customFormat="1" ht="27" customHeight="1">
      <c r="A40" s="91"/>
      <c r="B40" s="95" t="s">
        <v>18</v>
      </c>
      <c r="C40" s="18">
        <v>165</v>
      </c>
      <c r="D40" s="37">
        <v>165</v>
      </c>
      <c r="E40" s="31">
        <f t="shared" si="4"/>
        <v>100</v>
      </c>
      <c r="F40" s="21">
        <v>163</v>
      </c>
      <c r="G40" s="38" t="s">
        <v>16</v>
      </c>
      <c r="H40" s="38" t="s">
        <v>16</v>
      </c>
      <c r="I40" s="39">
        <v>2</v>
      </c>
      <c r="J40" s="40" t="s">
        <v>16</v>
      </c>
      <c r="K40" s="40" t="s">
        <v>16</v>
      </c>
      <c r="L40" s="40" t="s">
        <v>16</v>
      </c>
      <c r="M40" s="40" t="s">
        <v>16</v>
      </c>
      <c r="N40" s="33">
        <f t="shared" si="5"/>
        <v>98.7878787878788</v>
      </c>
    </row>
    <row r="41" spans="1:14" s="51" customFormat="1" ht="27" customHeight="1">
      <c r="A41" s="97" t="s">
        <v>29</v>
      </c>
      <c r="B41" s="96" t="s">
        <v>9</v>
      </c>
      <c r="C41" s="45">
        <f>C42+C43+C44</f>
        <v>21745</v>
      </c>
      <c r="D41" s="46">
        <f>SUM(D42:D44)</f>
        <v>21187</v>
      </c>
      <c r="E41" s="47">
        <f t="shared" si="4"/>
        <v>97.4338928489308</v>
      </c>
      <c r="F41" s="46">
        <f>SUM(F42:F44)</f>
        <v>20521</v>
      </c>
      <c r="G41" s="46">
        <f>SUM(G43:G44)</f>
        <v>276</v>
      </c>
      <c r="H41" s="46">
        <f aca="true" t="shared" si="6" ref="H41:M41">SUM(H42:H44)</f>
        <v>77</v>
      </c>
      <c r="I41" s="48">
        <f t="shared" si="6"/>
        <v>150</v>
      </c>
      <c r="J41" s="49">
        <f t="shared" si="6"/>
        <v>92</v>
      </c>
      <c r="K41" s="50">
        <f t="shared" si="6"/>
        <v>185</v>
      </c>
      <c r="L41" s="50">
        <f t="shared" si="6"/>
        <v>279</v>
      </c>
      <c r="M41" s="50">
        <f t="shared" si="6"/>
        <v>2</v>
      </c>
      <c r="N41" s="42">
        <f t="shared" si="5"/>
        <v>94.37111979765463</v>
      </c>
    </row>
    <row r="42" spans="1:14" s="51" customFormat="1" ht="27" customHeight="1">
      <c r="A42" s="98"/>
      <c r="B42" s="94" t="s">
        <v>15</v>
      </c>
      <c r="C42" s="52">
        <v>218</v>
      </c>
      <c r="D42" s="53">
        <v>214</v>
      </c>
      <c r="E42" s="54">
        <f t="shared" si="4"/>
        <v>98.1651376146789</v>
      </c>
      <c r="F42" s="55">
        <v>211</v>
      </c>
      <c r="G42" s="56" t="s">
        <v>16</v>
      </c>
      <c r="H42" s="56">
        <v>1</v>
      </c>
      <c r="I42" s="57" t="s">
        <v>16</v>
      </c>
      <c r="J42" s="58" t="s">
        <v>30</v>
      </c>
      <c r="K42" s="58" t="s">
        <v>16</v>
      </c>
      <c r="L42" s="52">
        <v>3</v>
      </c>
      <c r="M42" s="58">
        <v>1</v>
      </c>
      <c r="N42" s="43">
        <f t="shared" si="5"/>
        <v>96.78899082568807</v>
      </c>
    </row>
    <row r="43" spans="1:14" s="51" customFormat="1" ht="27" customHeight="1">
      <c r="A43" s="98"/>
      <c r="B43" s="94" t="s">
        <v>17</v>
      </c>
      <c r="C43" s="52">
        <v>21362</v>
      </c>
      <c r="D43" s="53">
        <v>20811</v>
      </c>
      <c r="E43" s="54">
        <f t="shared" si="4"/>
        <v>97.42065349686358</v>
      </c>
      <c r="F43" s="55">
        <v>20152</v>
      </c>
      <c r="G43" s="55">
        <v>276</v>
      </c>
      <c r="H43" s="55">
        <v>75</v>
      </c>
      <c r="I43" s="59">
        <v>147</v>
      </c>
      <c r="J43" s="52">
        <v>90</v>
      </c>
      <c r="K43" s="52">
        <v>185</v>
      </c>
      <c r="L43" s="52">
        <v>275</v>
      </c>
      <c r="M43" s="58">
        <v>1</v>
      </c>
      <c r="N43" s="43">
        <f t="shared" si="5"/>
        <v>94.33573635427395</v>
      </c>
    </row>
    <row r="44" spans="1:14" s="51" customFormat="1" ht="27" customHeight="1">
      <c r="A44" s="91"/>
      <c r="B44" s="95" t="s">
        <v>18</v>
      </c>
      <c r="C44" s="60">
        <v>165</v>
      </c>
      <c r="D44" s="61">
        <v>162</v>
      </c>
      <c r="E44" s="62">
        <f t="shared" si="4"/>
        <v>98.18181818181819</v>
      </c>
      <c r="F44" s="63">
        <v>158</v>
      </c>
      <c r="G44" s="64" t="s">
        <v>16</v>
      </c>
      <c r="H44" s="64">
        <v>1</v>
      </c>
      <c r="I44" s="65">
        <v>3</v>
      </c>
      <c r="J44" s="66">
        <v>2</v>
      </c>
      <c r="K44" s="66" t="s">
        <v>16</v>
      </c>
      <c r="L44" s="66">
        <v>1</v>
      </c>
      <c r="M44" s="66" t="s">
        <v>16</v>
      </c>
      <c r="N44" s="44">
        <f t="shared" si="5"/>
        <v>95.75757575757575</v>
      </c>
    </row>
    <row r="45" ht="13.5">
      <c r="C45" t="s">
        <v>31</v>
      </c>
    </row>
  </sheetData>
  <mergeCells count="18">
    <mergeCell ref="A25:A28"/>
    <mergeCell ref="A5:A8"/>
    <mergeCell ref="A9:A12"/>
    <mergeCell ref="A17:A20"/>
    <mergeCell ref="A21:A24"/>
    <mergeCell ref="A41:A44"/>
    <mergeCell ref="A37:A40"/>
    <mergeCell ref="A29:A32"/>
    <mergeCell ref="A33:A36"/>
    <mergeCell ref="A3:B4"/>
    <mergeCell ref="C3:C4"/>
    <mergeCell ref="M3:M4"/>
    <mergeCell ref="A13:A16"/>
    <mergeCell ref="N3:N4"/>
    <mergeCell ref="D3:I3"/>
    <mergeCell ref="J3:J4"/>
    <mergeCell ref="K3:K4"/>
    <mergeCell ref="L3:L4"/>
  </mergeCells>
  <printOptions/>
  <pageMargins left="0.984251968503937" right="0.5905511811023623" top="1.1811023622047245" bottom="0" header="0.5118110236220472" footer="0.6299212598425197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2003-12-19T05:10:21Z</cp:lastPrinted>
  <dcterms:created xsi:type="dcterms:W3CDTF">2002-03-28T23:54:34Z</dcterms:created>
  <dcterms:modified xsi:type="dcterms:W3CDTF">2004-01-26T05:25:37Z</dcterms:modified>
  <cp:category/>
  <cp:version/>
  <cp:contentType/>
  <cp:contentStatus/>
</cp:coreProperties>
</file>