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9170" windowHeight="6390" tabRatio="389" activeTab="0"/>
  </bookViews>
  <sheets>
    <sheet name="H20末 (千人) " sheetId="1" r:id="rId1"/>
  </sheets>
  <definedNames>
    <definedName name="_xlnm.Print_Area" localSheetId="0">'H20末 (千人) '!$B$1:$O$58</definedName>
  </definedNames>
  <calcPr fullCalcOnLoad="1"/>
</workbook>
</file>

<file path=xl/sharedStrings.xml><?xml version="1.0" encoding="utf-8"?>
<sst xmlns="http://schemas.openxmlformats.org/spreadsheetml/2006/main" count="94" uniqueCount="89">
  <si>
    <t>Ｂ</t>
  </si>
  <si>
    <t>Ｃ</t>
  </si>
  <si>
    <t>Ｄ</t>
  </si>
  <si>
    <t>Ｅ</t>
  </si>
  <si>
    <t>Ｆ</t>
  </si>
  <si>
    <t>Ｇ</t>
  </si>
  <si>
    <t>Ｈ</t>
  </si>
  <si>
    <t>Ｉ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</si>
  <si>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</si>
  <si>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</si>
  <si>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</si>
  <si>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</si>
  <si>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</si>
  <si>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</si>
  <si>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</si>
  <si>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</si>
  <si>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</si>
  <si>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</si>
  <si>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</si>
  <si>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富士見村</t>
  </si>
  <si>
    <t>榛東村</t>
  </si>
  <si>
    <t>吉岡町</t>
  </si>
  <si>
    <t>吉井町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</si>
  <si>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</si>
  <si>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</si>
  <si>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</si>
  <si>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</si>
  <si>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</si>
  <si>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</si>
  <si>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</si>
  <si>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</si>
  <si>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</si>
  <si>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</si>
  <si>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</si>
  <si>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</si>
  <si>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</si>
  <si>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</si>
  <si>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</si>
  <si>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</si>
  <si>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千代田町</t>
  </si>
  <si>
    <t>大泉町</t>
  </si>
  <si>
    <t>邑楽町</t>
  </si>
  <si>
    <t>Ａ</t>
  </si>
  <si>
    <t>汚水処理人口</t>
  </si>
  <si>
    <t>汚水処理率</t>
  </si>
  <si>
    <t>市部計</t>
  </si>
  <si>
    <t>合併処理浄化槽</t>
  </si>
  <si>
    <t>農業集落排水</t>
  </si>
  <si>
    <t>下水道</t>
  </si>
  <si>
    <t>市町村名</t>
  </si>
  <si>
    <t>市町村人口</t>
  </si>
  <si>
    <t>処理人口</t>
  </si>
  <si>
    <t>接続人口</t>
  </si>
  <si>
    <t>勢多郡計</t>
  </si>
  <si>
    <t>北群馬郡計</t>
  </si>
  <si>
    <t>多野郡計</t>
  </si>
  <si>
    <t>甘楽郡計</t>
  </si>
  <si>
    <t>吾妻郡計</t>
  </si>
  <si>
    <t>利根郡計</t>
  </si>
  <si>
    <t>佐波郡計</t>
  </si>
  <si>
    <t>邑楽郡計</t>
  </si>
  <si>
    <t>郡部計</t>
  </si>
  <si>
    <t>合計</t>
  </si>
  <si>
    <t>神流町</t>
  </si>
  <si>
    <t>汚水処理施設　　整備人口</t>
  </si>
  <si>
    <t>汚水処理人口普及率</t>
  </si>
  <si>
    <t>ﾌﾟﾗﾝﾄ
処理人口</t>
  </si>
  <si>
    <t>(単位：千人）</t>
  </si>
  <si>
    <t>みどり市</t>
  </si>
  <si>
    <t>東吾妻町</t>
  </si>
  <si>
    <t>みなかみ町</t>
  </si>
  <si>
    <t>ｺﾐｭﾆﾃｨ</t>
  </si>
  <si>
    <t>K=D+E+F+H
Ｋ</t>
  </si>
  <si>
    <t>L=C+E+G+I
L</t>
  </si>
  <si>
    <t>M=K/B*100%
M</t>
  </si>
  <si>
    <t>N=L/B*100%
N</t>
  </si>
  <si>
    <t>J=H/B*100%
Ｊ</t>
  </si>
  <si>
    <t>設置済人口</t>
  </si>
  <si>
    <t>処理人口
普及率</t>
  </si>
  <si>
    <t>平成２０年度末　汚水処理人口普及状況</t>
  </si>
  <si>
    <t>平成21年3月31日現在</t>
  </si>
  <si>
    <t>H19末</t>
  </si>
  <si>
    <t>下水道公示区域外人口</t>
  </si>
  <si>
    <t>汚水処理施設利用率</t>
  </si>
  <si>
    <t>Ｈ１９</t>
  </si>
  <si>
    <t>Ｈ２０</t>
  </si>
  <si>
    <t>／</t>
  </si>
  <si>
    <t>＝</t>
  </si>
  <si>
    <t>平成21年9月9日訂正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</si>
</sst>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.0;#,##0.0;\0.0;&quot;－&quot;"/>
    <numFmt numFmtId="187" formatCode="#,##0%;#,##0%;\0.0%;&quot;－&quot;"/>
    <numFmt numFmtId="188" formatCode="#,##0%;#,##0%;\0\%;&quot;－&quot;"/>
    <numFmt numFmtId="189" formatCode="#,##0.0_);[Red]\(#,##0.0\)"/>
    <numFmt numFmtId="190" formatCode="0.0%"/>
    <numFmt numFmtId="191" formatCode="#,##0_);[Red]\(#,##0\)"/>
    <numFmt numFmtId="192" formatCode="0_ "/>
    <numFmt numFmtId="193" formatCode="#,##0_ "/>
    <numFmt numFmtId="194" formatCode="0.0_);[Red]\(0.0\)"/>
    <numFmt numFmtId="195" formatCode="0.000%"/>
    <numFmt numFmtId="196" formatCode="0.0000%"/>
    <numFmt numFmtId="197" formatCode="#,##0.00_);[Red]\(#,##0.00\)"/>
    <numFmt numFmtId="198" formatCode="0.0,"/>
    <numFmt numFmtId="199" formatCode="#,##0;&quot;△&quot;#,##0;&quot;－&quot;"/>
    <numFmt numFmtId="200" formatCode="0_);[Red]\(0\)"/>
    <numFmt numFmtId="201" formatCode="0,"/>
    <numFmt numFmtId="202" formatCode="0.00,"/>
    <numFmt numFmtId="203" formatCode="0.000,"/>
    <numFmt numFmtId="204" formatCode="_(* #,##0.0_);_(* \(#,##0.0\);_(* &quot;-&quot;_);_(@_)"/>
    <numFmt numFmtId="205" formatCode="_(* #,##0.00_);_(* \(#,##0.00\);_(* &quot;-&quot;_);_(@_)"/>
    <numFmt numFmtId="206" formatCode="_(* #,##0.000_);_(* \(#,##0.000\);_(* &quot;-&quot;_);_(@_)"/>
    <numFmt numFmtId="207" formatCode="_(* #,##0.0000_);_(* \(#,##0.0000\);_(* &quot;-&quot;_);_(@_)"/>
    <numFmt numFmtId="208" formatCode="0_ ;[Red]\-0\ "/>
    <numFmt numFmtId="209" formatCode="0.0_ ;[Red]\-0.0\ "/>
    <numFmt numFmtId="210" formatCode="#,##0_ ;[Red]\-#,##0\ "/>
    <numFmt numFmtId="211" formatCode="#,##0.0_ ;[Red]\-#,##0.0\ "/>
    <numFmt numFmtId="212" formatCode="#,##0.00_ ;[Red]\-#,##0.00\ "/>
    <numFmt numFmtId="213" formatCode="0.0000,"/>
    <numFmt numFmtId="214" formatCode="0.00000,"/>
  </numFmts>
  <fonts count="11"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8"/>
      <name val="HG丸ｺﾞｼｯｸM-PRO"/>
      <family val="3"/>
    </font>
    <font>
      <b/>
      <sz val="10"/>
      <color indexed="8"/>
      <name val="ＭＳ 明朝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wrapText="1"/>
    </xf>
    <xf numFmtId="9" fontId="4" fillId="2" borderId="2" xfId="0" applyNumberFormat="1" applyFont="1" applyFill="1" applyBorder="1" applyAlignment="1">
      <alignment wrapText="1"/>
    </xf>
    <xf numFmtId="0" fontId="3" fillId="3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 horizontal="center"/>
    </xf>
    <xf numFmtId="9" fontId="3" fillId="5" borderId="0" xfId="0" applyNumberFormat="1" applyFont="1" applyFill="1" applyAlignment="1">
      <alignment horizontal="center"/>
    </xf>
    <xf numFmtId="181" fontId="3" fillId="0" borderId="0" xfId="16" applyFont="1" applyAlignment="1">
      <alignment/>
    </xf>
    <xf numFmtId="208" fontId="3" fillId="0" borderId="0" xfId="0" applyNumberFormat="1" applyFont="1" applyAlignment="1">
      <alignment/>
    </xf>
    <xf numFmtId="210" fontId="3" fillId="0" borderId="0" xfId="16" applyNumberFormat="1" applyFont="1" applyAlignment="1">
      <alignment/>
    </xf>
    <xf numFmtId="190" fontId="3" fillId="0" borderId="0" xfId="15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9" fontId="4" fillId="0" borderId="0" xfId="0" applyNumberFormat="1" applyFont="1" applyAlignment="1">
      <alignment/>
    </xf>
    <xf numFmtId="0" fontId="4" fillId="6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9" fontId="4" fillId="2" borderId="4" xfId="0" applyNumberFormat="1" applyFont="1" applyFill="1" applyBorder="1" applyAlignment="1">
      <alignment/>
    </xf>
    <xf numFmtId="0" fontId="4" fillId="6" borderId="6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85" fontId="4" fillId="7" borderId="7" xfId="0" applyNumberFormat="1" applyFont="1" applyFill="1" applyBorder="1" applyAlignment="1">
      <alignment horizontal="center"/>
    </xf>
    <xf numFmtId="185" fontId="4" fillId="0" borderId="7" xfId="0" applyNumberFormat="1" applyFont="1" applyFill="1" applyBorder="1" applyAlignment="1">
      <alignment horizontal="center"/>
    </xf>
    <xf numFmtId="185" fontId="4" fillId="0" borderId="7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left"/>
    </xf>
    <xf numFmtId="0" fontId="4" fillId="8" borderId="0" xfId="0" applyFont="1" applyFill="1" applyAlignment="1">
      <alignment/>
    </xf>
    <xf numFmtId="0" fontId="4" fillId="6" borderId="1" xfId="0" applyFont="1" applyFill="1" applyBorder="1" applyAlignment="1">
      <alignment horizontal="left"/>
    </xf>
    <xf numFmtId="0" fontId="6" fillId="9" borderId="9" xfId="0" applyFont="1" applyFill="1" applyBorder="1" applyAlignment="1">
      <alignment/>
    </xf>
    <xf numFmtId="0" fontId="4" fillId="9" borderId="9" xfId="0" applyFont="1" applyFill="1" applyBorder="1" applyAlignment="1">
      <alignment/>
    </xf>
    <xf numFmtId="0" fontId="4" fillId="6" borderId="10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shrinkToFit="1"/>
    </xf>
    <xf numFmtId="0" fontId="4" fillId="6" borderId="11" xfId="0" applyFont="1" applyFill="1" applyBorder="1" applyAlignment="1">
      <alignment/>
    </xf>
    <xf numFmtId="190" fontId="4" fillId="0" borderId="11" xfId="0" applyNumberFormat="1" applyFont="1" applyFill="1" applyBorder="1" applyAlignment="1">
      <alignment horizontal="right"/>
    </xf>
    <xf numFmtId="0" fontId="4" fillId="6" borderId="8" xfId="0" applyFont="1" applyFill="1" applyBorder="1" applyAlignment="1">
      <alignment/>
    </xf>
    <xf numFmtId="0" fontId="4" fillId="9" borderId="8" xfId="0" applyFont="1" applyFill="1" applyBorder="1" applyAlignment="1">
      <alignment/>
    </xf>
    <xf numFmtId="190" fontId="4" fillId="9" borderId="8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2" borderId="4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85" fontId="6" fillId="0" borderId="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210" fontId="7" fillId="0" borderId="0" xfId="16" applyNumberFormat="1" applyFont="1" applyAlignment="1">
      <alignment/>
    </xf>
    <xf numFmtId="198" fontId="4" fillId="0" borderId="0" xfId="0" applyNumberFormat="1" applyFont="1" applyFill="1" applyBorder="1" applyAlignment="1">
      <alignment horizontal="right"/>
    </xf>
    <xf numFmtId="198" fontId="6" fillId="0" borderId="0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98" fontId="4" fillId="0" borderId="0" xfId="0" applyNumberFormat="1" applyFont="1" applyFill="1" applyBorder="1" applyAlignment="1">
      <alignment horizontal="left"/>
    </xf>
    <xf numFmtId="185" fontId="4" fillId="0" borderId="7" xfId="0" applyNumberFormat="1" applyFont="1" applyFill="1" applyBorder="1" applyAlignment="1">
      <alignment horizontal="center" wrapText="1"/>
    </xf>
    <xf numFmtId="9" fontId="4" fillId="0" borderId="7" xfId="0" applyNumberFormat="1" applyFont="1" applyFill="1" applyBorder="1" applyAlignment="1">
      <alignment horizontal="center" wrapText="1"/>
    </xf>
    <xf numFmtId="190" fontId="4" fillId="0" borderId="8" xfId="0" applyNumberFormat="1" applyFont="1" applyFill="1" applyBorder="1" applyAlignment="1">
      <alignment horizontal="right"/>
    </xf>
    <xf numFmtId="190" fontId="4" fillId="0" borderId="1" xfId="0" applyNumberFormat="1" applyFont="1" applyFill="1" applyBorder="1" applyAlignment="1">
      <alignment horizontal="right"/>
    </xf>
    <xf numFmtId="190" fontId="6" fillId="9" borderId="9" xfId="0" applyNumberFormat="1" applyFont="1" applyFill="1" applyBorder="1" applyAlignment="1">
      <alignment horizontal="right"/>
    </xf>
    <xf numFmtId="190" fontId="4" fillId="9" borderId="9" xfId="0" applyNumberFormat="1" applyFont="1" applyFill="1" applyBorder="1" applyAlignment="1">
      <alignment horizontal="right"/>
    </xf>
    <xf numFmtId="190" fontId="4" fillId="0" borderId="8" xfId="16" applyNumberFormat="1" applyFont="1" applyFill="1" applyBorder="1" applyAlignment="1">
      <alignment horizontal="right"/>
    </xf>
    <xf numFmtId="190" fontId="4" fillId="0" borderId="10" xfId="16" applyNumberFormat="1" applyFont="1" applyFill="1" applyBorder="1" applyAlignment="1">
      <alignment horizontal="right"/>
    </xf>
    <xf numFmtId="190" fontId="4" fillId="0" borderId="4" xfId="16" applyNumberFormat="1" applyFont="1" applyFill="1" applyBorder="1" applyAlignment="1" applyProtection="1">
      <alignment/>
      <protection/>
    </xf>
    <xf numFmtId="190" fontId="4" fillId="0" borderId="4" xfId="15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4" fillId="2" borderId="1" xfId="0" applyFont="1" applyFill="1" applyBorder="1" applyAlignment="1">
      <alignment vertical="top" shrinkToFit="1"/>
    </xf>
    <xf numFmtId="0" fontId="3" fillId="0" borderId="0" xfId="0" applyFont="1" applyFill="1" applyAlignment="1" quotePrefix="1">
      <alignment horizontal="center"/>
    </xf>
    <xf numFmtId="198" fontId="3" fillId="0" borderId="0" xfId="0" applyNumberFormat="1" applyFont="1" applyFill="1" applyAlignment="1">
      <alignment/>
    </xf>
    <xf numFmtId="194" fontId="3" fillId="0" borderId="0" xfId="0" applyNumberFormat="1" applyFont="1" applyAlignment="1">
      <alignment/>
    </xf>
    <xf numFmtId="181" fontId="4" fillId="0" borderId="0" xfId="16" applyFont="1" applyFill="1" applyBorder="1" applyAlignment="1">
      <alignment horizontal="right"/>
    </xf>
    <xf numFmtId="181" fontId="6" fillId="0" borderId="0" xfId="16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10" fillId="0" borderId="15" xfId="0" applyFont="1" applyBorder="1" applyAlignment="1">
      <alignment horizontal="right"/>
    </xf>
    <xf numFmtId="198" fontId="6" fillId="0" borderId="8" xfId="16" applyNumberFormat="1" applyFont="1" applyFill="1" applyBorder="1" applyAlignment="1">
      <alignment horizontal="right"/>
    </xf>
    <xf numFmtId="198" fontId="6" fillId="0" borderId="16" xfId="16" applyNumberFormat="1" applyFont="1" applyFill="1" applyBorder="1" applyAlignment="1" applyProtection="1">
      <alignment/>
      <protection/>
    </xf>
    <xf numFmtId="198" fontId="6" fillId="0" borderId="4" xfId="16" applyNumberFormat="1" applyFont="1" applyFill="1" applyBorder="1" applyAlignment="1" applyProtection="1">
      <alignment/>
      <protection/>
    </xf>
    <xf numFmtId="198" fontId="6" fillId="0" borderId="1" xfId="16" applyNumberFormat="1" applyFont="1" applyFill="1" applyBorder="1" applyAlignment="1">
      <alignment horizontal="right"/>
    </xf>
    <xf numFmtId="198" fontId="6" fillId="9" borderId="9" xfId="16" applyNumberFormat="1" applyFont="1" applyFill="1" applyBorder="1" applyAlignment="1">
      <alignment horizontal="right"/>
    </xf>
    <xf numFmtId="198" fontId="6" fillId="0" borderId="10" xfId="16" applyNumberFormat="1" applyFont="1" applyFill="1" applyBorder="1" applyAlignment="1">
      <alignment horizontal="right"/>
    </xf>
    <xf numFmtId="198" fontId="6" fillId="0" borderId="11" xfId="16" applyNumberFormat="1" applyFont="1" applyFill="1" applyBorder="1" applyAlignment="1">
      <alignment horizontal="right"/>
    </xf>
    <xf numFmtId="198" fontId="4" fillId="9" borderId="9" xfId="16" applyNumberFormat="1" applyFont="1" applyFill="1" applyBorder="1" applyAlignment="1">
      <alignment horizontal="right"/>
    </xf>
    <xf numFmtId="198" fontId="4" fillId="9" borderId="8" xfId="16" applyNumberFormat="1" applyFont="1" applyFill="1" applyBorder="1" applyAlignment="1">
      <alignment horizontal="right"/>
    </xf>
    <xf numFmtId="198" fontId="6" fillId="9" borderId="8" xfId="16" applyNumberFormat="1" applyFont="1" applyFill="1" applyBorder="1" applyAlignment="1">
      <alignment horizontal="right"/>
    </xf>
    <xf numFmtId="198" fontId="4" fillId="0" borderId="11" xfId="16" applyNumberFormat="1" applyFont="1" applyFill="1" applyBorder="1" applyAlignment="1">
      <alignment horizontal="right"/>
    </xf>
    <xf numFmtId="198" fontId="4" fillId="0" borderId="8" xfId="16" applyNumberFormat="1" applyFont="1" applyFill="1" applyBorder="1" applyAlignment="1">
      <alignment horizontal="right"/>
    </xf>
    <xf numFmtId="198" fontId="4" fillId="0" borderId="8" xfId="16" applyNumberFormat="1" applyFont="1" applyFill="1" applyBorder="1" applyAlignment="1" applyProtection="1">
      <alignment shrinkToFit="1"/>
      <protection/>
    </xf>
    <xf numFmtId="198" fontId="4" fillId="0" borderId="11" xfId="16" applyNumberFormat="1" applyFont="1" applyFill="1" applyBorder="1" applyAlignment="1" applyProtection="1">
      <alignment shrinkToFit="1"/>
      <protection/>
    </xf>
    <xf numFmtId="198" fontId="4" fillId="0" borderId="17" xfId="16" applyNumberFormat="1" applyFont="1" applyFill="1" applyBorder="1" applyAlignment="1" applyProtection="1">
      <alignment shrinkToFit="1"/>
      <protection/>
    </xf>
    <xf numFmtId="198" fontId="6" fillId="9" borderId="9" xfId="16" applyNumberFormat="1" applyFont="1" applyFill="1" applyBorder="1" applyAlignment="1">
      <alignment horizontal="right" shrinkToFit="1"/>
    </xf>
    <xf numFmtId="198" fontId="4" fillId="0" borderId="8" xfId="16" applyNumberFormat="1" applyFont="1" applyFill="1" applyBorder="1" applyAlignment="1">
      <alignment horizontal="right" shrinkToFit="1"/>
    </xf>
    <xf numFmtId="198" fontId="4" fillId="9" borderId="9" xfId="16" applyNumberFormat="1" applyFont="1" applyFill="1" applyBorder="1" applyAlignment="1">
      <alignment horizontal="right" shrinkToFit="1"/>
    </xf>
    <xf numFmtId="198" fontId="4" fillId="0" borderId="1" xfId="16" applyNumberFormat="1" applyFont="1" applyFill="1" applyBorder="1" applyAlignment="1">
      <alignment horizontal="right" shrinkToFit="1"/>
    </xf>
    <xf numFmtId="198" fontId="4" fillId="0" borderId="10" xfId="16" applyNumberFormat="1" applyFont="1" applyFill="1" applyBorder="1" applyAlignment="1">
      <alignment horizontal="right" shrinkToFit="1"/>
    </xf>
    <xf numFmtId="198" fontId="4" fillId="0" borderId="7" xfId="16" applyNumberFormat="1" applyFont="1" applyFill="1" applyBorder="1" applyAlignment="1" applyProtection="1">
      <alignment shrinkToFit="1"/>
      <protection/>
    </xf>
    <xf numFmtId="198" fontId="4" fillId="0" borderId="11" xfId="16" applyNumberFormat="1" applyFont="1" applyFill="1" applyBorder="1" applyAlignment="1">
      <alignment horizontal="right" shrinkToFit="1"/>
    </xf>
    <xf numFmtId="198" fontId="4" fillId="9" borderId="8" xfId="16" applyNumberFormat="1" applyFont="1" applyFill="1" applyBorder="1" applyAlignment="1">
      <alignment horizontal="right" shrinkToFit="1"/>
    </xf>
    <xf numFmtId="0" fontId="4" fillId="0" borderId="18" xfId="0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9" fillId="0" borderId="0" xfId="16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9"/>
  <sheetViews>
    <sheetView tabSelected="1" view="pageBreakPreview" zoomScaleSheetLayoutView="100" workbookViewId="0" topLeftCell="A1">
      <pane xSplit="2" ySplit="5" topLeftCell="C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G1" sqref="G1"/>
    </sheetView>
  </sheetViews>
  <sheetFormatPr defaultColWidth="9.00390625" defaultRowHeight="13.5"/>
  <cols>
    <col min="1" max="1" width="2.625" style="1" customWidth="1"/>
    <col min="2" max="2" width="9.00390625" style="1" customWidth="1"/>
    <col min="3" max="3" width="10.625" style="1" customWidth="1"/>
    <col min="4" max="6" width="10.625" style="2" customWidth="1"/>
    <col min="7" max="7" width="10.625" style="1" customWidth="1"/>
    <col min="8" max="8" width="10.625" style="50" customWidth="1"/>
    <col min="9" max="10" width="10.625" style="1" customWidth="1"/>
    <col min="11" max="11" width="10.625" style="3" customWidth="1"/>
    <col min="12" max="13" width="12.625" style="1" customWidth="1"/>
    <col min="14" max="15" width="10.625" style="1" customWidth="1"/>
    <col min="16" max="16384" width="9.00390625" style="1" customWidth="1"/>
  </cols>
  <sheetData>
    <row r="1" spans="2:21" ht="14.25" customHeight="1" thickBot="1">
      <c r="B1" s="23" t="s">
        <v>79</v>
      </c>
      <c r="G1" s="73"/>
      <c r="L1" s="73"/>
      <c r="N1" s="84"/>
      <c r="O1" s="85" t="s">
        <v>88</v>
      </c>
      <c r="P1" s="2"/>
      <c r="Q1" s="2"/>
      <c r="R1" s="2"/>
      <c r="S1" s="2"/>
      <c r="T1" s="2"/>
      <c r="U1" s="2"/>
    </row>
    <row r="2" spans="2:21" s="4" customFormat="1" ht="13.5" customHeight="1">
      <c r="B2" s="74"/>
      <c r="D2" s="24"/>
      <c r="E2" s="24"/>
      <c r="F2" s="24"/>
      <c r="H2" s="51"/>
      <c r="K2" s="25"/>
      <c r="M2" s="4" t="s">
        <v>67</v>
      </c>
      <c r="N2" s="109" t="s">
        <v>80</v>
      </c>
      <c r="O2" s="109"/>
      <c r="P2" s="24"/>
      <c r="Q2" s="24"/>
      <c r="R2" s="24"/>
      <c r="S2" s="24"/>
      <c r="T2" s="24"/>
      <c r="U2" s="24"/>
    </row>
    <row r="3" spans="2:21" s="4" customFormat="1" ht="24" customHeight="1">
      <c r="B3" s="26"/>
      <c r="C3" s="27"/>
      <c r="D3" s="28" t="s">
        <v>46</v>
      </c>
      <c r="E3" s="29"/>
      <c r="F3" s="27" t="s">
        <v>71</v>
      </c>
      <c r="G3" s="28" t="s">
        <v>47</v>
      </c>
      <c r="H3" s="52"/>
      <c r="I3" s="28" t="s">
        <v>48</v>
      </c>
      <c r="J3" s="30"/>
      <c r="K3" s="31"/>
      <c r="L3" s="5" t="s">
        <v>64</v>
      </c>
      <c r="M3" s="6" t="s">
        <v>43</v>
      </c>
      <c r="N3" s="5" t="s">
        <v>65</v>
      </c>
      <c r="O3" s="78" t="s">
        <v>44</v>
      </c>
      <c r="P3" s="24"/>
      <c r="Q3" s="24"/>
      <c r="R3" s="24"/>
      <c r="S3" s="24"/>
      <c r="T3" s="24"/>
      <c r="U3" s="24"/>
    </row>
    <row r="4" spans="2:21" s="4" customFormat="1" ht="24" customHeight="1" thickBot="1">
      <c r="B4" s="32" t="s">
        <v>49</v>
      </c>
      <c r="C4" s="33" t="s">
        <v>50</v>
      </c>
      <c r="D4" s="33" t="s">
        <v>77</v>
      </c>
      <c r="E4" s="7" t="s">
        <v>82</v>
      </c>
      <c r="F4" s="7" t="s">
        <v>66</v>
      </c>
      <c r="G4" s="7" t="s">
        <v>51</v>
      </c>
      <c r="H4" s="53" t="s">
        <v>52</v>
      </c>
      <c r="I4" s="7" t="s">
        <v>51</v>
      </c>
      <c r="J4" s="33" t="s">
        <v>52</v>
      </c>
      <c r="K4" s="8" t="s">
        <v>78</v>
      </c>
      <c r="L4" s="33"/>
      <c r="M4" s="33"/>
      <c r="N4" s="33"/>
      <c r="O4" s="33"/>
      <c r="P4" s="24"/>
      <c r="Q4" s="24"/>
      <c r="R4" s="24"/>
      <c r="S4" s="24"/>
      <c r="T4" s="24"/>
      <c r="U4" s="24"/>
    </row>
    <row r="5" spans="2:21" s="4" customFormat="1" ht="24" customHeight="1" thickTop="1">
      <c r="B5" s="34" t="s">
        <v>42</v>
      </c>
      <c r="C5" s="35" t="s">
        <v>0</v>
      </c>
      <c r="D5" s="36" t="s">
        <v>1</v>
      </c>
      <c r="E5" s="36" t="s">
        <v>2</v>
      </c>
      <c r="F5" s="36" t="s">
        <v>3</v>
      </c>
      <c r="G5" s="35" t="s">
        <v>4</v>
      </c>
      <c r="H5" s="54" t="s">
        <v>5</v>
      </c>
      <c r="I5" s="35" t="s">
        <v>6</v>
      </c>
      <c r="J5" s="35" t="s">
        <v>7</v>
      </c>
      <c r="K5" s="64" t="s">
        <v>76</v>
      </c>
      <c r="L5" s="63" t="s">
        <v>72</v>
      </c>
      <c r="M5" s="63" t="s">
        <v>73</v>
      </c>
      <c r="N5" s="63" t="s">
        <v>74</v>
      </c>
      <c r="O5" s="63" t="s">
        <v>75</v>
      </c>
      <c r="P5" s="24"/>
      <c r="Q5" s="24"/>
      <c r="R5" s="24"/>
      <c r="S5" s="24"/>
      <c r="T5" s="24"/>
      <c r="U5" s="24"/>
    </row>
    <row r="6" spans="2:21" s="38" customFormat="1" ht="12" customHeight="1">
      <c r="B6" s="75" t="s">
        <v>8</v>
      </c>
      <c r="C6" s="98">
        <v>318068</v>
      </c>
      <c r="D6" s="86">
        <v>22704</v>
      </c>
      <c r="E6" s="86">
        <v>19984</v>
      </c>
      <c r="F6" s="86">
        <v>4695</v>
      </c>
      <c r="G6" s="87">
        <v>19452</v>
      </c>
      <c r="H6" s="86">
        <v>15288</v>
      </c>
      <c r="I6" s="86">
        <v>223155</v>
      </c>
      <c r="J6" s="86">
        <v>210801</v>
      </c>
      <c r="K6" s="65">
        <f aca="true" t="shared" si="0" ref="K6:K24">I6/C6</f>
        <v>0.7015952563602752</v>
      </c>
      <c r="L6" s="97">
        <f aca="true" t="shared" si="1" ref="L6:L17">E6+F6+G6+I6</f>
        <v>267286</v>
      </c>
      <c r="M6" s="97">
        <f aca="true" t="shared" si="2" ref="M6:M17">D6+F6+H6+J6</f>
        <v>253488</v>
      </c>
      <c r="N6" s="65">
        <f aca="true" t="shared" si="3" ref="N6:N37">L6/C6</f>
        <v>0.8403423167373014</v>
      </c>
      <c r="O6" s="65">
        <f aca="true" t="shared" si="4" ref="O6:O37">M6/C6</f>
        <v>0.7969616559980884</v>
      </c>
      <c r="P6" s="24"/>
      <c r="Q6" s="24"/>
      <c r="R6" s="24"/>
      <c r="S6" s="24"/>
      <c r="T6" s="24"/>
      <c r="U6" s="24"/>
    </row>
    <row r="7" spans="2:21" s="38" customFormat="1" ht="12" customHeight="1">
      <c r="B7" s="75" t="s">
        <v>9</v>
      </c>
      <c r="C7" s="98">
        <v>343761</v>
      </c>
      <c r="D7" s="86">
        <v>31328</v>
      </c>
      <c r="E7" s="86">
        <v>30060</v>
      </c>
      <c r="F7" s="88">
        <v>0</v>
      </c>
      <c r="G7" s="88">
        <v>4761</v>
      </c>
      <c r="H7" s="86">
        <v>3780</v>
      </c>
      <c r="I7" s="86">
        <v>244322</v>
      </c>
      <c r="J7" s="86">
        <v>232358</v>
      </c>
      <c r="K7" s="65">
        <f t="shared" si="0"/>
        <v>0.7107321656616079</v>
      </c>
      <c r="L7" s="97">
        <f t="shared" si="1"/>
        <v>279143</v>
      </c>
      <c r="M7" s="97">
        <f t="shared" si="2"/>
        <v>267466</v>
      </c>
      <c r="N7" s="65">
        <f t="shared" si="3"/>
        <v>0.8120263787922423</v>
      </c>
      <c r="O7" s="65">
        <f t="shared" si="4"/>
        <v>0.7780580112345495</v>
      </c>
      <c r="P7" s="24"/>
      <c r="Q7" s="24"/>
      <c r="R7" s="24"/>
      <c r="S7" s="24"/>
      <c r="T7" s="24"/>
      <c r="U7" s="24"/>
    </row>
    <row r="8" spans="2:21" s="38" customFormat="1" ht="12" customHeight="1">
      <c r="B8" s="75" t="s">
        <v>10</v>
      </c>
      <c r="C8" s="98">
        <v>125062</v>
      </c>
      <c r="D8" s="86">
        <v>12359</v>
      </c>
      <c r="E8" s="86">
        <v>8789</v>
      </c>
      <c r="F8" s="86">
        <v>281</v>
      </c>
      <c r="G8" s="88">
        <v>4672</v>
      </c>
      <c r="H8" s="88">
        <v>3732</v>
      </c>
      <c r="I8" s="86">
        <v>96013</v>
      </c>
      <c r="J8" s="86">
        <v>82583</v>
      </c>
      <c r="K8" s="65">
        <f t="shared" si="0"/>
        <v>0.767723209288193</v>
      </c>
      <c r="L8" s="97">
        <f t="shared" si="1"/>
        <v>109755</v>
      </c>
      <c r="M8" s="97">
        <f t="shared" si="2"/>
        <v>98955</v>
      </c>
      <c r="N8" s="65">
        <f t="shared" si="3"/>
        <v>0.8776047080647998</v>
      </c>
      <c r="O8" s="65">
        <f t="shared" si="4"/>
        <v>0.7912475412195551</v>
      </c>
      <c r="P8" s="24"/>
      <c r="Q8" s="24"/>
      <c r="R8" s="24"/>
      <c r="S8" s="24"/>
      <c r="T8" s="24"/>
      <c r="U8" s="24"/>
    </row>
    <row r="9" spans="2:21" s="38" customFormat="1" ht="12" customHeight="1">
      <c r="B9" s="75" t="s">
        <v>11</v>
      </c>
      <c r="C9" s="98">
        <v>199476</v>
      </c>
      <c r="D9" s="86">
        <v>41082</v>
      </c>
      <c r="E9" s="86">
        <v>40529</v>
      </c>
      <c r="F9" s="86">
        <v>1468</v>
      </c>
      <c r="G9" s="88">
        <v>18402</v>
      </c>
      <c r="H9" s="86">
        <v>10551</v>
      </c>
      <c r="I9" s="86">
        <v>48891</v>
      </c>
      <c r="J9" s="86">
        <v>38385</v>
      </c>
      <c r="K9" s="65">
        <f t="shared" si="0"/>
        <v>0.24509715454490766</v>
      </c>
      <c r="L9" s="97">
        <f t="shared" si="1"/>
        <v>109290</v>
      </c>
      <c r="M9" s="97">
        <f t="shared" si="2"/>
        <v>91486</v>
      </c>
      <c r="N9" s="65">
        <f t="shared" si="3"/>
        <v>0.547885459904951</v>
      </c>
      <c r="O9" s="65">
        <f t="shared" si="4"/>
        <v>0.45863161483085685</v>
      </c>
      <c r="P9" s="24"/>
      <c r="Q9" s="24"/>
      <c r="R9" s="24"/>
      <c r="S9" s="24"/>
      <c r="T9" s="24"/>
      <c r="U9" s="24"/>
    </row>
    <row r="10" spans="2:21" s="38" customFormat="1" ht="12" customHeight="1">
      <c r="B10" s="75" t="s">
        <v>12</v>
      </c>
      <c r="C10" s="98">
        <v>211282</v>
      </c>
      <c r="D10" s="86">
        <v>45960</v>
      </c>
      <c r="E10" s="86">
        <v>44652</v>
      </c>
      <c r="F10" s="86">
        <v>13526</v>
      </c>
      <c r="G10" s="88">
        <v>14080</v>
      </c>
      <c r="H10" s="86">
        <v>10151</v>
      </c>
      <c r="I10" s="86">
        <v>68472</v>
      </c>
      <c r="J10" s="86">
        <v>54061</v>
      </c>
      <c r="K10" s="65">
        <f t="shared" si="0"/>
        <v>0.3240787194365824</v>
      </c>
      <c r="L10" s="97">
        <f t="shared" si="1"/>
        <v>140730</v>
      </c>
      <c r="M10" s="97">
        <f t="shared" si="2"/>
        <v>123698</v>
      </c>
      <c r="N10" s="65">
        <f t="shared" si="3"/>
        <v>0.6660766179797617</v>
      </c>
      <c r="O10" s="65">
        <f t="shared" si="4"/>
        <v>0.5854639770543634</v>
      </c>
      <c r="P10" s="24"/>
      <c r="Q10" s="24"/>
      <c r="R10" s="24"/>
      <c r="S10" s="24"/>
      <c r="T10" s="24"/>
      <c r="U10" s="24"/>
    </row>
    <row r="11" spans="2:21" s="38" customFormat="1" ht="12" customHeight="1">
      <c r="B11" s="75" t="s">
        <v>13</v>
      </c>
      <c r="C11" s="98">
        <v>53281</v>
      </c>
      <c r="D11" s="86">
        <v>6540</v>
      </c>
      <c r="E11" s="86">
        <v>6069</v>
      </c>
      <c r="F11" s="88">
        <v>0</v>
      </c>
      <c r="G11" s="88">
        <v>2107</v>
      </c>
      <c r="H11" s="86">
        <v>1796</v>
      </c>
      <c r="I11" s="86">
        <v>29655</v>
      </c>
      <c r="J11" s="86">
        <v>27748</v>
      </c>
      <c r="K11" s="65">
        <f t="shared" si="0"/>
        <v>0.5565773915654736</v>
      </c>
      <c r="L11" s="97">
        <f t="shared" si="1"/>
        <v>37831</v>
      </c>
      <c r="M11" s="97">
        <f t="shared" si="2"/>
        <v>36084</v>
      </c>
      <c r="N11" s="65">
        <f t="shared" si="3"/>
        <v>0.7100279649405979</v>
      </c>
      <c r="O11" s="65">
        <f t="shared" si="4"/>
        <v>0.6772395412999005</v>
      </c>
      <c r="P11" s="24"/>
      <c r="Q11" s="24"/>
      <c r="R11" s="24"/>
      <c r="S11" s="24"/>
      <c r="T11" s="24"/>
      <c r="U11" s="24"/>
    </row>
    <row r="12" spans="2:21" s="38" customFormat="1" ht="12" customHeight="1">
      <c r="B12" s="75" t="s">
        <v>14</v>
      </c>
      <c r="C12" s="98">
        <v>78381</v>
      </c>
      <c r="D12" s="86">
        <v>18475</v>
      </c>
      <c r="E12" s="86">
        <v>18475</v>
      </c>
      <c r="F12" s="86">
        <v>2162</v>
      </c>
      <c r="G12" s="88">
        <v>981</v>
      </c>
      <c r="H12" s="86">
        <v>662</v>
      </c>
      <c r="I12" s="86">
        <v>35602</v>
      </c>
      <c r="J12" s="86">
        <v>31687</v>
      </c>
      <c r="K12" s="65">
        <f t="shared" si="0"/>
        <v>0.4542172210101938</v>
      </c>
      <c r="L12" s="97">
        <f t="shared" si="1"/>
        <v>57220</v>
      </c>
      <c r="M12" s="97">
        <f t="shared" si="2"/>
        <v>52986</v>
      </c>
      <c r="N12" s="65">
        <f t="shared" si="3"/>
        <v>0.7300238578226866</v>
      </c>
      <c r="O12" s="65">
        <f t="shared" si="4"/>
        <v>0.6760056646381138</v>
      </c>
      <c r="P12" s="24"/>
      <c r="Q12" s="24"/>
      <c r="R12" s="24"/>
      <c r="S12" s="24"/>
      <c r="T12" s="24"/>
      <c r="U12" s="24"/>
    </row>
    <row r="13" spans="2:21" s="38" customFormat="1" ht="12" customHeight="1">
      <c r="B13" s="75" t="s">
        <v>15</v>
      </c>
      <c r="C13" s="99">
        <v>85945</v>
      </c>
      <c r="D13" s="86">
        <v>10686</v>
      </c>
      <c r="E13" s="86">
        <v>10411</v>
      </c>
      <c r="F13" s="86">
        <v>3109</v>
      </c>
      <c r="G13" s="88">
        <v>21974</v>
      </c>
      <c r="H13" s="86">
        <v>17005</v>
      </c>
      <c r="I13" s="86">
        <v>30230</v>
      </c>
      <c r="J13" s="86">
        <v>21798</v>
      </c>
      <c r="K13" s="65">
        <f t="shared" si="0"/>
        <v>0.3517365757170283</v>
      </c>
      <c r="L13" s="97">
        <f t="shared" si="1"/>
        <v>65724</v>
      </c>
      <c r="M13" s="97">
        <f t="shared" si="2"/>
        <v>52598</v>
      </c>
      <c r="N13" s="65">
        <f t="shared" si="3"/>
        <v>0.764721624294607</v>
      </c>
      <c r="O13" s="65">
        <f t="shared" si="4"/>
        <v>0.6119960439816161</v>
      </c>
      <c r="P13" s="24"/>
      <c r="Q13" s="24"/>
      <c r="R13" s="24"/>
      <c r="S13" s="24"/>
      <c r="T13" s="24"/>
      <c r="U13" s="24"/>
    </row>
    <row r="14" spans="2:21" s="38" customFormat="1" ht="12" customHeight="1">
      <c r="B14" s="75" t="s">
        <v>16</v>
      </c>
      <c r="C14" s="98">
        <v>69811</v>
      </c>
      <c r="D14" s="86">
        <v>15398</v>
      </c>
      <c r="E14" s="86">
        <v>14998</v>
      </c>
      <c r="F14" s="88">
        <v>0</v>
      </c>
      <c r="G14" s="88">
        <v>0</v>
      </c>
      <c r="H14" s="88">
        <v>0</v>
      </c>
      <c r="I14" s="86">
        <v>14918</v>
      </c>
      <c r="J14" s="86">
        <v>12593</v>
      </c>
      <c r="K14" s="65">
        <f t="shared" si="0"/>
        <v>0.21369125209494205</v>
      </c>
      <c r="L14" s="97">
        <f t="shared" si="1"/>
        <v>29916</v>
      </c>
      <c r="M14" s="97">
        <f t="shared" si="2"/>
        <v>27991</v>
      </c>
      <c r="N14" s="65">
        <f t="shared" si="3"/>
        <v>0.4285284554010113</v>
      </c>
      <c r="O14" s="65">
        <f t="shared" si="4"/>
        <v>0.4009540043832634</v>
      </c>
      <c r="P14" s="24"/>
      <c r="Q14" s="24"/>
      <c r="R14" s="24"/>
      <c r="S14" s="24"/>
      <c r="T14" s="24"/>
      <c r="U14" s="24"/>
    </row>
    <row r="15" spans="2:21" s="38" customFormat="1" ht="12" customHeight="1">
      <c r="B15" s="75" t="s">
        <v>17</v>
      </c>
      <c r="C15" s="98">
        <v>53025</v>
      </c>
      <c r="D15" s="86">
        <v>10907</v>
      </c>
      <c r="E15" s="86">
        <v>10713</v>
      </c>
      <c r="F15" s="86">
        <v>1600</v>
      </c>
      <c r="G15" s="86">
        <v>2332</v>
      </c>
      <c r="H15" s="86">
        <v>1585</v>
      </c>
      <c r="I15" s="86">
        <v>12319</v>
      </c>
      <c r="J15" s="86">
        <v>9099</v>
      </c>
      <c r="K15" s="65">
        <f t="shared" si="0"/>
        <v>0.23232437529467231</v>
      </c>
      <c r="L15" s="97">
        <f>E15+F15+G15+I15</f>
        <v>26964</v>
      </c>
      <c r="M15" s="97">
        <f>D15+F15+H15+J15</f>
        <v>23191</v>
      </c>
      <c r="N15" s="65">
        <f t="shared" si="3"/>
        <v>0.5085148514851485</v>
      </c>
      <c r="O15" s="65">
        <f t="shared" si="4"/>
        <v>0.43735973597359734</v>
      </c>
      <c r="P15" s="24"/>
      <c r="Q15" s="24"/>
      <c r="R15" s="24"/>
      <c r="S15" s="24"/>
      <c r="T15" s="24"/>
      <c r="U15" s="24"/>
    </row>
    <row r="16" spans="2:21" s="38" customFormat="1" ht="12" customHeight="1">
      <c r="B16" s="76" t="s">
        <v>18</v>
      </c>
      <c r="C16" s="98">
        <v>63538</v>
      </c>
      <c r="D16" s="89">
        <v>10832</v>
      </c>
      <c r="E16" s="89">
        <v>9376</v>
      </c>
      <c r="F16" s="89">
        <v>0</v>
      </c>
      <c r="G16" s="88">
        <v>0</v>
      </c>
      <c r="H16" s="88">
        <v>0</v>
      </c>
      <c r="I16" s="89">
        <v>14667</v>
      </c>
      <c r="J16" s="89">
        <v>9139</v>
      </c>
      <c r="K16" s="66">
        <f t="shared" si="0"/>
        <v>0.23083823853442034</v>
      </c>
      <c r="L16" s="97">
        <f t="shared" si="1"/>
        <v>24043</v>
      </c>
      <c r="M16" s="97">
        <f t="shared" si="2"/>
        <v>19971</v>
      </c>
      <c r="N16" s="66">
        <f t="shared" si="3"/>
        <v>0.37840347508577543</v>
      </c>
      <c r="O16" s="66">
        <f t="shared" si="4"/>
        <v>0.31431584248795996</v>
      </c>
      <c r="P16" s="24"/>
      <c r="Q16" s="24"/>
      <c r="R16" s="24"/>
      <c r="S16" s="24"/>
      <c r="T16" s="24"/>
      <c r="U16" s="24"/>
    </row>
    <row r="17" spans="2:21" s="38" customFormat="1" ht="12" customHeight="1" thickBot="1">
      <c r="B17" s="76" t="s">
        <v>68</v>
      </c>
      <c r="C17" s="100">
        <v>52521</v>
      </c>
      <c r="D17" s="89">
        <v>15163</v>
      </c>
      <c r="E17" s="89">
        <v>14720</v>
      </c>
      <c r="F17" s="89">
        <v>0</v>
      </c>
      <c r="G17" s="88">
        <v>1158</v>
      </c>
      <c r="H17" s="88">
        <v>907</v>
      </c>
      <c r="I17" s="89">
        <v>8760</v>
      </c>
      <c r="J17" s="89">
        <v>6799</v>
      </c>
      <c r="K17" s="66">
        <f t="shared" si="0"/>
        <v>0.16679042668646826</v>
      </c>
      <c r="L17" s="97">
        <f t="shared" si="1"/>
        <v>24638</v>
      </c>
      <c r="M17" s="97">
        <f t="shared" si="2"/>
        <v>22869</v>
      </c>
      <c r="N17" s="66">
        <f t="shared" si="3"/>
        <v>0.4691075950572152</v>
      </c>
      <c r="O17" s="66">
        <f t="shared" si="4"/>
        <v>0.43542582966813276</v>
      </c>
      <c r="P17" s="24"/>
      <c r="Q17" s="24"/>
      <c r="R17" s="24"/>
      <c r="S17" s="24"/>
      <c r="T17" s="24"/>
      <c r="U17" s="24"/>
    </row>
    <row r="18" spans="2:15" s="24" customFormat="1" ht="12" customHeight="1" thickBot="1" thickTop="1">
      <c r="B18" s="40" t="s">
        <v>45</v>
      </c>
      <c r="C18" s="101">
        <f>SUM(C6:C17)</f>
        <v>1654151</v>
      </c>
      <c r="D18" s="90">
        <f aca="true" t="shared" si="5" ref="D18:J18">SUM(D6:D17)</f>
        <v>241434</v>
      </c>
      <c r="E18" s="90">
        <f t="shared" si="5"/>
        <v>228776</v>
      </c>
      <c r="F18" s="90">
        <f t="shared" si="5"/>
        <v>26841</v>
      </c>
      <c r="G18" s="90">
        <f t="shared" si="5"/>
        <v>89919</v>
      </c>
      <c r="H18" s="90">
        <f t="shared" si="5"/>
        <v>65457</v>
      </c>
      <c r="I18" s="90">
        <f t="shared" si="5"/>
        <v>827004</v>
      </c>
      <c r="J18" s="90">
        <f t="shared" si="5"/>
        <v>737051</v>
      </c>
      <c r="K18" s="67">
        <f t="shared" si="0"/>
        <v>0.49995677540925826</v>
      </c>
      <c r="L18" s="90">
        <f>SUM(L6:L17)</f>
        <v>1172540</v>
      </c>
      <c r="M18" s="90">
        <f>SUM(M6:M17)</f>
        <v>1070783</v>
      </c>
      <c r="N18" s="67">
        <f t="shared" si="3"/>
        <v>0.7088470157803006</v>
      </c>
      <c r="O18" s="67">
        <f t="shared" si="4"/>
        <v>0.6473308664082058</v>
      </c>
    </row>
    <row r="19" spans="2:21" s="38" customFormat="1" ht="12" customHeight="1" thickBot="1" thickTop="1">
      <c r="B19" s="37" t="s">
        <v>19</v>
      </c>
      <c r="C19" s="102">
        <v>22797</v>
      </c>
      <c r="D19" s="86">
        <v>7125</v>
      </c>
      <c r="E19" s="86">
        <v>6851</v>
      </c>
      <c r="F19" s="88">
        <v>0</v>
      </c>
      <c r="G19" s="88">
        <v>6243</v>
      </c>
      <c r="H19" s="86">
        <v>5545</v>
      </c>
      <c r="I19" s="86">
        <v>5286</v>
      </c>
      <c r="J19" s="86">
        <v>3687</v>
      </c>
      <c r="K19" s="65">
        <f t="shared" si="0"/>
        <v>0.2318726148177392</v>
      </c>
      <c r="L19" s="97">
        <f>E19+F19+G19+I19</f>
        <v>18380</v>
      </c>
      <c r="M19" s="97">
        <f>D19+F19+H19+J19</f>
        <v>16357</v>
      </c>
      <c r="N19" s="65">
        <f t="shared" si="3"/>
        <v>0.8062464359345528</v>
      </c>
      <c r="O19" s="65">
        <f t="shared" si="4"/>
        <v>0.7175066894766855</v>
      </c>
      <c r="P19" s="24"/>
      <c r="Q19" s="24"/>
      <c r="R19" s="24"/>
      <c r="S19" s="24"/>
      <c r="T19" s="24"/>
      <c r="U19" s="24"/>
    </row>
    <row r="20" spans="2:15" s="24" customFormat="1" ht="12" customHeight="1" thickBot="1" thickTop="1">
      <c r="B20" s="41" t="s">
        <v>53</v>
      </c>
      <c r="C20" s="103">
        <f aca="true" t="shared" si="6" ref="C20:J20">SUM(C19:C19)</f>
        <v>22797</v>
      </c>
      <c r="D20" s="90">
        <f t="shared" si="6"/>
        <v>7125</v>
      </c>
      <c r="E20" s="90">
        <f t="shared" si="6"/>
        <v>6851</v>
      </c>
      <c r="F20" s="90">
        <f t="shared" si="6"/>
        <v>0</v>
      </c>
      <c r="G20" s="90">
        <f t="shared" si="6"/>
        <v>6243</v>
      </c>
      <c r="H20" s="90">
        <f t="shared" si="6"/>
        <v>5545</v>
      </c>
      <c r="I20" s="90">
        <f t="shared" si="6"/>
        <v>5286</v>
      </c>
      <c r="J20" s="90">
        <f t="shared" si="6"/>
        <v>3687</v>
      </c>
      <c r="K20" s="68">
        <f t="shared" si="0"/>
        <v>0.2318726148177392</v>
      </c>
      <c r="L20" s="93">
        <f>SUM(L19:L19)</f>
        <v>18380</v>
      </c>
      <c r="M20" s="93">
        <f>SUM(M19:M19)</f>
        <v>16357</v>
      </c>
      <c r="N20" s="68">
        <f t="shared" si="3"/>
        <v>0.8062464359345528</v>
      </c>
      <c r="O20" s="68">
        <f t="shared" si="4"/>
        <v>0.7175066894766855</v>
      </c>
    </row>
    <row r="21" spans="2:21" s="38" customFormat="1" ht="12" customHeight="1" thickTop="1">
      <c r="B21" s="37" t="s">
        <v>20</v>
      </c>
      <c r="C21" s="102">
        <v>14601</v>
      </c>
      <c r="D21" s="86">
        <v>5237</v>
      </c>
      <c r="E21" s="86">
        <v>5112</v>
      </c>
      <c r="F21" s="88">
        <v>0</v>
      </c>
      <c r="G21" s="88">
        <v>1822</v>
      </c>
      <c r="H21" s="88">
        <v>1053</v>
      </c>
      <c r="I21" s="86">
        <v>5001</v>
      </c>
      <c r="J21" s="86">
        <v>2982</v>
      </c>
      <c r="K21" s="65">
        <f t="shared" si="0"/>
        <v>0.3425107869324019</v>
      </c>
      <c r="L21" s="97">
        <f>E21+F21+G21+I21</f>
        <v>11935</v>
      </c>
      <c r="M21" s="97">
        <f>D21+F21+H21+J21</f>
        <v>9272</v>
      </c>
      <c r="N21" s="65">
        <f t="shared" si="3"/>
        <v>0.8174097664543525</v>
      </c>
      <c r="O21" s="65">
        <f t="shared" si="4"/>
        <v>0.6350249982877885</v>
      </c>
      <c r="P21" s="24"/>
      <c r="Q21" s="24"/>
      <c r="R21" s="24"/>
      <c r="S21" s="24"/>
      <c r="T21" s="24"/>
      <c r="U21" s="24"/>
    </row>
    <row r="22" spans="2:21" s="38" customFormat="1" ht="12" customHeight="1" thickBot="1">
      <c r="B22" s="39" t="s">
        <v>21</v>
      </c>
      <c r="C22" s="104">
        <v>19090</v>
      </c>
      <c r="D22" s="89">
        <v>4640</v>
      </c>
      <c r="E22" s="89">
        <v>4637</v>
      </c>
      <c r="F22" s="88">
        <v>0</v>
      </c>
      <c r="G22" s="88">
        <v>2583</v>
      </c>
      <c r="H22" s="89">
        <v>2209</v>
      </c>
      <c r="I22" s="89">
        <v>10175</v>
      </c>
      <c r="J22" s="89">
        <v>8239</v>
      </c>
      <c r="K22" s="66">
        <f t="shared" si="0"/>
        <v>0.5330015715034049</v>
      </c>
      <c r="L22" s="97">
        <f>E22+F22+G22+I22</f>
        <v>17395</v>
      </c>
      <c r="M22" s="97">
        <f>D22+F22+H22+J22</f>
        <v>15088</v>
      </c>
      <c r="N22" s="66">
        <f t="shared" si="3"/>
        <v>0.9112100576217915</v>
      </c>
      <c r="O22" s="66">
        <f t="shared" si="4"/>
        <v>0.7903614457831325</v>
      </c>
      <c r="P22" s="24"/>
      <c r="Q22" s="24"/>
      <c r="R22" s="24"/>
      <c r="S22" s="24"/>
      <c r="T22" s="24"/>
      <c r="U22" s="24"/>
    </row>
    <row r="23" spans="2:15" s="24" customFormat="1" ht="12" customHeight="1" thickBot="1" thickTop="1">
      <c r="B23" s="41" t="s">
        <v>54</v>
      </c>
      <c r="C23" s="103">
        <f aca="true" t="shared" si="7" ref="C23:J23">SUM(C21:C22)</f>
        <v>33691</v>
      </c>
      <c r="D23" s="90">
        <f t="shared" si="7"/>
        <v>9877</v>
      </c>
      <c r="E23" s="90">
        <f t="shared" si="7"/>
        <v>9749</v>
      </c>
      <c r="F23" s="90">
        <f t="shared" si="7"/>
        <v>0</v>
      </c>
      <c r="G23" s="90">
        <f t="shared" si="7"/>
        <v>4405</v>
      </c>
      <c r="H23" s="90">
        <f t="shared" si="7"/>
        <v>3262</v>
      </c>
      <c r="I23" s="90">
        <f t="shared" si="7"/>
        <v>15176</v>
      </c>
      <c r="J23" s="90">
        <f t="shared" si="7"/>
        <v>11221</v>
      </c>
      <c r="K23" s="68">
        <f t="shared" si="0"/>
        <v>0.45044670683565347</v>
      </c>
      <c r="L23" s="93">
        <f>SUM(L21:L22)</f>
        <v>29330</v>
      </c>
      <c r="M23" s="93">
        <f>SUM(M21:M22)</f>
        <v>24360</v>
      </c>
      <c r="N23" s="68">
        <f t="shared" si="3"/>
        <v>0.8705589029711199</v>
      </c>
      <c r="O23" s="68">
        <f t="shared" si="4"/>
        <v>0.723041761894868</v>
      </c>
    </row>
    <row r="24" spans="2:21" s="38" customFormat="1" ht="12" customHeight="1" thickTop="1">
      <c r="B24" s="37" t="s">
        <v>22</v>
      </c>
      <c r="C24" s="102">
        <v>25179</v>
      </c>
      <c r="D24" s="86">
        <v>2770</v>
      </c>
      <c r="E24" s="86">
        <v>2764</v>
      </c>
      <c r="F24" s="88">
        <v>0</v>
      </c>
      <c r="G24" s="86">
        <v>0</v>
      </c>
      <c r="H24" s="86">
        <v>0</v>
      </c>
      <c r="I24" s="86">
        <v>13452</v>
      </c>
      <c r="J24" s="86">
        <v>10603</v>
      </c>
      <c r="K24" s="65">
        <f t="shared" si="0"/>
        <v>0.5342547360895985</v>
      </c>
      <c r="L24" s="97">
        <f>E24+F24+G24+I24</f>
        <v>16216</v>
      </c>
      <c r="M24" s="97">
        <f>D24+F24+H24+J24</f>
        <v>13373</v>
      </c>
      <c r="N24" s="65">
        <f t="shared" si="3"/>
        <v>0.6440287541204972</v>
      </c>
      <c r="O24" s="65">
        <f t="shared" si="4"/>
        <v>0.5311172008419714</v>
      </c>
      <c r="P24" s="24"/>
      <c r="Q24" s="24"/>
      <c r="R24" s="24"/>
      <c r="S24" s="24"/>
      <c r="T24" s="24"/>
      <c r="U24" s="24"/>
    </row>
    <row r="25" spans="2:21" s="38" customFormat="1" ht="12" customHeight="1">
      <c r="B25" s="37" t="s">
        <v>23</v>
      </c>
      <c r="C25" s="102">
        <v>1403</v>
      </c>
      <c r="D25" s="86">
        <v>1295</v>
      </c>
      <c r="E25" s="86">
        <v>1295</v>
      </c>
      <c r="F25" s="88">
        <v>0</v>
      </c>
      <c r="G25" s="86">
        <v>0</v>
      </c>
      <c r="H25" s="86">
        <v>0</v>
      </c>
      <c r="I25" s="86">
        <v>0</v>
      </c>
      <c r="J25" s="86">
        <v>0</v>
      </c>
      <c r="K25" s="69">
        <v>0</v>
      </c>
      <c r="L25" s="97">
        <f>E25+F25+G25+I25</f>
        <v>1295</v>
      </c>
      <c r="M25" s="97">
        <f>D25+F25+H25+J25</f>
        <v>1295</v>
      </c>
      <c r="N25" s="65">
        <f t="shared" si="3"/>
        <v>0.9230220955096222</v>
      </c>
      <c r="O25" s="65">
        <f t="shared" si="4"/>
        <v>0.9230220955096222</v>
      </c>
      <c r="P25" s="24"/>
      <c r="Q25" s="24"/>
      <c r="R25" s="24"/>
      <c r="S25" s="24"/>
      <c r="T25" s="24"/>
      <c r="U25" s="24"/>
    </row>
    <row r="26" spans="2:21" s="38" customFormat="1" ht="12" customHeight="1" thickBot="1">
      <c r="B26" s="42" t="s">
        <v>63</v>
      </c>
      <c r="C26" s="105">
        <v>2619</v>
      </c>
      <c r="D26" s="91">
        <v>986</v>
      </c>
      <c r="E26" s="91">
        <v>986</v>
      </c>
      <c r="F26" s="88">
        <v>0</v>
      </c>
      <c r="G26" s="91">
        <v>0</v>
      </c>
      <c r="H26" s="91">
        <v>0</v>
      </c>
      <c r="I26" s="91">
        <v>0</v>
      </c>
      <c r="J26" s="91">
        <v>0</v>
      </c>
      <c r="K26" s="70">
        <v>0</v>
      </c>
      <c r="L26" s="97">
        <f>E26+F26+G26+I26</f>
        <v>986</v>
      </c>
      <c r="M26" s="97">
        <f>D26+F26+H26+J26</f>
        <v>986</v>
      </c>
      <c r="N26" s="65">
        <f t="shared" si="3"/>
        <v>0.376479572355861</v>
      </c>
      <c r="O26" s="65">
        <f t="shared" si="4"/>
        <v>0.376479572355861</v>
      </c>
      <c r="P26" s="24"/>
      <c r="Q26" s="24"/>
      <c r="R26" s="24"/>
      <c r="S26" s="24"/>
      <c r="T26" s="24"/>
      <c r="U26" s="24"/>
    </row>
    <row r="27" spans="2:15" s="24" customFormat="1" ht="12" customHeight="1" thickBot="1" thickTop="1">
      <c r="B27" s="41" t="s">
        <v>55</v>
      </c>
      <c r="C27" s="103">
        <f aca="true" t="shared" si="8" ref="C27:J27">SUM(C24:C26)</f>
        <v>29201</v>
      </c>
      <c r="D27" s="90">
        <f t="shared" si="8"/>
        <v>5051</v>
      </c>
      <c r="E27" s="90">
        <f t="shared" si="8"/>
        <v>5045</v>
      </c>
      <c r="F27" s="90">
        <f t="shared" si="8"/>
        <v>0</v>
      </c>
      <c r="G27" s="90">
        <f t="shared" si="8"/>
        <v>0</v>
      </c>
      <c r="H27" s="90">
        <f t="shared" si="8"/>
        <v>0</v>
      </c>
      <c r="I27" s="90">
        <f t="shared" si="8"/>
        <v>13452</v>
      </c>
      <c r="J27" s="90">
        <f t="shared" si="8"/>
        <v>10603</v>
      </c>
      <c r="K27" s="68">
        <f>I27/C27</f>
        <v>0.460669155165919</v>
      </c>
      <c r="L27" s="93">
        <f>SUM(L24:L26)</f>
        <v>18497</v>
      </c>
      <c r="M27" s="93">
        <f>SUM(M24:M26)</f>
        <v>15654</v>
      </c>
      <c r="N27" s="68">
        <f t="shared" si="3"/>
        <v>0.633437211054416</v>
      </c>
      <c r="O27" s="68">
        <f t="shared" si="4"/>
        <v>0.5360775315913838</v>
      </c>
    </row>
    <row r="28" spans="2:21" s="38" customFormat="1" ht="12" customHeight="1" thickTop="1">
      <c r="B28" s="37" t="s">
        <v>24</v>
      </c>
      <c r="C28" s="102">
        <v>9706</v>
      </c>
      <c r="D28" s="86">
        <v>1990</v>
      </c>
      <c r="E28" s="86">
        <v>1990</v>
      </c>
      <c r="F28" s="88">
        <v>0</v>
      </c>
      <c r="G28" s="86">
        <v>0</v>
      </c>
      <c r="H28" s="86">
        <v>0</v>
      </c>
      <c r="I28" s="86">
        <v>0</v>
      </c>
      <c r="J28" s="86">
        <v>0</v>
      </c>
      <c r="K28" s="69">
        <v>0</v>
      </c>
      <c r="L28" s="97">
        <f>E28+F28+G28+I28</f>
        <v>1990</v>
      </c>
      <c r="M28" s="97">
        <f>D28+F28+H28+J28</f>
        <v>1990</v>
      </c>
      <c r="N28" s="65">
        <f t="shared" si="3"/>
        <v>0.2050278178446322</v>
      </c>
      <c r="O28" s="65">
        <f t="shared" si="4"/>
        <v>0.2050278178446322</v>
      </c>
      <c r="P28" s="24"/>
      <c r="Q28" s="24"/>
      <c r="R28" s="24"/>
      <c r="S28" s="24"/>
      <c r="T28" s="24"/>
      <c r="U28" s="24"/>
    </row>
    <row r="29" spans="2:21" s="38" customFormat="1" ht="12" customHeight="1">
      <c r="B29" s="37" t="s">
        <v>25</v>
      </c>
      <c r="C29" s="102">
        <v>2742</v>
      </c>
      <c r="D29" s="86">
        <v>702</v>
      </c>
      <c r="E29" s="86">
        <v>702</v>
      </c>
      <c r="F29" s="88">
        <v>0</v>
      </c>
      <c r="G29" s="86">
        <v>0</v>
      </c>
      <c r="H29" s="86">
        <v>0</v>
      </c>
      <c r="I29" s="86">
        <v>0</v>
      </c>
      <c r="J29" s="86">
        <v>0</v>
      </c>
      <c r="K29" s="69">
        <v>0</v>
      </c>
      <c r="L29" s="97">
        <f>E29+F29+G29+I29</f>
        <v>702</v>
      </c>
      <c r="M29" s="97">
        <f>D29+F29+H29+J29</f>
        <v>702</v>
      </c>
      <c r="N29" s="65">
        <f t="shared" si="3"/>
        <v>0.25601750547045954</v>
      </c>
      <c r="O29" s="65">
        <f t="shared" si="4"/>
        <v>0.25601750547045954</v>
      </c>
      <c r="P29" s="24"/>
      <c r="Q29" s="24"/>
      <c r="R29" s="24"/>
      <c r="S29" s="24"/>
      <c r="T29" s="24"/>
      <c r="U29" s="24"/>
    </row>
    <row r="30" spans="2:21" s="38" customFormat="1" ht="12" customHeight="1" thickBot="1">
      <c r="B30" s="39" t="s">
        <v>26</v>
      </c>
      <c r="C30" s="104">
        <v>14301</v>
      </c>
      <c r="D30" s="89">
        <v>1041</v>
      </c>
      <c r="E30" s="89">
        <v>843</v>
      </c>
      <c r="F30" s="88">
        <v>0</v>
      </c>
      <c r="G30" s="88">
        <v>3387</v>
      </c>
      <c r="H30" s="89">
        <v>2599</v>
      </c>
      <c r="I30" s="89">
        <v>7081</v>
      </c>
      <c r="J30" s="89">
        <v>5457</v>
      </c>
      <c r="K30" s="66">
        <f aca="true" t="shared" si="9" ref="K30:K35">I30/C30</f>
        <v>0.49514019998601494</v>
      </c>
      <c r="L30" s="97">
        <f>E30+F30+G30+I30</f>
        <v>11311</v>
      </c>
      <c r="M30" s="97">
        <f>D30+F30+H30+J30</f>
        <v>9097</v>
      </c>
      <c r="N30" s="66">
        <f t="shared" si="3"/>
        <v>0.7909237116285575</v>
      </c>
      <c r="O30" s="66">
        <f t="shared" si="4"/>
        <v>0.6361093629816097</v>
      </c>
      <c r="P30" s="24"/>
      <c r="Q30" s="24"/>
      <c r="R30" s="24"/>
      <c r="S30" s="24"/>
      <c r="T30" s="24"/>
      <c r="U30" s="24"/>
    </row>
    <row r="31" spans="2:15" s="24" customFormat="1" ht="12" customHeight="1" thickBot="1" thickTop="1">
      <c r="B31" s="41" t="s">
        <v>56</v>
      </c>
      <c r="C31" s="103">
        <f aca="true" t="shared" si="10" ref="C31:J31">SUM(C28:C30)</f>
        <v>26749</v>
      </c>
      <c r="D31" s="90">
        <f t="shared" si="10"/>
        <v>3733</v>
      </c>
      <c r="E31" s="90">
        <f t="shared" si="10"/>
        <v>3535</v>
      </c>
      <c r="F31" s="90">
        <f t="shared" si="10"/>
        <v>0</v>
      </c>
      <c r="G31" s="90">
        <f t="shared" si="10"/>
        <v>3387</v>
      </c>
      <c r="H31" s="90">
        <f t="shared" si="10"/>
        <v>2599</v>
      </c>
      <c r="I31" s="90">
        <f t="shared" si="10"/>
        <v>7081</v>
      </c>
      <c r="J31" s="90">
        <f t="shared" si="10"/>
        <v>5457</v>
      </c>
      <c r="K31" s="68">
        <f t="shared" si="9"/>
        <v>0.2647201764551946</v>
      </c>
      <c r="L31" s="93">
        <f>SUM(L28:L30)</f>
        <v>14003</v>
      </c>
      <c r="M31" s="93">
        <f>SUM(M28:M30)</f>
        <v>11789</v>
      </c>
      <c r="N31" s="68">
        <f t="shared" si="3"/>
        <v>0.5234962054656249</v>
      </c>
      <c r="O31" s="68">
        <f t="shared" si="4"/>
        <v>0.44072675614041645</v>
      </c>
    </row>
    <row r="32" spans="2:21" s="38" customFormat="1" ht="12" customHeight="1" thickTop="1">
      <c r="B32" s="77" t="s">
        <v>27</v>
      </c>
      <c r="C32" s="106">
        <v>17038</v>
      </c>
      <c r="D32" s="92">
        <v>1927</v>
      </c>
      <c r="E32" s="92">
        <v>1337</v>
      </c>
      <c r="F32" s="88">
        <v>0</v>
      </c>
      <c r="G32" s="88">
        <v>3962</v>
      </c>
      <c r="H32" s="92">
        <v>3488</v>
      </c>
      <c r="I32" s="92">
        <v>8796</v>
      </c>
      <c r="J32" s="92">
        <v>6261</v>
      </c>
      <c r="K32" s="46">
        <f t="shared" si="9"/>
        <v>0.5162577767343585</v>
      </c>
      <c r="L32" s="97">
        <f aca="true" t="shared" si="11" ref="L32:L38">E32+F32+G32+I32</f>
        <v>14095</v>
      </c>
      <c r="M32" s="97">
        <f aca="true" t="shared" si="12" ref="M32:M38">D32+F32+H32+J32</f>
        <v>11676</v>
      </c>
      <c r="N32" s="46">
        <f t="shared" si="3"/>
        <v>0.8272684587392887</v>
      </c>
      <c r="O32" s="46">
        <f t="shared" si="4"/>
        <v>0.6852917009038619</v>
      </c>
      <c r="P32" s="24"/>
      <c r="Q32" s="24"/>
      <c r="R32" s="24"/>
      <c r="S32" s="24"/>
      <c r="T32" s="24"/>
      <c r="U32" s="24"/>
    </row>
    <row r="33" spans="2:21" s="38" customFormat="1" ht="12" customHeight="1">
      <c r="B33" s="75" t="s">
        <v>28</v>
      </c>
      <c r="C33" s="98">
        <v>6376</v>
      </c>
      <c r="D33" s="86">
        <v>943</v>
      </c>
      <c r="E33" s="86">
        <v>602</v>
      </c>
      <c r="F33" s="88">
        <v>0</v>
      </c>
      <c r="G33" s="88">
        <v>978</v>
      </c>
      <c r="H33" s="86">
        <v>602</v>
      </c>
      <c r="I33" s="86">
        <v>2763</v>
      </c>
      <c r="J33" s="86">
        <v>557</v>
      </c>
      <c r="K33" s="65">
        <f t="shared" si="9"/>
        <v>0.43334378920953576</v>
      </c>
      <c r="L33" s="97">
        <f t="shared" si="11"/>
        <v>4343</v>
      </c>
      <c r="M33" s="97">
        <f t="shared" si="12"/>
        <v>2102</v>
      </c>
      <c r="N33" s="65">
        <f t="shared" si="3"/>
        <v>0.6811480552070264</v>
      </c>
      <c r="O33" s="65">
        <f t="shared" si="4"/>
        <v>0.3296737766624843</v>
      </c>
      <c r="P33" s="24"/>
      <c r="Q33" s="24"/>
      <c r="R33" s="24"/>
      <c r="S33" s="24"/>
      <c r="T33" s="24"/>
      <c r="U33" s="24"/>
    </row>
    <row r="34" spans="2:21" s="38" customFormat="1" ht="12" customHeight="1">
      <c r="B34" s="75" t="s">
        <v>29</v>
      </c>
      <c r="C34" s="98">
        <v>10552</v>
      </c>
      <c r="D34" s="86">
        <v>1238</v>
      </c>
      <c r="E34" s="86">
        <v>1193</v>
      </c>
      <c r="F34" s="88">
        <v>0</v>
      </c>
      <c r="G34" s="88">
        <v>2841</v>
      </c>
      <c r="H34" s="86">
        <v>2544</v>
      </c>
      <c r="I34" s="86">
        <v>4398</v>
      </c>
      <c r="J34" s="86">
        <v>3705</v>
      </c>
      <c r="K34" s="65">
        <f t="shared" si="9"/>
        <v>0.41679302501895377</v>
      </c>
      <c r="L34" s="97">
        <f t="shared" si="11"/>
        <v>8432</v>
      </c>
      <c r="M34" s="97">
        <f t="shared" si="12"/>
        <v>7487</v>
      </c>
      <c r="N34" s="65">
        <f t="shared" si="3"/>
        <v>0.799090219863533</v>
      </c>
      <c r="O34" s="65">
        <f t="shared" si="4"/>
        <v>0.7095337376800607</v>
      </c>
      <c r="P34" s="24"/>
      <c r="Q34" s="24"/>
      <c r="R34" s="24"/>
      <c r="S34" s="24"/>
      <c r="T34" s="24"/>
      <c r="U34" s="24"/>
    </row>
    <row r="35" spans="2:21" s="38" customFormat="1" ht="12" customHeight="1">
      <c r="B35" s="75" t="s">
        <v>30</v>
      </c>
      <c r="C35" s="99">
        <v>7144</v>
      </c>
      <c r="D35" s="86">
        <v>1161</v>
      </c>
      <c r="E35" s="86">
        <v>1161</v>
      </c>
      <c r="F35" s="88">
        <v>0</v>
      </c>
      <c r="G35" s="88">
        <v>0</v>
      </c>
      <c r="H35" s="88">
        <v>0</v>
      </c>
      <c r="I35" s="86">
        <v>5070</v>
      </c>
      <c r="J35" s="86">
        <v>5045</v>
      </c>
      <c r="K35" s="65">
        <f t="shared" si="9"/>
        <v>0.7096864501679732</v>
      </c>
      <c r="L35" s="97">
        <f t="shared" si="11"/>
        <v>6231</v>
      </c>
      <c r="M35" s="97">
        <f t="shared" si="12"/>
        <v>6206</v>
      </c>
      <c r="N35" s="65">
        <f t="shared" si="3"/>
        <v>0.8722004479283315</v>
      </c>
      <c r="O35" s="65">
        <f t="shared" si="4"/>
        <v>0.8687010078387458</v>
      </c>
      <c r="P35" s="24"/>
      <c r="Q35" s="24"/>
      <c r="R35" s="24"/>
      <c r="S35" s="24"/>
      <c r="T35" s="24"/>
      <c r="U35" s="24"/>
    </row>
    <row r="36" spans="2:21" s="38" customFormat="1" ht="12" customHeight="1">
      <c r="B36" s="75" t="s">
        <v>31</v>
      </c>
      <c r="C36" s="98">
        <v>1774</v>
      </c>
      <c r="D36" s="86">
        <v>1162</v>
      </c>
      <c r="E36" s="86">
        <v>1162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71">
        <v>0</v>
      </c>
      <c r="L36" s="97">
        <f t="shared" si="11"/>
        <v>1162</v>
      </c>
      <c r="M36" s="97">
        <f t="shared" si="12"/>
        <v>1162</v>
      </c>
      <c r="N36" s="65">
        <f t="shared" si="3"/>
        <v>0.6550169109357384</v>
      </c>
      <c r="O36" s="65">
        <f t="shared" si="4"/>
        <v>0.6550169109357384</v>
      </c>
      <c r="P36" s="24"/>
      <c r="Q36" s="24"/>
      <c r="R36" s="24"/>
      <c r="S36" s="24"/>
      <c r="T36" s="24"/>
      <c r="U36" s="24"/>
    </row>
    <row r="37" spans="2:21" s="38" customFormat="1" ht="12" customHeight="1">
      <c r="B37" s="76" t="s">
        <v>32</v>
      </c>
      <c r="C37" s="98">
        <v>4160</v>
      </c>
      <c r="D37" s="89">
        <v>1415</v>
      </c>
      <c r="E37" s="89">
        <v>1415</v>
      </c>
      <c r="F37" s="88">
        <v>0</v>
      </c>
      <c r="G37" s="89">
        <v>2237</v>
      </c>
      <c r="H37" s="89">
        <v>1106</v>
      </c>
      <c r="I37" s="88">
        <v>0</v>
      </c>
      <c r="J37" s="88">
        <v>0</v>
      </c>
      <c r="K37" s="71">
        <v>0</v>
      </c>
      <c r="L37" s="97">
        <f t="shared" si="11"/>
        <v>3652</v>
      </c>
      <c r="M37" s="97">
        <f t="shared" si="12"/>
        <v>2521</v>
      </c>
      <c r="N37" s="66">
        <f t="shared" si="3"/>
        <v>0.8778846153846154</v>
      </c>
      <c r="O37" s="66">
        <f t="shared" si="4"/>
        <v>0.6060096153846154</v>
      </c>
      <c r="P37" s="24"/>
      <c r="Q37" s="24"/>
      <c r="R37" s="24"/>
      <c r="S37" s="24"/>
      <c r="T37" s="24"/>
      <c r="U37" s="24"/>
    </row>
    <row r="38" spans="2:21" s="38" customFormat="1" ht="12" customHeight="1" thickBot="1">
      <c r="B38" s="76" t="s">
        <v>69</v>
      </c>
      <c r="C38" s="100">
        <v>16751</v>
      </c>
      <c r="D38" s="89">
        <v>4726</v>
      </c>
      <c r="E38" s="89">
        <v>4563</v>
      </c>
      <c r="F38" s="88">
        <v>0</v>
      </c>
      <c r="G38" s="89">
        <v>2472</v>
      </c>
      <c r="H38" s="89">
        <v>1820</v>
      </c>
      <c r="I38" s="88">
        <v>2467</v>
      </c>
      <c r="J38" s="88">
        <v>1681</v>
      </c>
      <c r="K38" s="72">
        <f>I38/C38</f>
        <v>0.1472747895648021</v>
      </c>
      <c r="L38" s="97">
        <f t="shared" si="11"/>
        <v>9502</v>
      </c>
      <c r="M38" s="97">
        <f t="shared" si="12"/>
        <v>8227</v>
      </c>
      <c r="N38" s="66">
        <f aca="true" t="shared" si="13" ref="N38:N55">L38/C38</f>
        <v>0.5672497164348397</v>
      </c>
      <c r="O38" s="66">
        <f aca="true" t="shared" si="14" ref="O38:O55">M38/C38</f>
        <v>0.49113485762044057</v>
      </c>
      <c r="P38" s="24"/>
      <c r="Q38" s="24"/>
      <c r="R38" s="24"/>
      <c r="S38" s="24"/>
      <c r="T38" s="24"/>
      <c r="U38" s="24"/>
    </row>
    <row r="39" spans="2:15" s="24" customFormat="1" ht="12" customHeight="1" thickBot="1" thickTop="1">
      <c r="B39" s="41" t="s">
        <v>57</v>
      </c>
      <c r="C39" s="103">
        <f aca="true" t="shared" si="15" ref="C39:J39">SUM(C32:C38)</f>
        <v>63795</v>
      </c>
      <c r="D39" s="90">
        <f t="shared" si="15"/>
        <v>12572</v>
      </c>
      <c r="E39" s="90">
        <f t="shared" si="15"/>
        <v>11433</v>
      </c>
      <c r="F39" s="90">
        <f t="shared" si="15"/>
        <v>0</v>
      </c>
      <c r="G39" s="90">
        <f t="shared" si="15"/>
        <v>12490</v>
      </c>
      <c r="H39" s="90">
        <f t="shared" si="15"/>
        <v>9560</v>
      </c>
      <c r="I39" s="90">
        <f t="shared" si="15"/>
        <v>23494</v>
      </c>
      <c r="J39" s="90">
        <f t="shared" si="15"/>
        <v>17249</v>
      </c>
      <c r="K39" s="68">
        <f>I39/C39</f>
        <v>0.3682733756563994</v>
      </c>
      <c r="L39" s="93">
        <f>SUM(L32:L38)</f>
        <v>47417</v>
      </c>
      <c r="M39" s="93">
        <f>SUM(M32:M38)</f>
        <v>39381</v>
      </c>
      <c r="N39" s="68">
        <f t="shared" si="13"/>
        <v>0.7432714162551924</v>
      </c>
      <c r="O39" s="68">
        <f t="shared" si="14"/>
        <v>0.6173054314601458</v>
      </c>
    </row>
    <row r="40" spans="2:21" s="38" customFormat="1" ht="12" customHeight="1" thickTop="1">
      <c r="B40" s="37" t="s">
        <v>33</v>
      </c>
      <c r="C40" s="102">
        <v>5419</v>
      </c>
      <c r="D40" s="86">
        <v>454</v>
      </c>
      <c r="E40" s="86">
        <v>438</v>
      </c>
      <c r="F40" s="88">
        <v>0</v>
      </c>
      <c r="G40" s="88">
        <v>983</v>
      </c>
      <c r="H40" s="86">
        <v>334</v>
      </c>
      <c r="I40" s="86">
        <v>1523</v>
      </c>
      <c r="J40" s="86">
        <v>710</v>
      </c>
      <c r="K40" s="65">
        <f>I40/C40</f>
        <v>0.2810481638678723</v>
      </c>
      <c r="L40" s="97">
        <f>E40+F40+G40+I40</f>
        <v>2944</v>
      </c>
      <c r="M40" s="97">
        <f>D40+F40+H40+J40</f>
        <v>1498</v>
      </c>
      <c r="N40" s="65">
        <f t="shared" si="13"/>
        <v>0.5432736667281787</v>
      </c>
      <c r="O40" s="65">
        <f t="shared" si="14"/>
        <v>0.2764347665620963</v>
      </c>
      <c r="P40" s="24"/>
      <c r="Q40" s="24"/>
      <c r="R40" s="24"/>
      <c r="S40" s="24"/>
      <c r="T40" s="24"/>
      <c r="U40" s="24"/>
    </row>
    <row r="41" spans="2:21" s="38" customFormat="1" ht="12" customHeight="1">
      <c r="B41" s="37" t="s">
        <v>34</v>
      </c>
      <c r="C41" s="102">
        <v>3653</v>
      </c>
      <c r="D41" s="86">
        <v>246</v>
      </c>
      <c r="E41" s="86">
        <v>158</v>
      </c>
      <c r="F41" s="88">
        <v>0</v>
      </c>
      <c r="G41" s="88">
        <v>0</v>
      </c>
      <c r="H41" s="88">
        <v>0</v>
      </c>
      <c r="I41" s="86">
        <v>2978</v>
      </c>
      <c r="J41" s="86">
        <v>1999</v>
      </c>
      <c r="K41" s="65">
        <f>I41/C41</f>
        <v>0.8152203668217903</v>
      </c>
      <c r="L41" s="97">
        <f>E41+F41+G41+I41</f>
        <v>3136</v>
      </c>
      <c r="M41" s="97">
        <f>D41+F41+H41+J41</f>
        <v>2245</v>
      </c>
      <c r="N41" s="65">
        <f t="shared" si="13"/>
        <v>0.8584724883657268</v>
      </c>
      <c r="O41" s="65">
        <f t="shared" si="14"/>
        <v>0.61456337257049</v>
      </c>
      <c r="P41" s="24"/>
      <c r="Q41" s="24"/>
      <c r="R41" s="24"/>
      <c r="S41" s="24"/>
      <c r="T41" s="24"/>
      <c r="U41" s="24"/>
    </row>
    <row r="42" spans="2:21" s="38" customFormat="1" ht="12" customHeight="1">
      <c r="B42" s="39" t="s">
        <v>35</v>
      </c>
      <c r="C42" s="104">
        <v>7757</v>
      </c>
      <c r="D42" s="89">
        <v>1182</v>
      </c>
      <c r="E42" s="89">
        <v>1182</v>
      </c>
      <c r="F42" s="88">
        <v>0</v>
      </c>
      <c r="G42" s="88">
        <v>5836</v>
      </c>
      <c r="H42" s="89">
        <v>4565</v>
      </c>
      <c r="I42" s="88">
        <v>0</v>
      </c>
      <c r="J42" s="88">
        <v>0</v>
      </c>
      <c r="K42" s="71">
        <v>0</v>
      </c>
      <c r="L42" s="97">
        <f>E42+F42+G42+I42</f>
        <v>7018</v>
      </c>
      <c r="M42" s="97">
        <f>D42+F42+H42+J42</f>
        <v>5747</v>
      </c>
      <c r="N42" s="66">
        <f t="shared" si="13"/>
        <v>0.9047312105195308</v>
      </c>
      <c r="O42" s="66">
        <f t="shared" si="14"/>
        <v>0.7408792058785613</v>
      </c>
      <c r="P42" s="24"/>
      <c r="Q42" s="24"/>
      <c r="R42" s="24"/>
      <c r="S42" s="24"/>
      <c r="T42" s="24"/>
      <c r="U42" s="24"/>
    </row>
    <row r="43" spans="2:21" s="38" customFormat="1" ht="12" customHeight="1" thickBot="1">
      <c r="B43" s="44" t="s">
        <v>70</v>
      </c>
      <c r="C43" s="104">
        <v>22749</v>
      </c>
      <c r="D43" s="89">
        <v>5095</v>
      </c>
      <c r="E43" s="89">
        <v>5095</v>
      </c>
      <c r="F43" s="88">
        <v>0</v>
      </c>
      <c r="G43" s="88">
        <v>46</v>
      </c>
      <c r="H43" s="89">
        <v>38</v>
      </c>
      <c r="I43" s="88">
        <v>10279</v>
      </c>
      <c r="J43" s="88">
        <v>8948</v>
      </c>
      <c r="K43" s="72">
        <f aca="true" t="shared" si="16" ref="K43:K55">I43/C43</f>
        <v>0.4518440371005319</v>
      </c>
      <c r="L43" s="97">
        <f>E43+F43+G43+I43</f>
        <v>15420</v>
      </c>
      <c r="M43" s="97">
        <f>D43+F43+H43+J43</f>
        <v>14081</v>
      </c>
      <c r="N43" s="66">
        <f t="shared" si="13"/>
        <v>0.67783199261506</v>
      </c>
      <c r="O43" s="66">
        <f t="shared" si="14"/>
        <v>0.6189722625170337</v>
      </c>
      <c r="P43" s="24"/>
      <c r="Q43" s="24"/>
      <c r="R43" s="24"/>
      <c r="S43" s="24"/>
      <c r="T43" s="24"/>
      <c r="U43" s="24"/>
    </row>
    <row r="44" spans="2:15" s="24" customFormat="1" ht="12" customHeight="1" thickBot="1" thickTop="1">
      <c r="B44" s="41" t="s">
        <v>58</v>
      </c>
      <c r="C44" s="103">
        <f aca="true" t="shared" si="17" ref="C44:J44">SUM(C40:C43)</f>
        <v>39578</v>
      </c>
      <c r="D44" s="90">
        <f t="shared" si="17"/>
        <v>6977</v>
      </c>
      <c r="E44" s="90">
        <f t="shared" si="17"/>
        <v>6873</v>
      </c>
      <c r="F44" s="90">
        <f t="shared" si="17"/>
        <v>0</v>
      </c>
      <c r="G44" s="90">
        <f t="shared" si="17"/>
        <v>6865</v>
      </c>
      <c r="H44" s="90">
        <f t="shared" si="17"/>
        <v>4937</v>
      </c>
      <c r="I44" s="90">
        <f t="shared" si="17"/>
        <v>14780</v>
      </c>
      <c r="J44" s="90">
        <f t="shared" si="17"/>
        <v>11657</v>
      </c>
      <c r="K44" s="68">
        <f t="shared" si="16"/>
        <v>0.3734397897822022</v>
      </c>
      <c r="L44" s="93">
        <f>SUM(L40:L43)</f>
        <v>28518</v>
      </c>
      <c r="M44" s="93">
        <f>SUM(M40:M43)</f>
        <v>23571</v>
      </c>
      <c r="N44" s="68">
        <f t="shared" si="13"/>
        <v>0.7205518217191369</v>
      </c>
      <c r="O44" s="68">
        <f t="shared" si="14"/>
        <v>0.5955581383596947</v>
      </c>
    </row>
    <row r="45" spans="2:21" s="38" customFormat="1" ht="12" customHeight="1" thickBot="1" thickTop="1">
      <c r="B45" s="39" t="s">
        <v>36</v>
      </c>
      <c r="C45" s="104">
        <v>37098</v>
      </c>
      <c r="D45" s="89">
        <v>3544</v>
      </c>
      <c r="E45" s="89">
        <v>3544</v>
      </c>
      <c r="F45" s="88">
        <v>0</v>
      </c>
      <c r="G45" s="89">
        <v>0</v>
      </c>
      <c r="H45" s="89">
        <v>0</v>
      </c>
      <c r="I45" s="89">
        <v>22020</v>
      </c>
      <c r="J45" s="89">
        <v>19102</v>
      </c>
      <c r="K45" s="66">
        <f t="shared" si="16"/>
        <v>0.5935629953097202</v>
      </c>
      <c r="L45" s="97">
        <f>E45+F45+G45+I45</f>
        <v>25564</v>
      </c>
      <c r="M45" s="97">
        <f>D45+F45+H45+J45</f>
        <v>22646</v>
      </c>
      <c r="N45" s="66">
        <f t="shared" si="13"/>
        <v>0.689093751684727</v>
      </c>
      <c r="O45" s="66">
        <f t="shared" si="14"/>
        <v>0.6104372203353281</v>
      </c>
      <c r="P45" s="24"/>
      <c r="Q45" s="24"/>
      <c r="R45" s="24"/>
      <c r="S45" s="24"/>
      <c r="T45" s="24"/>
      <c r="U45" s="24"/>
    </row>
    <row r="46" spans="2:15" s="24" customFormat="1" ht="12" customHeight="1" thickBot="1" thickTop="1">
      <c r="B46" s="41" t="s">
        <v>59</v>
      </c>
      <c r="C46" s="103">
        <f aca="true" t="shared" si="18" ref="C46:J46">SUM(C45:C45)</f>
        <v>37098</v>
      </c>
      <c r="D46" s="90">
        <f t="shared" si="18"/>
        <v>3544</v>
      </c>
      <c r="E46" s="90">
        <f t="shared" si="18"/>
        <v>3544</v>
      </c>
      <c r="F46" s="90">
        <f t="shared" si="18"/>
        <v>0</v>
      </c>
      <c r="G46" s="90">
        <f t="shared" si="18"/>
        <v>0</v>
      </c>
      <c r="H46" s="90">
        <f t="shared" si="18"/>
        <v>0</v>
      </c>
      <c r="I46" s="90">
        <f t="shared" si="18"/>
        <v>22020</v>
      </c>
      <c r="J46" s="90">
        <f t="shared" si="18"/>
        <v>19102</v>
      </c>
      <c r="K46" s="68">
        <f t="shared" si="16"/>
        <v>0.5935629953097202</v>
      </c>
      <c r="L46" s="93">
        <f>SUM(L45:L45)</f>
        <v>25564</v>
      </c>
      <c r="M46" s="93">
        <f>SUM(M45:M45)</f>
        <v>22646</v>
      </c>
      <c r="N46" s="68">
        <f t="shared" si="13"/>
        <v>0.689093751684727</v>
      </c>
      <c r="O46" s="68">
        <f t="shared" si="14"/>
        <v>0.6104372203353281</v>
      </c>
    </row>
    <row r="47" spans="2:21" s="38" customFormat="1" ht="12" customHeight="1" thickTop="1">
      <c r="B47" s="43" t="s">
        <v>37</v>
      </c>
      <c r="C47" s="107">
        <v>16044</v>
      </c>
      <c r="D47" s="92">
        <v>8197</v>
      </c>
      <c r="E47" s="92">
        <v>8197</v>
      </c>
      <c r="F47" s="88">
        <v>0</v>
      </c>
      <c r="G47" s="92">
        <v>0</v>
      </c>
      <c r="H47" s="92">
        <v>0</v>
      </c>
      <c r="I47" s="92">
        <v>2016</v>
      </c>
      <c r="J47" s="86">
        <v>2016</v>
      </c>
      <c r="K47" s="46">
        <f t="shared" si="16"/>
        <v>0.1256544502617801</v>
      </c>
      <c r="L47" s="97">
        <f>E47+F47+G47+I47</f>
        <v>10213</v>
      </c>
      <c r="M47" s="97">
        <f>D47+F47+H47+J47</f>
        <v>10213</v>
      </c>
      <c r="N47" s="46">
        <f t="shared" si="13"/>
        <v>0.6365619546247818</v>
      </c>
      <c r="O47" s="46">
        <f t="shared" si="14"/>
        <v>0.6365619546247818</v>
      </c>
      <c r="P47" s="24"/>
      <c r="Q47" s="24"/>
      <c r="R47" s="24"/>
      <c r="S47" s="24"/>
      <c r="T47" s="24"/>
      <c r="U47" s="24"/>
    </row>
    <row r="48" spans="2:21" s="38" customFormat="1" ht="12" customHeight="1">
      <c r="B48" s="37" t="s">
        <v>38</v>
      </c>
      <c r="C48" s="102">
        <v>11457</v>
      </c>
      <c r="D48" s="86">
        <v>2783</v>
      </c>
      <c r="E48" s="86">
        <v>2158</v>
      </c>
      <c r="F48" s="88">
        <v>0</v>
      </c>
      <c r="G48" s="86">
        <v>0</v>
      </c>
      <c r="H48" s="86">
        <v>0</v>
      </c>
      <c r="I48" s="86">
        <v>4528</v>
      </c>
      <c r="J48" s="86">
        <v>2316</v>
      </c>
      <c r="K48" s="65">
        <f t="shared" si="16"/>
        <v>0.3952168979663088</v>
      </c>
      <c r="L48" s="97">
        <f>E48+F48+G48+I48</f>
        <v>6686</v>
      </c>
      <c r="M48" s="97">
        <f>D48+F48+H48+J48</f>
        <v>5099</v>
      </c>
      <c r="N48" s="65">
        <f t="shared" si="13"/>
        <v>0.5835733612638562</v>
      </c>
      <c r="O48" s="65">
        <f t="shared" si="14"/>
        <v>0.4450554246312298</v>
      </c>
      <c r="P48" s="24"/>
      <c r="Q48" s="24"/>
      <c r="R48" s="24"/>
      <c r="S48" s="24"/>
      <c r="T48" s="24"/>
      <c r="U48" s="24"/>
    </row>
    <row r="49" spans="2:21" s="38" customFormat="1" ht="12" customHeight="1">
      <c r="B49" s="37" t="s">
        <v>39</v>
      </c>
      <c r="C49" s="102">
        <v>11648</v>
      </c>
      <c r="D49" s="86">
        <v>2582</v>
      </c>
      <c r="E49" s="86">
        <v>2579</v>
      </c>
      <c r="F49" s="86">
        <v>361</v>
      </c>
      <c r="G49" s="86">
        <v>0</v>
      </c>
      <c r="H49" s="86">
        <v>0</v>
      </c>
      <c r="I49" s="86">
        <v>1741</v>
      </c>
      <c r="J49" s="86">
        <v>994</v>
      </c>
      <c r="K49" s="65">
        <f t="shared" si="16"/>
        <v>0.14946771978021978</v>
      </c>
      <c r="L49" s="97">
        <f>E49+F49+G49+I49</f>
        <v>4681</v>
      </c>
      <c r="M49" s="97">
        <f>D49+F49+H49+J49</f>
        <v>3937</v>
      </c>
      <c r="N49" s="65">
        <f t="shared" si="13"/>
        <v>0.4018715659340659</v>
      </c>
      <c r="O49" s="65">
        <f t="shared" si="14"/>
        <v>0.33799793956043955</v>
      </c>
      <c r="P49" s="24"/>
      <c r="Q49" s="24"/>
      <c r="R49" s="24"/>
      <c r="S49" s="24"/>
      <c r="T49" s="24"/>
      <c r="U49" s="24"/>
    </row>
    <row r="50" spans="2:21" s="38" customFormat="1" ht="12" customHeight="1">
      <c r="B50" s="37" t="s">
        <v>40</v>
      </c>
      <c r="C50" s="102">
        <v>35056</v>
      </c>
      <c r="D50" s="86">
        <v>11688</v>
      </c>
      <c r="E50" s="86">
        <v>11349</v>
      </c>
      <c r="F50" s="88">
        <v>0</v>
      </c>
      <c r="G50" s="86">
        <v>0</v>
      </c>
      <c r="H50" s="86">
        <v>0</v>
      </c>
      <c r="I50" s="86">
        <v>6626</v>
      </c>
      <c r="J50" s="86">
        <v>4882</v>
      </c>
      <c r="K50" s="65">
        <f t="shared" si="16"/>
        <v>0.18901186672752168</v>
      </c>
      <c r="L50" s="97">
        <f>E50+F50+G50+I50</f>
        <v>17975</v>
      </c>
      <c r="M50" s="97">
        <f>D50+F50+H50+J50</f>
        <v>16570</v>
      </c>
      <c r="N50" s="65">
        <f t="shared" si="13"/>
        <v>0.5127510269283432</v>
      </c>
      <c r="O50" s="65">
        <f t="shared" si="14"/>
        <v>0.47267229575536285</v>
      </c>
      <c r="P50" s="24"/>
      <c r="Q50" s="24"/>
      <c r="R50" s="24"/>
      <c r="S50" s="24"/>
      <c r="T50" s="24"/>
      <c r="U50" s="24"/>
    </row>
    <row r="51" spans="2:21" s="38" customFormat="1" ht="12" customHeight="1" thickBot="1">
      <c r="B51" s="39" t="s">
        <v>41</v>
      </c>
      <c r="C51" s="104">
        <v>27577</v>
      </c>
      <c r="D51" s="89">
        <v>5794</v>
      </c>
      <c r="E51" s="89">
        <v>5794</v>
      </c>
      <c r="F51" s="89">
        <v>1638</v>
      </c>
      <c r="G51" s="89">
        <v>0</v>
      </c>
      <c r="H51" s="89">
        <v>0</v>
      </c>
      <c r="I51" s="89">
        <v>4202</v>
      </c>
      <c r="J51" s="89">
        <v>2545</v>
      </c>
      <c r="K51" s="66">
        <f t="shared" si="16"/>
        <v>0.1523733546071001</v>
      </c>
      <c r="L51" s="97">
        <f>E51+F51+G51+I51</f>
        <v>11634</v>
      </c>
      <c r="M51" s="97">
        <f>D51+F51+H51+J51</f>
        <v>9977</v>
      </c>
      <c r="N51" s="66">
        <f t="shared" si="13"/>
        <v>0.4218733002139464</v>
      </c>
      <c r="O51" s="66">
        <f t="shared" si="14"/>
        <v>0.36178699641005185</v>
      </c>
      <c r="P51" s="24"/>
      <c r="Q51" s="24"/>
      <c r="R51" s="24"/>
      <c r="S51" s="24"/>
      <c r="T51" s="24"/>
      <c r="U51" s="24"/>
    </row>
    <row r="52" spans="2:15" s="24" customFormat="1" ht="12" customHeight="1" thickBot="1" thickTop="1">
      <c r="B52" s="41" t="s">
        <v>60</v>
      </c>
      <c r="C52" s="103">
        <f aca="true" t="shared" si="19" ref="C52:J52">SUM(C47:C51)</f>
        <v>101782</v>
      </c>
      <c r="D52" s="93">
        <f>SUM(D47:D51)</f>
        <v>31044</v>
      </c>
      <c r="E52" s="93">
        <f t="shared" si="19"/>
        <v>30077</v>
      </c>
      <c r="F52" s="93">
        <f t="shared" si="19"/>
        <v>1999</v>
      </c>
      <c r="G52" s="93">
        <f t="shared" si="19"/>
        <v>0</v>
      </c>
      <c r="H52" s="90">
        <f t="shared" si="19"/>
        <v>0</v>
      </c>
      <c r="I52" s="93">
        <f t="shared" si="19"/>
        <v>19113</v>
      </c>
      <c r="J52" s="93">
        <f t="shared" si="19"/>
        <v>12753</v>
      </c>
      <c r="K52" s="68">
        <f t="shared" si="16"/>
        <v>0.18778369456288932</v>
      </c>
      <c r="L52" s="93">
        <f>SUM(L47:L51)</f>
        <v>51189</v>
      </c>
      <c r="M52" s="93">
        <f>SUM(M47:M51)</f>
        <v>45796</v>
      </c>
      <c r="N52" s="68">
        <f t="shared" si="13"/>
        <v>0.502927826138217</v>
      </c>
      <c r="O52" s="68">
        <f t="shared" si="14"/>
        <v>0.4499420329724313</v>
      </c>
    </row>
    <row r="53" spans="2:15" s="24" customFormat="1" ht="12" customHeight="1" thickTop="1">
      <c r="B53" s="48" t="s">
        <v>62</v>
      </c>
      <c r="C53" s="108">
        <f aca="true" t="shared" si="20" ref="C53:J53">SUM(C54:C55)</f>
        <v>2008842</v>
      </c>
      <c r="D53" s="94">
        <f t="shared" si="20"/>
        <v>321357</v>
      </c>
      <c r="E53" s="94">
        <f t="shared" si="20"/>
        <v>305883</v>
      </c>
      <c r="F53" s="94">
        <f t="shared" si="20"/>
        <v>28840</v>
      </c>
      <c r="G53" s="94">
        <f t="shared" si="20"/>
        <v>123309</v>
      </c>
      <c r="H53" s="95">
        <f t="shared" si="20"/>
        <v>91360</v>
      </c>
      <c r="I53" s="94">
        <f t="shared" si="20"/>
        <v>947406</v>
      </c>
      <c r="J53" s="94">
        <f t="shared" si="20"/>
        <v>828780</v>
      </c>
      <c r="K53" s="49">
        <f>I53/C53</f>
        <v>0.4716179769240189</v>
      </c>
      <c r="L53" s="94">
        <f>SUM(L54:L55)</f>
        <v>1405438</v>
      </c>
      <c r="M53" s="94">
        <f>SUM(M54:M55)</f>
        <v>1270337</v>
      </c>
      <c r="N53" s="49">
        <f>L53/C53</f>
        <v>0.6996259536588741</v>
      </c>
      <c r="O53" s="49">
        <f>M53/C53</f>
        <v>0.6323727799398857</v>
      </c>
    </row>
    <row r="54" spans="2:15" s="24" customFormat="1" ht="12" customHeight="1">
      <c r="B54" s="45" t="s">
        <v>45</v>
      </c>
      <c r="C54" s="107">
        <f>C18</f>
        <v>1654151</v>
      </c>
      <c r="D54" s="96">
        <f>D18</f>
        <v>241434</v>
      </c>
      <c r="E54" s="96">
        <f aca="true" t="shared" si="21" ref="E54:J54">E18</f>
        <v>228776</v>
      </c>
      <c r="F54" s="96">
        <f t="shared" si="21"/>
        <v>26841</v>
      </c>
      <c r="G54" s="96">
        <f t="shared" si="21"/>
        <v>89919</v>
      </c>
      <c r="H54" s="92">
        <f t="shared" si="21"/>
        <v>65457</v>
      </c>
      <c r="I54" s="96">
        <f t="shared" si="21"/>
        <v>827004</v>
      </c>
      <c r="J54" s="96">
        <f t="shared" si="21"/>
        <v>737051</v>
      </c>
      <c r="K54" s="46">
        <f t="shared" si="16"/>
        <v>0.49995677540925826</v>
      </c>
      <c r="L54" s="96">
        <f>L18</f>
        <v>1172540</v>
      </c>
      <c r="M54" s="96">
        <f>M18</f>
        <v>1070783</v>
      </c>
      <c r="N54" s="46">
        <f t="shared" si="13"/>
        <v>0.7088470157803006</v>
      </c>
      <c r="O54" s="46">
        <f t="shared" si="14"/>
        <v>0.6473308664082058</v>
      </c>
    </row>
    <row r="55" spans="2:15" s="24" customFormat="1" ht="12" customHeight="1">
      <c r="B55" s="47" t="s">
        <v>61</v>
      </c>
      <c r="C55" s="102">
        <f>C20+C23+C27+C31+C39+C44+C46+C52</f>
        <v>354691</v>
      </c>
      <c r="D55" s="97">
        <f>D20+D23+D27+D31+D39+D44+D46+D52</f>
        <v>79923</v>
      </c>
      <c r="E55" s="97">
        <f aca="true" t="shared" si="22" ref="E55:J55">E20+E23+E27+E31+E39+E44+E46+E52</f>
        <v>77107</v>
      </c>
      <c r="F55" s="97">
        <f t="shared" si="22"/>
        <v>1999</v>
      </c>
      <c r="G55" s="97">
        <f t="shared" si="22"/>
        <v>33390</v>
      </c>
      <c r="H55" s="86">
        <f t="shared" si="22"/>
        <v>25903</v>
      </c>
      <c r="I55" s="97">
        <f t="shared" si="22"/>
        <v>120402</v>
      </c>
      <c r="J55" s="97">
        <f t="shared" si="22"/>
        <v>91729</v>
      </c>
      <c r="K55" s="46">
        <f t="shared" si="16"/>
        <v>0.33945603356160714</v>
      </c>
      <c r="L55" s="97">
        <f>L20+L23+L27+L31+L39+L44+L46+L52</f>
        <v>232898</v>
      </c>
      <c r="M55" s="97">
        <f>M20+M23+M27+M31+M39+M44+M46+M52</f>
        <v>199554</v>
      </c>
      <c r="N55" s="46">
        <f t="shared" si="13"/>
        <v>0.6566222430228001</v>
      </c>
      <c r="O55" s="46">
        <f t="shared" si="14"/>
        <v>0.562613655266133</v>
      </c>
    </row>
    <row r="56" spans="2:15" s="24" customFormat="1" ht="12" customHeight="1">
      <c r="B56" s="61"/>
      <c r="C56" s="58"/>
      <c r="D56" s="82"/>
      <c r="E56" s="82"/>
      <c r="F56" s="82"/>
      <c r="G56" s="82"/>
      <c r="H56" s="83"/>
      <c r="I56" s="82"/>
      <c r="J56" s="82"/>
      <c r="K56" s="60"/>
      <c r="L56" s="58"/>
      <c r="M56" s="58"/>
      <c r="N56" s="60"/>
      <c r="O56" s="60"/>
    </row>
    <row r="57" spans="2:15" s="24" customFormat="1" ht="12" customHeight="1">
      <c r="B57" s="61"/>
      <c r="C57" s="58"/>
      <c r="D57" s="58"/>
      <c r="E57" s="58"/>
      <c r="F57" s="58"/>
      <c r="G57" s="58"/>
      <c r="H57" s="59"/>
      <c r="I57" s="58"/>
      <c r="J57" s="62"/>
      <c r="K57" s="60"/>
      <c r="L57" s="58"/>
      <c r="M57" s="58"/>
      <c r="N57" s="60"/>
      <c r="O57" s="58"/>
    </row>
    <row r="58" spans="2:15" s="24" customFormat="1" ht="19.5" customHeight="1">
      <c r="B58" s="61"/>
      <c r="C58" s="58"/>
      <c r="D58" s="58"/>
      <c r="E58" s="58"/>
      <c r="F58" s="58"/>
      <c r="G58" s="58"/>
      <c r="H58" s="111">
        <v>3</v>
      </c>
      <c r="I58" s="111"/>
      <c r="J58" s="62"/>
      <c r="K58" s="60"/>
      <c r="L58" s="58"/>
      <c r="M58" s="58"/>
      <c r="N58" s="60"/>
      <c r="O58" s="58"/>
    </row>
    <row r="59" spans="2:15" ht="13.5">
      <c r="B59" s="9"/>
      <c r="C59" s="10"/>
      <c r="D59" s="11"/>
      <c r="E59" s="12"/>
      <c r="F59" s="12"/>
      <c r="G59" s="12"/>
      <c r="H59" s="110"/>
      <c r="I59" s="110"/>
      <c r="J59" s="11"/>
      <c r="K59" s="13"/>
      <c r="L59" s="12"/>
      <c r="M59" s="10"/>
      <c r="N59" s="12"/>
      <c r="O59" s="10"/>
    </row>
    <row r="60" spans="2:15" ht="13.5">
      <c r="B60" s="14"/>
      <c r="C60" s="10"/>
      <c r="D60" s="15"/>
      <c r="E60" s="11"/>
      <c r="F60" s="15"/>
      <c r="G60" s="10"/>
      <c r="H60" s="56"/>
      <c r="I60" s="10"/>
      <c r="J60" s="15"/>
      <c r="K60" s="13"/>
      <c r="L60" s="10"/>
      <c r="M60" s="15"/>
      <c r="N60" s="10"/>
      <c r="O60" s="15"/>
    </row>
    <row r="61" spans="2:15" ht="13.5">
      <c r="B61" s="16"/>
      <c r="C61" s="10"/>
      <c r="D61" s="11"/>
      <c r="E61" s="11"/>
      <c r="F61" s="11"/>
      <c r="G61" s="10"/>
      <c r="H61" s="55"/>
      <c r="I61" s="17"/>
      <c r="J61" s="10"/>
      <c r="K61" s="18"/>
      <c r="L61" s="10"/>
      <c r="M61" s="10"/>
      <c r="N61" s="10"/>
      <c r="O61" s="10"/>
    </row>
    <row r="62" spans="2:15" ht="13.5">
      <c r="B62" s="1" t="s">
        <v>81</v>
      </c>
      <c r="C62" s="1">
        <v>2012151</v>
      </c>
      <c r="D62" s="2">
        <v>312798</v>
      </c>
      <c r="E62" s="2">
        <v>296752</v>
      </c>
      <c r="F62" s="2">
        <v>30797</v>
      </c>
      <c r="G62" s="1">
        <v>122339</v>
      </c>
      <c r="H62" s="50">
        <v>88273</v>
      </c>
      <c r="I62" s="1">
        <v>928218</v>
      </c>
      <c r="J62" s="1">
        <v>811858</v>
      </c>
      <c r="K62" s="22">
        <f>I62/C62</f>
        <v>0.4613063333716008</v>
      </c>
      <c r="L62" s="1">
        <v>1378106</v>
      </c>
      <c r="M62" s="1">
        <v>1243726</v>
      </c>
      <c r="N62" s="22">
        <f>L62/C62</f>
        <v>0.6848919390244569</v>
      </c>
      <c r="O62" s="22">
        <f>M62/C62</f>
        <v>0.6181076867491555</v>
      </c>
    </row>
    <row r="63" spans="3:15" ht="13.5">
      <c r="C63" s="19">
        <f>C53-C62</f>
        <v>-3309</v>
      </c>
      <c r="D63" s="19">
        <f aca="true" t="shared" si="23" ref="D63:O63">D53-D62</f>
        <v>8559</v>
      </c>
      <c r="E63" s="19">
        <f t="shared" si="23"/>
        <v>9131</v>
      </c>
      <c r="F63" s="19">
        <f t="shared" si="23"/>
        <v>-1957</v>
      </c>
      <c r="G63" s="19">
        <f t="shared" si="23"/>
        <v>970</v>
      </c>
      <c r="H63" s="19">
        <f t="shared" si="23"/>
        <v>3087</v>
      </c>
      <c r="I63" s="19">
        <f t="shared" si="23"/>
        <v>19188</v>
      </c>
      <c r="J63" s="19">
        <f t="shared" si="23"/>
        <v>16922</v>
      </c>
      <c r="K63" s="22">
        <f t="shared" si="23"/>
        <v>0.010311643552418093</v>
      </c>
      <c r="L63" s="19">
        <f t="shared" si="23"/>
        <v>27332</v>
      </c>
      <c r="M63" s="19">
        <f t="shared" si="23"/>
        <v>26611</v>
      </c>
      <c r="N63" s="22">
        <f t="shared" si="23"/>
        <v>0.014734014634417258</v>
      </c>
      <c r="O63" s="22">
        <f t="shared" si="23"/>
        <v>0.014265093190730216</v>
      </c>
    </row>
    <row r="64" spans="3:15" s="20" customFormat="1" ht="13.5">
      <c r="C64" s="21"/>
      <c r="D64" s="21"/>
      <c r="E64" s="21"/>
      <c r="F64" s="21"/>
      <c r="G64" s="21"/>
      <c r="H64" s="57"/>
      <c r="I64" s="21"/>
      <c r="J64" s="21"/>
      <c r="K64" s="22"/>
      <c r="L64" s="21"/>
      <c r="M64" s="21"/>
      <c r="N64" s="22"/>
      <c r="O64" s="22"/>
    </row>
    <row r="66" spans="7:12" ht="13.5">
      <c r="G66" s="2"/>
      <c r="I66" s="2"/>
      <c r="J66" s="2"/>
      <c r="L66" s="2"/>
    </row>
    <row r="67" spans="2:9" ht="13.5">
      <c r="B67" s="1" t="s">
        <v>83</v>
      </c>
      <c r="D67" s="2" t="s">
        <v>84</v>
      </c>
      <c r="E67" s="2">
        <f>+D62+F62+H62+J62</f>
        <v>1243726</v>
      </c>
      <c r="F67" s="79" t="s">
        <v>86</v>
      </c>
      <c r="G67" s="1">
        <f>+D62+F62+G62+I62</f>
        <v>1394152</v>
      </c>
      <c r="H67" s="55" t="s">
        <v>87</v>
      </c>
      <c r="I67" s="22">
        <f>+E67/G67</f>
        <v>0.8921021524195353</v>
      </c>
    </row>
    <row r="69" spans="4:9" ht="13.5">
      <c r="D69" s="2" t="s">
        <v>85</v>
      </c>
      <c r="E69" s="80">
        <f>+D53+F53+H53+J53</f>
        <v>1270337</v>
      </c>
      <c r="F69" s="79" t="s">
        <v>86</v>
      </c>
      <c r="G69" s="81">
        <f>+D53+F53+G53+I53</f>
        <v>1420912</v>
      </c>
      <c r="H69" s="55" t="s">
        <v>87</v>
      </c>
      <c r="I69" s="22">
        <f>+E69/G69</f>
        <v>0.8940293276430912</v>
      </c>
    </row>
  </sheetData>
  <mergeCells count="3">
    <mergeCell ref="N2:O2"/>
    <mergeCell ref="H59:I59"/>
    <mergeCell ref="H58:I58"/>
  </mergeCells>
  <printOptions horizontalCentered="1" verticalCentered="1"/>
  <pageMargins left="0.5905511811023623" right="0.3937007874015748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2009-09-09T01:56:44Z</cp:lastPrinted>
  <dcterms:created xsi:type="dcterms:W3CDTF">2002-02-20T02:57:50Z</dcterms:created>
  <dcterms:modified xsi:type="dcterms:W3CDTF">2009-09-09T04:54:22Z</dcterms:modified>
  <cp:category/>
  <cp:version/>
  <cp:contentType/>
  <cp:contentStatus/>
</cp:coreProperties>
</file>