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県税実績" sheetId="1" r:id="rId1"/>
  </sheets>
  <definedNames>
    <definedName name="_xlnm.Print_Area" localSheetId="0">'県税実績'!$A$1:$Q$44</definedName>
  </definedNames>
  <calcPr fullCalcOnLoad="1"/>
</workbook>
</file>

<file path=xl/sharedStrings.xml><?xml version="1.0" encoding="utf-8"?>
<sst xmlns="http://schemas.openxmlformats.org/spreadsheetml/2006/main" count="121" uniqueCount="93">
  <si>
    <t>道府県税の徴収実績</t>
  </si>
  <si>
    <t>現年課税分</t>
  </si>
  <si>
    <t>滞納繰越分</t>
  </si>
  <si>
    <t>超過調定額</t>
  </si>
  <si>
    <t>（単位　千円）</t>
  </si>
  <si>
    <t>合　　　　計</t>
  </si>
  <si>
    <t>区　　　　分</t>
  </si>
  <si>
    <t>(A)</t>
  </si>
  <si>
    <t>(B)</t>
  </si>
  <si>
    <t>(C)</t>
  </si>
  <si>
    <t>(D)</t>
  </si>
  <si>
    <t>(E)</t>
  </si>
  <si>
    <t>(F)</t>
  </si>
  <si>
    <t>(G)</t>
  </si>
  <si>
    <t>(H)</t>
  </si>
  <si>
    <t>－</t>
  </si>
  <si>
    <t>－</t>
  </si>
  <si>
    <t>－</t>
  </si>
  <si>
    <t>調　　　定　　 済　　　額</t>
  </si>
  <si>
    <t>収　　　入　　　済　　　額</t>
  </si>
  <si>
    <t>合  計</t>
  </si>
  <si>
    <t>(E)/(A)</t>
  </si>
  <si>
    <t>×100</t>
  </si>
  <si>
    <t>(F)/(B)</t>
  </si>
  <si>
    <t>(G)/(C)</t>
  </si>
  <si>
    <t xml:space="preserve"> 徴　収　率　（％）</t>
  </si>
  <si>
    <t>（普通会計）</t>
  </si>
  <si>
    <t>資料：県財政課</t>
  </si>
  <si>
    <t>注）　１　標準税率超過調定額</t>
  </si>
  <si>
    <t>超過収入済額</t>
  </si>
  <si>
    <t/>
  </si>
  <si>
    <t>１</t>
  </si>
  <si>
    <t>法定普通税</t>
  </si>
  <si>
    <t>(１)</t>
  </si>
  <si>
    <t>道府県民税</t>
  </si>
  <si>
    <t>(ｱ)</t>
  </si>
  <si>
    <t>(ｲ)</t>
  </si>
  <si>
    <t>(ｳ)</t>
  </si>
  <si>
    <t>(ｴ)</t>
  </si>
  <si>
    <t>(ｵ)</t>
  </si>
  <si>
    <t>個人均等割</t>
  </si>
  <si>
    <t>所得割</t>
  </si>
  <si>
    <t>法人均等割</t>
  </si>
  <si>
    <t>法人税割</t>
  </si>
  <si>
    <t>利子割</t>
  </si>
  <si>
    <t>事  業  税</t>
  </si>
  <si>
    <t>(２)</t>
  </si>
  <si>
    <t>個人分</t>
  </si>
  <si>
    <t>法人分</t>
  </si>
  <si>
    <t>(３)</t>
  </si>
  <si>
    <t>地方消費税</t>
  </si>
  <si>
    <t>譲渡割</t>
  </si>
  <si>
    <t>貨物割</t>
  </si>
  <si>
    <t>一</t>
  </si>
  <si>
    <t>普   通   税</t>
  </si>
  <si>
    <t>(４)</t>
  </si>
  <si>
    <t>不動産取得税</t>
  </si>
  <si>
    <t>道府県たばこ税</t>
  </si>
  <si>
    <t>ゴルフ場利用税</t>
  </si>
  <si>
    <t>２</t>
  </si>
  <si>
    <t>法定外普通税</t>
  </si>
  <si>
    <t>二</t>
  </si>
  <si>
    <t>目   的   税</t>
  </si>
  <si>
    <t>自動車取得税</t>
  </si>
  <si>
    <t>軽油引取税</t>
  </si>
  <si>
    <t>入  猟  税</t>
  </si>
  <si>
    <t>三</t>
  </si>
  <si>
    <t>旧法による税</t>
  </si>
  <si>
    <t>(10)</t>
  </si>
  <si>
    <t>(９)</t>
  </si>
  <si>
    <t>(８)</t>
  </si>
  <si>
    <t>(７)</t>
  </si>
  <si>
    <t>(６)</t>
  </si>
  <si>
    <t>(５)</t>
  </si>
  <si>
    <t>(G)の対前</t>
  </si>
  <si>
    <t>年度増加</t>
  </si>
  <si>
    <t>率 　(%)</t>
  </si>
  <si>
    <t>配当割</t>
  </si>
  <si>
    <t>(ｶ)</t>
  </si>
  <si>
    <t>(ｷ)</t>
  </si>
  <si>
    <t>株式譲渡所得割</t>
  </si>
  <si>
    <t>自動車税</t>
  </si>
  <si>
    <t>鉱  区  税</t>
  </si>
  <si>
    <t>狩猟者登録税</t>
  </si>
  <si>
    <t>固定資産税(特例)</t>
  </si>
  <si>
    <t>特別地方消費税</t>
  </si>
  <si>
    <t>その他</t>
  </si>
  <si>
    <t>　群馬県では、福祉・医療の充実及び教育・文化・スポーツの振興に資するため、道府県民税のうち法人税割に5.8%（標準税率5.0%）の税率を設けています。資本金額若しくは出資金額が１億円を超える法人又は保険業法に規定する相互会社で、法人税</t>
  </si>
  <si>
    <t>割の課税標準となる法人税額が1,000円を超える場合に適用され、期限は平成8年5月1日から18年4月30日までです。</t>
  </si>
  <si>
    <t>標準税率</t>
  </si>
  <si>
    <t>平成15年度</t>
  </si>
  <si>
    <t>法定目的税</t>
  </si>
  <si>
    <t>法定外目的税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</si>
</sst>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00;&quot;▲ &quot;#,##0.000"/>
    <numFmt numFmtId="178" formatCode="#,##0;&quot;▲ &quot;#,##0"/>
    <numFmt numFmtId="179" formatCode="#,###;[Red]&quot;△&quot;#,###"/>
  </numFmts>
  <fonts count="6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17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178" fontId="0" fillId="0" borderId="0" xfId="0" applyAlignment="1">
      <alignment/>
    </xf>
    <xf numFmtId="178" fontId="2" fillId="2" borderId="1" xfId="0" applyFont="1" applyFill="1" applyBorder="1" applyAlignment="1">
      <alignment horizontal="center" vertical="center"/>
    </xf>
    <xf numFmtId="178" fontId="2" fillId="2" borderId="2" xfId="0" applyFont="1" applyFill="1" applyBorder="1" applyAlignment="1">
      <alignment horizontal="center" vertical="center"/>
    </xf>
    <xf numFmtId="178" fontId="2" fillId="2" borderId="3" xfId="0" applyFont="1" applyFill="1" applyBorder="1" applyAlignment="1">
      <alignment horizontal="center" vertical="center"/>
    </xf>
    <xf numFmtId="178" fontId="2" fillId="2" borderId="4" xfId="0" applyFont="1" applyFill="1" applyBorder="1" applyAlignment="1">
      <alignment horizontal="center" vertical="center"/>
    </xf>
    <xf numFmtId="178" fontId="2" fillId="2" borderId="5" xfId="0" applyFont="1" applyFill="1" applyBorder="1" applyAlignment="1">
      <alignment horizontal="center" vertical="center"/>
    </xf>
    <xf numFmtId="178" fontId="2" fillId="2" borderId="6" xfId="0" applyFont="1" applyFill="1" applyBorder="1" applyAlignment="1">
      <alignment horizontal="center" vertical="center"/>
    </xf>
    <xf numFmtId="178" fontId="2" fillId="2" borderId="0" xfId="0" applyFont="1" applyFill="1" applyBorder="1" applyAlignment="1">
      <alignment horizontal="center" vertical="center"/>
    </xf>
    <xf numFmtId="178" fontId="2" fillId="2" borderId="7" xfId="0" applyFont="1" applyFill="1" applyBorder="1" applyAlignment="1">
      <alignment horizontal="center" vertical="center"/>
    </xf>
    <xf numFmtId="178" fontId="2" fillId="0" borderId="0" xfId="0" applyFont="1" applyAlignment="1">
      <alignment vertical="center"/>
    </xf>
    <xf numFmtId="178" fontId="3" fillId="0" borderId="0" xfId="0" applyFont="1" applyAlignment="1">
      <alignment vertical="center"/>
    </xf>
    <xf numFmtId="178" fontId="0" fillId="0" borderId="0" xfId="0" applyAlignment="1">
      <alignment vertical="center"/>
    </xf>
    <xf numFmtId="178" fontId="2" fillId="0" borderId="0" xfId="0" applyFont="1" applyAlignment="1">
      <alignment horizontal="right" vertical="center"/>
    </xf>
    <xf numFmtId="178" fontId="2" fillId="2" borderId="8" xfId="0" applyFont="1" applyFill="1" applyBorder="1" applyAlignment="1">
      <alignment horizontal="center" vertical="center"/>
    </xf>
    <xf numFmtId="178" fontId="2" fillId="2" borderId="5" xfId="0" applyFont="1" applyFill="1" applyBorder="1" applyAlignment="1">
      <alignment vertical="center"/>
    </xf>
    <xf numFmtId="178" fontId="2" fillId="2" borderId="4" xfId="0" applyFont="1" applyFill="1" applyBorder="1" applyAlignment="1">
      <alignment vertical="center"/>
    </xf>
    <xf numFmtId="178" fontId="2" fillId="2" borderId="0" xfId="0" applyFont="1" applyFill="1" applyBorder="1" applyAlignment="1">
      <alignment vertical="center"/>
    </xf>
    <xf numFmtId="178" fontId="2" fillId="3" borderId="9" xfId="0" applyFont="1" applyFill="1" applyBorder="1" applyAlignment="1">
      <alignment vertical="center"/>
    </xf>
    <xf numFmtId="178" fontId="2" fillId="3" borderId="10" xfId="0" applyFont="1" applyFill="1" applyBorder="1" applyAlignment="1">
      <alignment horizontal="distributed" vertical="center"/>
    </xf>
    <xf numFmtId="178" fontId="2" fillId="0" borderId="8" xfId="0" applyFont="1" applyBorder="1" applyAlignment="1">
      <alignment vertical="center"/>
    </xf>
    <xf numFmtId="176" fontId="2" fillId="4" borderId="8" xfId="0" applyNumberFormat="1" applyFont="1" applyFill="1" applyBorder="1" applyAlignment="1">
      <alignment horizontal="right" vertical="center"/>
    </xf>
    <xf numFmtId="176" fontId="2" fillId="4" borderId="8" xfId="0" applyNumberFormat="1" applyFont="1" applyFill="1" applyBorder="1" applyAlignment="1">
      <alignment vertical="center"/>
    </xf>
    <xf numFmtId="178" fontId="2" fillId="3" borderId="11" xfId="0" applyFont="1" applyFill="1" applyBorder="1" applyAlignment="1" quotePrefix="1">
      <alignment vertical="center"/>
    </xf>
    <xf numFmtId="178" fontId="2" fillId="3" borderId="11" xfId="0" applyFont="1" applyFill="1" applyBorder="1" applyAlignment="1">
      <alignment vertical="center"/>
    </xf>
    <xf numFmtId="178" fontId="2" fillId="0" borderId="12" xfId="0" applyFont="1" applyBorder="1" applyAlignment="1">
      <alignment horizontal="center" vertical="center"/>
    </xf>
    <xf numFmtId="178" fontId="2" fillId="4" borderId="12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4" fillId="0" borderId="0" xfId="0" applyFont="1" applyFill="1" applyBorder="1" applyAlignment="1">
      <alignment vertical="center"/>
    </xf>
    <xf numFmtId="178" fontId="5" fillId="0" borderId="0" xfId="0" applyFont="1" applyAlignment="1">
      <alignment vertical="center"/>
    </xf>
    <xf numFmtId="178" fontId="2" fillId="2" borderId="11" xfId="0" applyFont="1" applyFill="1" applyBorder="1" applyAlignment="1">
      <alignment horizontal="centerContinuous" vertical="center"/>
    </xf>
    <xf numFmtId="178" fontId="2" fillId="2" borderId="9" xfId="0" applyFont="1" applyFill="1" applyBorder="1" applyAlignment="1">
      <alignment horizontal="centerContinuous" vertical="center"/>
    </xf>
    <xf numFmtId="178" fontId="2" fillId="2" borderId="10" xfId="0" applyFont="1" applyFill="1" applyBorder="1" applyAlignment="1">
      <alignment horizontal="centerContinuous" vertical="center"/>
    </xf>
    <xf numFmtId="178" fontId="2" fillId="0" borderId="8" xfId="0" applyFont="1" applyFill="1" applyBorder="1" applyAlignment="1">
      <alignment vertical="center"/>
    </xf>
    <xf numFmtId="178" fontId="2" fillId="0" borderId="12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0" fillId="0" borderId="0" xfId="0" applyFill="1" applyAlignment="1">
      <alignment vertical="center"/>
    </xf>
    <xf numFmtId="178" fontId="5" fillId="0" borderId="0" xfId="0" applyFont="1" applyFill="1" applyAlignment="1">
      <alignment vertical="center"/>
    </xf>
    <xf numFmtId="178" fontId="2" fillId="3" borderId="11" xfId="0" applyFont="1" applyFill="1" applyBorder="1" applyAlignment="1">
      <alignment horizontal="distributed" vertical="center"/>
    </xf>
    <xf numFmtId="178" fontId="2" fillId="3" borderId="10" xfId="0" applyFont="1" applyFill="1" applyBorder="1" applyAlignment="1">
      <alignment horizontal="distributed" vertical="center"/>
    </xf>
    <xf numFmtId="178" fontId="2" fillId="3" borderId="9" xfId="0" applyFont="1" applyFill="1" applyBorder="1" applyAlignment="1">
      <alignment horizontal="center" vertical="center"/>
    </xf>
    <xf numFmtId="178" fontId="2" fillId="3" borderId="11" xfId="0" applyFont="1" applyFill="1" applyBorder="1" applyAlignment="1">
      <alignment horizontal="center" vertical="center"/>
    </xf>
    <xf numFmtId="178" fontId="2" fillId="3" borderId="10" xfId="0" applyFont="1" applyFill="1" applyBorder="1" applyAlignment="1">
      <alignment horizontal="center" vertical="center"/>
    </xf>
    <xf numFmtId="178" fontId="2" fillId="2" borderId="1" xfId="0" applyFont="1" applyFill="1" applyBorder="1" applyAlignment="1">
      <alignment horizontal="center" vertical="center"/>
    </xf>
    <xf numFmtId="178" fontId="2" fillId="2" borderId="13" xfId="0" applyFont="1" applyFill="1" applyBorder="1" applyAlignment="1">
      <alignment horizontal="center" vertical="center"/>
    </xf>
    <xf numFmtId="178" fontId="2" fillId="2" borderId="14" xfId="0" applyFont="1" applyFill="1" applyBorder="1" applyAlignment="1">
      <alignment horizontal="center" vertical="center"/>
    </xf>
    <xf numFmtId="178" fontId="2" fillId="2" borderId="2" xfId="0" applyFont="1" applyFill="1" applyBorder="1" applyAlignment="1">
      <alignment horizontal="center" vertical="center"/>
    </xf>
    <xf numFmtId="178" fontId="2" fillId="2" borderId="0" xfId="0" applyFont="1" applyFill="1" applyBorder="1" applyAlignment="1">
      <alignment horizontal="center" vertical="center"/>
    </xf>
    <xf numFmtId="178" fontId="2" fillId="2" borderId="15" xfId="0" applyFont="1" applyFill="1" applyBorder="1" applyAlignment="1">
      <alignment horizontal="center" vertical="center"/>
    </xf>
    <xf numFmtId="178" fontId="2" fillId="2" borderId="3" xfId="0" applyFont="1" applyFill="1" applyBorder="1" applyAlignment="1">
      <alignment horizontal="center" vertical="center"/>
    </xf>
    <xf numFmtId="178" fontId="2" fillId="2" borderId="7" xfId="0" applyFont="1" applyFill="1" applyBorder="1" applyAlignment="1">
      <alignment horizontal="center" vertical="center"/>
    </xf>
    <xf numFmtId="178" fontId="2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Zeros="0" tabSelected="1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7.25" customHeight="1"/>
  <cols>
    <col min="1" max="1" width="2.57421875" style="11" customWidth="1"/>
    <col min="2" max="2" width="3.7109375" style="11" customWidth="1"/>
    <col min="3" max="3" width="4.7109375" style="11" customWidth="1"/>
    <col min="4" max="4" width="3.7109375" style="11" customWidth="1"/>
    <col min="5" max="5" width="16.140625" style="11" customWidth="1"/>
    <col min="6" max="6" width="13.7109375" style="11" customWidth="1"/>
    <col min="7" max="13" width="14.57421875" style="11" customWidth="1"/>
    <col min="14" max="16" width="8.7109375" style="11" customWidth="1"/>
    <col min="17" max="17" width="11.57421875" style="11" customWidth="1"/>
    <col min="18" max="16384" width="9.140625" style="11" customWidth="1"/>
  </cols>
  <sheetData>
    <row r="1" spans="1:17" ht="17.25" customHeight="1">
      <c r="A1" s="9"/>
      <c r="B1" s="10" t="s">
        <v>0</v>
      </c>
      <c r="C1" s="10"/>
      <c r="D1" s="10"/>
      <c r="E1" s="10"/>
      <c r="F1" s="9"/>
      <c r="G1" s="9"/>
      <c r="I1" s="9"/>
      <c r="J1" s="9"/>
      <c r="K1" s="9"/>
      <c r="L1" s="9"/>
      <c r="M1" s="9"/>
      <c r="N1" s="9"/>
      <c r="O1" s="9"/>
      <c r="P1" s="9"/>
      <c r="Q1" s="12" t="s">
        <v>90</v>
      </c>
    </row>
    <row r="2" spans="1:17" ht="17.25" customHeight="1">
      <c r="A2" s="9"/>
      <c r="B2" s="9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2" t="s">
        <v>4</v>
      </c>
    </row>
    <row r="3" spans="1:17" ht="17.25" customHeight="1">
      <c r="A3" s="9"/>
      <c r="B3" s="42" t="s">
        <v>6</v>
      </c>
      <c r="C3" s="43"/>
      <c r="D3" s="43"/>
      <c r="E3" s="44"/>
      <c r="F3" s="29" t="s">
        <v>18</v>
      </c>
      <c r="G3" s="29"/>
      <c r="H3" s="29"/>
      <c r="I3" s="29"/>
      <c r="J3" s="30" t="s">
        <v>19</v>
      </c>
      <c r="K3" s="29"/>
      <c r="L3" s="29"/>
      <c r="M3" s="31"/>
      <c r="N3" s="29" t="s">
        <v>25</v>
      </c>
      <c r="O3" s="29"/>
      <c r="P3" s="29"/>
      <c r="Q3" s="13"/>
    </row>
    <row r="4" spans="1:17" ht="17.25" customHeight="1">
      <c r="A4" s="9"/>
      <c r="B4" s="45"/>
      <c r="C4" s="46"/>
      <c r="D4" s="46"/>
      <c r="E4" s="47"/>
      <c r="F4" s="15"/>
      <c r="G4" s="15"/>
      <c r="H4" s="16"/>
      <c r="I4" s="1" t="s">
        <v>89</v>
      </c>
      <c r="J4" s="15"/>
      <c r="K4" s="16"/>
      <c r="L4" s="15"/>
      <c r="M4" s="4" t="s">
        <v>89</v>
      </c>
      <c r="N4" s="16"/>
      <c r="O4" s="15"/>
      <c r="P4" s="16"/>
      <c r="Q4" s="5" t="s">
        <v>74</v>
      </c>
    </row>
    <row r="5" spans="1:17" ht="17.25" customHeight="1">
      <c r="A5" s="9"/>
      <c r="B5" s="45"/>
      <c r="C5" s="46"/>
      <c r="D5" s="46"/>
      <c r="E5" s="47"/>
      <c r="F5" s="5" t="s">
        <v>1</v>
      </c>
      <c r="G5" s="5" t="s">
        <v>2</v>
      </c>
      <c r="H5" s="7" t="s">
        <v>20</v>
      </c>
      <c r="I5" s="2" t="s">
        <v>3</v>
      </c>
      <c r="J5" s="5" t="s">
        <v>1</v>
      </c>
      <c r="K5" s="7" t="s">
        <v>2</v>
      </c>
      <c r="L5" s="5" t="s">
        <v>20</v>
      </c>
      <c r="M5" s="14" t="s">
        <v>29</v>
      </c>
      <c r="N5" s="7" t="s">
        <v>21</v>
      </c>
      <c r="O5" s="5" t="s">
        <v>23</v>
      </c>
      <c r="P5" s="7" t="s">
        <v>24</v>
      </c>
      <c r="Q5" s="5" t="s">
        <v>75</v>
      </c>
    </row>
    <row r="6" spans="1:17" ht="17.25" customHeight="1">
      <c r="A6" s="9"/>
      <c r="B6" s="48"/>
      <c r="C6" s="49"/>
      <c r="D6" s="49"/>
      <c r="E6" s="50"/>
      <c r="F6" s="6" t="s">
        <v>7</v>
      </c>
      <c r="G6" s="6" t="s">
        <v>8</v>
      </c>
      <c r="H6" s="8" t="s">
        <v>9</v>
      </c>
      <c r="I6" s="3" t="s">
        <v>10</v>
      </c>
      <c r="J6" s="6" t="s">
        <v>11</v>
      </c>
      <c r="K6" s="8" t="s">
        <v>12</v>
      </c>
      <c r="L6" s="6" t="s">
        <v>13</v>
      </c>
      <c r="M6" s="6" t="s">
        <v>14</v>
      </c>
      <c r="N6" s="8" t="s">
        <v>22</v>
      </c>
      <c r="O6" s="6" t="s">
        <v>22</v>
      </c>
      <c r="P6" s="8" t="s">
        <v>22</v>
      </c>
      <c r="Q6" s="6" t="s">
        <v>76</v>
      </c>
    </row>
    <row r="7" spans="1:17" ht="17.25" customHeight="1">
      <c r="A7" s="9"/>
      <c r="B7" s="17" t="s">
        <v>53</v>
      </c>
      <c r="C7" s="37" t="s">
        <v>54</v>
      </c>
      <c r="D7" s="37"/>
      <c r="E7" s="38"/>
      <c r="F7" s="19">
        <f>+F8+F30</f>
        <v>142439165</v>
      </c>
      <c r="G7" s="19">
        <f>+G8+G30</f>
        <v>6328076</v>
      </c>
      <c r="H7" s="19">
        <f>+H8+H30</f>
        <v>170405408</v>
      </c>
      <c r="I7" s="19">
        <f>+I8</f>
        <v>806394</v>
      </c>
      <c r="J7" s="19">
        <f>+J8</f>
        <v>141006414</v>
      </c>
      <c r="K7" s="19">
        <f>+K8+K30</f>
        <v>1150945</v>
      </c>
      <c r="L7" s="19">
        <f>+L8+L30</f>
        <v>163795526</v>
      </c>
      <c r="M7" s="19">
        <f>+M8</f>
        <v>803975</v>
      </c>
      <c r="N7" s="20">
        <f aca="true" t="shared" si="0" ref="N7:N35">IF(F7&lt;&gt;0,ROUND(J7/F7*100,1)," ")</f>
        <v>99</v>
      </c>
      <c r="O7" s="20">
        <f aca="true" t="shared" si="1" ref="O7:O19">IF(G7&lt;&gt;0,ROUND(K7/G7*100,1)," ")</f>
        <v>18.2</v>
      </c>
      <c r="P7" s="20">
        <f aca="true" t="shared" si="2" ref="P7:P34">IF(H7&lt;&gt;0,ROUND(L7/H7*100,1)," ")</f>
        <v>96.1</v>
      </c>
      <c r="Q7" s="21">
        <v>-4</v>
      </c>
    </row>
    <row r="8" spans="1:17" ht="17.25" customHeight="1">
      <c r="A8" s="9"/>
      <c r="B8" s="17"/>
      <c r="C8" s="22" t="s">
        <v>31</v>
      </c>
      <c r="D8" s="37" t="s">
        <v>32</v>
      </c>
      <c r="E8" s="38"/>
      <c r="F8" s="19">
        <f>F9+F17+SUM(F23:F29)</f>
        <v>142439165</v>
      </c>
      <c r="G8" s="19">
        <f>G9+G17+SUM(G23:G29)</f>
        <v>6328076</v>
      </c>
      <c r="H8" s="19">
        <f>SUM(H23:H29,+H9+H17+H20)</f>
        <v>170405408</v>
      </c>
      <c r="I8" s="19">
        <f>I9+I19+SUM(I23:I29)</f>
        <v>806394</v>
      </c>
      <c r="J8" s="19">
        <f>J9+J17+SUM(J23:J29)</f>
        <v>141006414</v>
      </c>
      <c r="K8" s="19">
        <f>K9+K17+SUM(K23:K29)</f>
        <v>1150945</v>
      </c>
      <c r="L8" s="19">
        <f>SUM(L23:L29,+L9+L17+L20)</f>
        <v>163795526</v>
      </c>
      <c r="M8" s="19">
        <f>M9+M19+SUM(M23:M29)</f>
        <v>803975</v>
      </c>
      <c r="N8" s="20">
        <f t="shared" si="0"/>
        <v>99</v>
      </c>
      <c r="O8" s="20">
        <f t="shared" si="1"/>
        <v>18.2</v>
      </c>
      <c r="P8" s="20">
        <f t="shared" si="2"/>
        <v>96.1</v>
      </c>
      <c r="Q8" s="21">
        <v>-4</v>
      </c>
    </row>
    <row r="9" spans="1:17" ht="17.25" customHeight="1">
      <c r="A9" s="9"/>
      <c r="B9" s="17"/>
      <c r="C9" s="22" t="s">
        <v>33</v>
      </c>
      <c r="D9" s="37" t="s">
        <v>34</v>
      </c>
      <c r="E9" s="38"/>
      <c r="F9" s="19">
        <f>SUM(F10:F16)</f>
        <v>43821891</v>
      </c>
      <c r="G9" s="19">
        <f>SUM(G10:G16)</f>
        <v>3589153</v>
      </c>
      <c r="H9" s="19">
        <f aca="true" t="shared" si="3" ref="H9:H37">+F9+G9</f>
        <v>47411044</v>
      </c>
      <c r="I9" s="19">
        <f>SUM(I10:I16)</f>
        <v>806394</v>
      </c>
      <c r="J9" s="19">
        <f>SUM(J10:J16)</f>
        <v>43133492</v>
      </c>
      <c r="K9" s="19">
        <f>SUM(K10:K16)</f>
        <v>524865</v>
      </c>
      <c r="L9" s="19">
        <f aca="true" t="shared" si="4" ref="L9:L37">+J9+K9</f>
        <v>43658357</v>
      </c>
      <c r="M9" s="19">
        <f>SUM(M10:M16)</f>
        <v>803975</v>
      </c>
      <c r="N9" s="20">
        <f t="shared" si="0"/>
        <v>98.4</v>
      </c>
      <c r="O9" s="20">
        <f t="shared" si="1"/>
        <v>14.6</v>
      </c>
      <c r="P9" s="20">
        <f t="shared" si="2"/>
        <v>92.1</v>
      </c>
      <c r="Q9" s="21">
        <v>-8</v>
      </c>
    </row>
    <row r="10" spans="1:17" ht="17.25" customHeight="1">
      <c r="A10" s="9"/>
      <c r="B10" s="17"/>
      <c r="C10" s="23"/>
      <c r="D10" s="22" t="s">
        <v>35</v>
      </c>
      <c r="E10" s="18" t="s">
        <v>40</v>
      </c>
      <c r="F10" s="32">
        <v>742528</v>
      </c>
      <c r="G10" s="32">
        <v>86234</v>
      </c>
      <c r="H10" s="19">
        <f t="shared" si="3"/>
        <v>828762</v>
      </c>
      <c r="I10" s="24"/>
      <c r="J10" s="32">
        <v>726209</v>
      </c>
      <c r="K10" s="32">
        <v>12281</v>
      </c>
      <c r="L10" s="19">
        <f t="shared" si="4"/>
        <v>738490</v>
      </c>
      <c r="M10" s="24"/>
      <c r="N10" s="20">
        <f t="shared" si="0"/>
        <v>97.8</v>
      </c>
      <c r="O10" s="20">
        <f t="shared" si="1"/>
        <v>14.2</v>
      </c>
      <c r="P10" s="20">
        <f t="shared" si="2"/>
        <v>89.1</v>
      </c>
      <c r="Q10" s="21">
        <v>-0.8</v>
      </c>
    </row>
    <row r="11" spans="1:17" ht="17.25" customHeight="1">
      <c r="A11" s="9"/>
      <c r="B11" s="17"/>
      <c r="C11" s="23"/>
      <c r="D11" s="22" t="s">
        <v>36</v>
      </c>
      <c r="E11" s="18" t="s">
        <v>41</v>
      </c>
      <c r="F11" s="32">
        <v>29319325</v>
      </c>
      <c r="G11" s="32">
        <v>3405037</v>
      </c>
      <c r="H11" s="19">
        <f t="shared" si="3"/>
        <v>32724362</v>
      </c>
      <c r="I11" s="24"/>
      <c r="J11" s="32">
        <v>28674971</v>
      </c>
      <c r="K11" s="32">
        <v>484944</v>
      </c>
      <c r="L11" s="19">
        <f t="shared" si="4"/>
        <v>29159915</v>
      </c>
      <c r="M11" s="24"/>
      <c r="N11" s="20">
        <f t="shared" si="0"/>
        <v>97.8</v>
      </c>
      <c r="O11" s="20">
        <f t="shared" si="1"/>
        <v>14.2</v>
      </c>
      <c r="P11" s="20">
        <f t="shared" si="2"/>
        <v>89.1</v>
      </c>
      <c r="Q11" s="21">
        <v>-5</v>
      </c>
    </row>
    <row r="12" spans="1:17" ht="17.25" customHeight="1">
      <c r="A12" s="9"/>
      <c r="B12" s="17"/>
      <c r="C12" s="23"/>
      <c r="D12" s="22" t="s">
        <v>37</v>
      </c>
      <c r="E12" s="18" t="s">
        <v>42</v>
      </c>
      <c r="F12" s="32">
        <v>2289301</v>
      </c>
      <c r="G12" s="32">
        <v>22383</v>
      </c>
      <c r="H12" s="19">
        <f t="shared" si="3"/>
        <v>2311684</v>
      </c>
      <c r="I12" s="24"/>
      <c r="J12" s="32">
        <v>2282957</v>
      </c>
      <c r="K12" s="32">
        <v>6321</v>
      </c>
      <c r="L12" s="19">
        <f t="shared" si="4"/>
        <v>2289278</v>
      </c>
      <c r="M12" s="24"/>
      <c r="N12" s="20">
        <f t="shared" si="0"/>
        <v>99.7</v>
      </c>
      <c r="O12" s="20">
        <f t="shared" si="1"/>
        <v>28.2</v>
      </c>
      <c r="P12" s="20">
        <f t="shared" si="2"/>
        <v>99</v>
      </c>
      <c r="Q12" s="21">
        <v>0.7</v>
      </c>
    </row>
    <row r="13" spans="1:17" ht="17.25" customHeight="1">
      <c r="A13" s="9"/>
      <c r="B13" s="17"/>
      <c r="C13" s="23"/>
      <c r="D13" s="22" t="s">
        <v>38</v>
      </c>
      <c r="E13" s="18" t="s">
        <v>43</v>
      </c>
      <c r="F13" s="32">
        <v>7721840</v>
      </c>
      <c r="G13" s="32">
        <v>75499</v>
      </c>
      <c r="H13" s="19">
        <f>+F13+G13</f>
        <v>7797339</v>
      </c>
      <c r="I13" s="32">
        <v>806394</v>
      </c>
      <c r="J13" s="32">
        <v>7700458</v>
      </c>
      <c r="K13" s="32">
        <v>21319</v>
      </c>
      <c r="L13" s="19">
        <f>+J13+K13</f>
        <v>7721777</v>
      </c>
      <c r="M13" s="32">
        <v>803975</v>
      </c>
      <c r="N13" s="20">
        <f aca="true" t="shared" si="5" ref="N13:P14">IF(F13&lt;&gt;0,ROUND(J13/F13*100,1)," ")</f>
        <v>99.7</v>
      </c>
      <c r="O13" s="20">
        <f t="shared" si="5"/>
        <v>28.2</v>
      </c>
      <c r="P13" s="20">
        <f t="shared" si="5"/>
        <v>99</v>
      </c>
      <c r="Q13" s="21">
        <v>-5.1</v>
      </c>
    </row>
    <row r="14" spans="1:17" ht="17.25" customHeight="1">
      <c r="A14" s="9"/>
      <c r="B14" s="17"/>
      <c r="C14" s="23"/>
      <c r="D14" s="22" t="s">
        <v>39</v>
      </c>
      <c r="E14" s="18" t="s">
        <v>44</v>
      </c>
      <c r="F14" s="32">
        <v>3721817</v>
      </c>
      <c r="G14" s="32">
        <v>0</v>
      </c>
      <c r="H14" s="19">
        <f>+F14+G14</f>
        <v>3721817</v>
      </c>
      <c r="I14" s="24"/>
      <c r="J14" s="32">
        <v>3721817</v>
      </c>
      <c r="K14" s="32">
        <v>0</v>
      </c>
      <c r="L14" s="19">
        <f>+J14+K14</f>
        <v>3721817</v>
      </c>
      <c r="M14" s="24"/>
      <c r="N14" s="20">
        <f t="shared" si="5"/>
        <v>100</v>
      </c>
      <c r="O14" s="20" t="str">
        <f t="shared" si="5"/>
        <v> </v>
      </c>
      <c r="P14" s="20">
        <f t="shared" si="5"/>
        <v>100</v>
      </c>
      <c r="Q14" s="21">
        <v>-34.1</v>
      </c>
    </row>
    <row r="15" spans="1:17" ht="17.25" customHeight="1">
      <c r="A15" s="9"/>
      <c r="B15" s="17"/>
      <c r="C15" s="23"/>
      <c r="D15" s="22" t="s">
        <v>78</v>
      </c>
      <c r="E15" s="18" t="s">
        <v>77</v>
      </c>
      <c r="F15" s="32">
        <v>27042</v>
      </c>
      <c r="G15" s="32">
        <v>0</v>
      </c>
      <c r="H15" s="19">
        <f t="shared" si="3"/>
        <v>27042</v>
      </c>
      <c r="I15" s="24"/>
      <c r="J15" s="32">
        <v>27042</v>
      </c>
      <c r="K15" s="32">
        <v>0</v>
      </c>
      <c r="L15" s="19">
        <f t="shared" si="4"/>
        <v>27042</v>
      </c>
      <c r="M15" s="24"/>
      <c r="N15" s="20">
        <f t="shared" si="0"/>
        <v>100</v>
      </c>
      <c r="O15" s="20" t="str">
        <f t="shared" si="1"/>
        <v> </v>
      </c>
      <c r="P15" s="20">
        <f t="shared" si="2"/>
        <v>100</v>
      </c>
      <c r="Q15" s="21" t="s">
        <v>30</v>
      </c>
    </row>
    <row r="16" spans="1:17" ht="17.25" customHeight="1">
      <c r="A16" s="9"/>
      <c r="B16" s="17"/>
      <c r="C16" s="23"/>
      <c r="D16" s="22" t="s">
        <v>79</v>
      </c>
      <c r="E16" s="18" t="s">
        <v>80</v>
      </c>
      <c r="F16" s="32">
        <v>38</v>
      </c>
      <c r="G16" s="32">
        <v>0</v>
      </c>
      <c r="H16" s="19">
        <f t="shared" si="3"/>
        <v>38</v>
      </c>
      <c r="I16" s="24"/>
      <c r="J16" s="32">
        <v>38</v>
      </c>
      <c r="K16" s="32">
        <v>0</v>
      </c>
      <c r="L16" s="19">
        <f t="shared" si="4"/>
        <v>38</v>
      </c>
      <c r="M16" s="24"/>
      <c r="N16" s="20">
        <f t="shared" si="0"/>
        <v>100</v>
      </c>
      <c r="O16" s="20" t="str">
        <f t="shared" si="1"/>
        <v> </v>
      </c>
      <c r="P16" s="20">
        <f t="shared" si="2"/>
        <v>100</v>
      </c>
      <c r="Q16" s="21" t="s">
        <v>30</v>
      </c>
    </row>
    <row r="17" spans="1:17" ht="17.25" customHeight="1">
      <c r="A17" s="9"/>
      <c r="B17" s="17"/>
      <c r="C17" s="22" t="s">
        <v>46</v>
      </c>
      <c r="D17" s="37" t="s">
        <v>45</v>
      </c>
      <c r="E17" s="38"/>
      <c r="F17" s="19">
        <f>+F18+F19</f>
        <v>46401674</v>
      </c>
      <c r="G17" s="19">
        <f>+G18+G19</f>
        <v>498508</v>
      </c>
      <c r="H17" s="19">
        <f t="shared" si="3"/>
        <v>46900182</v>
      </c>
      <c r="I17" s="19">
        <f>I19</f>
        <v>0</v>
      </c>
      <c r="J17" s="19">
        <f>+J18+J19</f>
        <v>46301713</v>
      </c>
      <c r="K17" s="19">
        <f>+K18+K19</f>
        <v>81592</v>
      </c>
      <c r="L17" s="19">
        <f t="shared" si="4"/>
        <v>46383305</v>
      </c>
      <c r="M17" s="19">
        <f>M19</f>
        <v>0</v>
      </c>
      <c r="N17" s="20">
        <f t="shared" si="0"/>
        <v>99.8</v>
      </c>
      <c r="O17" s="20">
        <f t="shared" si="1"/>
        <v>16.4</v>
      </c>
      <c r="P17" s="20">
        <f t="shared" si="2"/>
        <v>98.9</v>
      </c>
      <c r="Q17" s="21">
        <v>-1.6</v>
      </c>
    </row>
    <row r="18" spans="1:17" ht="17.25" customHeight="1">
      <c r="A18" s="9"/>
      <c r="B18" s="17"/>
      <c r="C18" s="23"/>
      <c r="D18" s="22" t="s">
        <v>35</v>
      </c>
      <c r="E18" s="18" t="s">
        <v>47</v>
      </c>
      <c r="F18" s="32">
        <v>1934539</v>
      </c>
      <c r="G18" s="32">
        <v>245834</v>
      </c>
      <c r="H18" s="19">
        <f t="shared" si="3"/>
        <v>2180373</v>
      </c>
      <c r="I18" s="24"/>
      <c r="J18" s="32">
        <v>1905590</v>
      </c>
      <c r="K18" s="32">
        <v>42125</v>
      </c>
      <c r="L18" s="19">
        <f t="shared" si="4"/>
        <v>1947715</v>
      </c>
      <c r="M18" s="24"/>
      <c r="N18" s="20">
        <f t="shared" si="0"/>
        <v>98.5</v>
      </c>
      <c r="O18" s="20">
        <f t="shared" si="1"/>
        <v>17.1</v>
      </c>
      <c r="P18" s="20">
        <f t="shared" si="2"/>
        <v>89.3</v>
      </c>
      <c r="Q18" s="21">
        <v>-7.3</v>
      </c>
    </row>
    <row r="19" spans="1:17" ht="17.25" customHeight="1">
      <c r="A19" s="9"/>
      <c r="B19" s="17"/>
      <c r="C19" s="23"/>
      <c r="D19" s="22" t="s">
        <v>36</v>
      </c>
      <c r="E19" s="18" t="s">
        <v>48</v>
      </c>
      <c r="F19" s="32">
        <v>44467135</v>
      </c>
      <c r="G19" s="32">
        <v>252674</v>
      </c>
      <c r="H19" s="19">
        <f t="shared" si="3"/>
        <v>44719809</v>
      </c>
      <c r="I19" s="19"/>
      <c r="J19" s="32">
        <v>44396123</v>
      </c>
      <c r="K19" s="32">
        <v>39467</v>
      </c>
      <c r="L19" s="19">
        <f t="shared" si="4"/>
        <v>44435590</v>
      </c>
      <c r="M19" s="19"/>
      <c r="N19" s="20">
        <f t="shared" si="0"/>
        <v>99.8</v>
      </c>
      <c r="O19" s="20">
        <f t="shared" si="1"/>
        <v>15.6</v>
      </c>
      <c r="P19" s="20">
        <f t="shared" si="2"/>
        <v>99.4</v>
      </c>
      <c r="Q19" s="21">
        <v>-1.3</v>
      </c>
    </row>
    <row r="20" spans="1:17" ht="17.25" customHeight="1">
      <c r="A20" s="9"/>
      <c r="B20" s="17"/>
      <c r="C20" s="22" t="s">
        <v>49</v>
      </c>
      <c r="D20" s="37" t="s">
        <v>50</v>
      </c>
      <c r="E20" s="38"/>
      <c r="F20" s="24"/>
      <c r="G20" s="24"/>
      <c r="H20" s="32">
        <f>+H21+H22</f>
        <v>21638167</v>
      </c>
      <c r="I20" s="24"/>
      <c r="J20" s="34" t="s">
        <v>15</v>
      </c>
      <c r="K20" s="34" t="s">
        <v>15</v>
      </c>
      <c r="L20" s="19">
        <f>+L21+L22</f>
        <v>21638167</v>
      </c>
      <c r="M20" s="24"/>
      <c r="N20" s="25"/>
      <c r="O20" s="25"/>
      <c r="P20" s="20">
        <f t="shared" si="2"/>
        <v>100</v>
      </c>
      <c r="Q20" s="21">
        <v>-5.1</v>
      </c>
    </row>
    <row r="21" spans="1:17" ht="17.25" customHeight="1">
      <c r="A21" s="9"/>
      <c r="B21" s="17"/>
      <c r="C21" s="23"/>
      <c r="D21" s="22" t="s">
        <v>35</v>
      </c>
      <c r="E21" s="18" t="s">
        <v>51</v>
      </c>
      <c r="F21" s="24"/>
      <c r="G21" s="24"/>
      <c r="H21" s="32">
        <v>21528292</v>
      </c>
      <c r="I21" s="24"/>
      <c r="J21" s="34" t="s">
        <v>16</v>
      </c>
      <c r="K21" s="34" t="s">
        <v>16</v>
      </c>
      <c r="L21" s="32">
        <v>21528292</v>
      </c>
      <c r="M21" s="24"/>
      <c r="N21" s="25"/>
      <c r="O21" s="25"/>
      <c r="P21" s="20">
        <f t="shared" si="2"/>
        <v>100</v>
      </c>
      <c r="Q21" s="21">
        <v>-5.3</v>
      </c>
    </row>
    <row r="22" spans="1:17" ht="17.25" customHeight="1">
      <c r="A22" s="9"/>
      <c r="B22" s="17"/>
      <c r="C22" s="23"/>
      <c r="D22" s="22" t="s">
        <v>36</v>
      </c>
      <c r="E22" s="18" t="s">
        <v>52</v>
      </c>
      <c r="F22" s="33"/>
      <c r="G22" s="33"/>
      <c r="H22" s="32">
        <v>109875</v>
      </c>
      <c r="I22" s="24"/>
      <c r="J22" s="34" t="s">
        <v>17</v>
      </c>
      <c r="K22" s="34" t="s">
        <v>17</v>
      </c>
      <c r="L22" s="32">
        <v>109875</v>
      </c>
      <c r="M22" s="24"/>
      <c r="N22" s="25"/>
      <c r="O22" s="25"/>
      <c r="P22" s="20">
        <f t="shared" si="2"/>
        <v>100</v>
      </c>
      <c r="Q22" s="21">
        <v>26</v>
      </c>
    </row>
    <row r="23" spans="1:17" ht="17.25" customHeight="1">
      <c r="A23" s="9"/>
      <c r="B23" s="17"/>
      <c r="C23" s="22" t="s">
        <v>55</v>
      </c>
      <c r="D23" s="37" t="s">
        <v>56</v>
      </c>
      <c r="E23" s="38"/>
      <c r="F23" s="32">
        <v>7025661</v>
      </c>
      <c r="G23" s="32">
        <v>756936</v>
      </c>
      <c r="H23" s="32">
        <f t="shared" si="3"/>
        <v>7782597</v>
      </c>
      <c r="I23" s="24"/>
      <c r="J23" s="32">
        <v>6866569</v>
      </c>
      <c r="K23" s="32">
        <v>186349</v>
      </c>
      <c r="L23" s="19">
        <f t="shared" si="4"/>
        <v>7052918</v>
      </c>
      <c r="M23" s="24"/>
      <c r="N23" s="20">
        <f t="shared" si="0"/>
        <v>97.7</v>
      </c>
      <c r="O23" s="20">
        <f aca="true" t="shared" si="6" ref="O23:O34">IF(G23&lt;&gt;0,ROUND(K23/G23*100,1)," ")</f>
        <v>24.6</v>
      </c>
      <c r="P23" s="20">
        <f t="shared" si="2"/>
        <v>90.6</v>
      </c>
      <c r="Q23" s="21">
        <v>-8.7</v>
      </c>
    </row>
    <row r="24" spans="1:17" ht="17.25" customHeight="1">
      <c r="A24" s="9"/>
      <c r="B24" s="17"/>
      <c r="C24" s="22" t="s">
        <v>73</v>
      </c>
      <c r="D24" s="37" t="s">
        <v>57</v>
      </c>
      <c r="E24" s="38"/>
      <c r="F24" s="32">
        <v>4394378</v>
      </c>
      <c r="G24" s="32">
        <v>0</v>
      </c>
      <c r="H24" s="19">
        <f t="shared" si="3"/>
        <v>4394378</v>
      </c>
      <c r="I24" s="24"/>
      <c r="J24" s="32">
        <v>4394378</v>
      </c>
      <c r="K24" s="32">
        <v>0</v>
      </c>
      <c r="L24" s="19">
        <f t="shared" si="4"/>
        <v>4394378</v>
      </c>
      <c r="M24" s="24"/>
      <c r="N24" s="20">
        <f t="shared" si="0"/>
        <v>100</v>
      </c>
      <c r="O24" s="20" t="str">
        <f t="shared" si="6"/>
        <v> </v>
      </c>
      <c r="P24" s="20">
        <f t="shared" si="2"/>
        <v>100</v>
      </c>
      <c r="Q24" s="21">
        <v>2.3</v>
      </c>
    </row>
    <row r="25" spans="1:17" ht="17.25" customHeight="1">
      <c r="A25" s="9"/>
      <c r="B25" s="17"/>
      <c r="C25" s="22" t="s">
        <v>72</v>
      </c>
      <c r="D25" s="37" t="s">
        <v>58</v>
      </c>
      <c r="E25" s="38"/>
      <c r="F25" s="32">
        <v>2024800</v>
      </c>
      <c r="G25" s="32">
        <v>125787</v>
      </c>
      <c r="H25" s="19">
        <f t="shared" si="3"/>
        <v>2150587</v>
      </c>
      <c r="I25" s="24"/>
      <c r="J25" s="32">
        <v>2013958</v>
      </c>
      <c r="K25" s="32">
        <v>39989</v>
      </c>
      <c r="L25" s="19">
        <f t="shared" si="4"/>
        <v>2053947</v>
      </c>
      <c r="M25" s="24"/>
      <c r="N25" s="20">
        <f t="shared" si="0"/>
        <v>99.5</v>
      </c>
      <c r="O25" s="20">
        <f t="shared" si="6"/>
        <v>31.8</v>
      </c>
      <c r="P25" s="20">
        <f t="shared" si="2"/>
        <v>95.5</v>
      </c>
      <c r="Q25" s="21">
        <v>-5.1</v>
      </c>
    </row>
    <row r="26" spans="1:17" ht="17.25" customHeight="1">
      <c r="A26" s="9"/>
      <c r="B26" s="17"/>
      <c r="C26" s="22" t="s">
        <v>71</v>
      </c>
      <c r="D26" s="37" t="s">
        <v>81</v>
      </c>
      <c r="E26" s="38"/>
      <c r="F26" s="32">
        <v>38715767</v>
      </c>
      <c r="G26" s="32">
        <v>1357551</v>
      </c>
      <c r="H26" s="19">
        <f t="shared" si="3"/>
        <v>40073318</v>
      </c>
      <c r="I26" s="24"/>
      <c r="J26" s="32">
        <v>38241310</v>
      </c>
      <c r="K26" s="32">
        <v>318150</v>
      </c>
      <c r="L26" s="19">
        <f t="shared" si="4"/>
        <v>38559460</v>
      </c>
      <c r="M26" s="24"/>
      <c r="N26" s="20">
        <f t="shared" si="0"/>
        <v>98.8</v>
      </c>
      <c r="O26" s="20">
        <f t="shared" si="6"/>
        <v>23.4</v>
      </c>
      <c r="P26" s="20">
        <f t="shared" si="2"/>
        <v>96.2</v>
      </c>
      <c r="Q26" s="21">
        <v>-1.2</v>
      </c>
    </row>
    <row r="27" spans="1:17" ht="17.25" customHeight="1">
      <c r="A27" s="9"/>
      <c r="B27" s="17"/>
      <c r="C27" s="22" t="s">
        <v>70</v>
      </c>
      <c r="D27" s="37" t="s">
        <v>82</v>
      </c>
      <c r="E27" s="38"/>
      <c r="F27" s="32">
        <v>4684</v>
      </c>
      <c r="G27" s="32">
        <v>141</v>
      </c>
      <c r="H27" s="19">
        <f t="shared" si="3"/>
        <v>4825</v>
      </c>
      <c r="I27" s="19"/>
      <c r="J27" s="32">
        <v>4684</v>
      </c>
      <c r="K27" s="32">
        <v>0</v>
      </c>
      <c r="L27" s="19">
        <f t="shared" si="4"/>
        <v>4684</v>
      </c>
      <c r="M27" s="19"/>
      <c r="N27" s="20">
        <f t="shared" si="0"/>
        <v>100</v>
      </c>
      <c r="O27" s="20">
        <f t="shared" si="6"/>
        <v>0</v>
      </c>
      <c r="P27" s="20">
        <f t="shared" si="2"/>
        <v>97.1</v>
      </c>
      <c r="Q27" s="21">
        <v>-4.8</v>
      </c>
    </row>
    <row r="28" spans="1:17" ht="17.25" customHeight="1">
      <c r="A28" s="9"/>
      <c r="B28" s="17"/>
      <c r="C28" s="22" t="s">
        <v>69</v>
      </c>
      <c r="D28" s="37" t="s">
        <v>83</v>
      </c>
      <c r="E28" s="38"/>
      <c r="F28" s="32">
        <v>50310</v>
      </c>
      <c r="G28" s="32">
        <v>0</v>
      </c>
      <c r="H28" s="19">
        <f t="shared" si="3"/>
        <v>50310</v>
      </c>
      <c r="I28" s="24"/>
      <c r="J28" s="32">
        <v>50310</v>
      </c>
      <c r="K28" s="32">
        <v>0</v>
      </c>
      <c r="L28" s="19">
        <f t="shared" si="4"/>
        <v>50310</v>
      </c>
      <c r="M28" s="24"/>
      <c r="N28" s="20">
        <f t="shared" si="0"/>
        <v>100</v>
      </c>
      <c r="O28" s="20" t="str">
        <f t="shared" si="6"/>
        <v> </v>
      </c>
      <c r="P28" s="20">
        <f t="shared" si="2"/>
        <v>100</v>
      </c>
      <c r="Q28" s="21">
        <v>-3.5</v>
      </c>
    </row>
    <row r="29" spans="1:17" ht="17.25" customHeight="1">
      <c r="A29" s="9"/>
      <c r="B29" s="17"/>
      <c r="C29" s="22" t="s">
        <v>68</v>
      </c>
      <c r="D29" s="37" t="s">
        <v>84</v>
      </c>
      <c r="E29" s="38"/>
      <c r="F29" s="32">
        <v>0</v>
      </c>
      <c r="G29" s="32">
        <v>0</v>
      </c>
      <c r="H29" s="19">
        <f t="shared" si="3"/>
        <v>0</v>
      </c>
      <c r="I29" s="24"/>
      <c r="J29" s="32">
        <v>0</v>
      </c>
      <c r="K29" s="32">
        <v>0</v>
      </c>
      <c r="L29" s="19">
        <f t="shared" si="4"/>
        <v>0</v>
      </c>
      <c r="M29" s="24"/>
      <c r="N29" s="20" t="str">
        <f t="shared" si="0"/>
        <v> </v>
      </c>
      <c r="O29" s="20" t="str">
        <f t="shared" si="6"/>
        <v> </v>
      </c>
      <c r="P29" s="20" t="str">
        <f t="shared" si="2"/>
        <v> </v>
      </c>
      <c r="Q29" s="21" t="s">
        <v>30</v>
      </c>
    </row>
    <row r="30" spans="1:17" ht="17.25" customHeight="1">
      <c r="A30" s="9"/>
      <c r="B30" s="17"/>
      <c r="C30" s="22" t="s">
        <v>59</v>
      </c>
      <c r="D30" s="37" t="s">
        <v>60</v>
      </c>
      <c r="E30" s="38"/>
      <c r="F30" s="32">
        <v>0</v>
      </c>
      <c r="G30" s="32">
        <v>0</v>
      </c>
      <c r="H30" s="19">
        <f t="shared" si="3"/>
        <v>0</v>
      </c>
      <c r="I30" s="24"/>
      <c r="J30" s="32">
        <v>0</v>
      </c>
      <c r="K30" s="32">
        <v>0</v>
      </c>
      <c r="L30" s="19">
        <f t="shared" si="4"/>
        <v>0</v>
      </c>
      <c r="M30" s="24"/>
      <c r="N30" s="20" t="str">
        <f t="shared" si="0"/>
        <v> </v>
      </c>
      <c r="O30" s="20" t="str">
        <f t="shared" si="6"/>
        <v> </v>
      </c>
      <c r="P30" s="20" t="str">
        <f t="shared" si="2"/>
        <v> </v>
      </c>
      <c r="Q30" s="21" t="s">
        <v>30</v>
      </c>
    </row>
    <row r="31" spans="1:17" ht="17.25" customHeight="1">
      <c r="A31" s="9"/>
      <c r="B31" s="17" t="s">
        <v>61</v>
      </c>
      <c r="C31" s="37" t="s">
        <v>62</v>
      </c>
      <c r="D31" s="37"/>
      <c r="E31" s="38"/>
      <c r="F31" s="32">
        <f>+F32+F36</f>
        <v>30559014</v>
      </c>
      <c r="G31" s="32">
        <f>+G32+G36</f>
        <v>409719</v>
      </c>
      <c r="H31" s="32">
        <f t="shared" si="3"/>
        <v>30968733</v>
      </c>
      <c r="I31" s="24"/>
      <c r="J31" s="32">
        <f>+J32+J36</f>
        <v>30553946</v>
      </c>
      <c r="K31" s="32">
        <f>+K32+K36</f>
        <v>7779</v>
      </c>
      <c r="L31" s="19">
        <f t="shared" si="4"/>
        <v>30561725</v>
      </c>
      <c r="M31" s="24"/>
      <c r="N31" s="20">
        <f t="shared" si="0"/>
        <v>100</v>
      </c>
      <c r="O31" s="20">
        <f t="shared" si="6"/>
        <v>1.9</v>
      </c>
      <c r="P31" s="20">
        <f t="shared" si="2"/>
        <v>98.7</v>
      </c>
      <c r="Q31" s="21">
        <v>2.2</v>
      </c>
    </row>
    <row r="32" spans="1:17" ht="17.25" customHeight="1">
      <c r="A32" s="9"/>
      <c r="B32" s="17"/>
      <c r="C32" s="22" t="s">
        <v>31</v>
      </c>
      <c r="D32" s="37" t="s">
        <v>91</v>
      </c>
      <c r="E32" s="38"/>
      <c r="F32" s="19">
        <f>SUM(F33:F35)</f>
        <v>30559014</v>
      </c>
      <c r="G32" s="19">
        <f>SUM(G33:G35)</f>
        <v>409719</v>
      </c>
      <c r="H32" s="32">
        <f t="shared" si="3"/>
        <v>30968733</v>
      </c>
      <c r="I32" s="19">
        <f>I33+I44+SUM(I48:I54)</f>
        <v>0</v>
      </c>
      <c r="J32" s="19">
        <f>SUM(J33:J35)</f>
        <v>30553946</v>
      </c>
      <c r="K32" s="19">
        <f>SUM(K33:K35)</f>
        <v>7779</v>
      </c>
      <c r="L32" s="19">
        <f t="shared" si="4"/>
        <v>30561725</v>
      </c>
      <c r="M32" s="19">
        <f>M33+M44+SUM(M48:M54)</f>
        <v>0</v>
      </c>
      <c r="N32" s="20">
        <f>IF(F32&lt;&gt;0,ROUND(J32/F32*100,1)," ")</f>
        <v>100</v>
      </c>
      <c r="O32" s="20">
        <f t="shared" si="6"/>
        <v>1.9</v>
      </c>
      <c r="P32" s="20">
        <f>IF(H32&lt;&gt;0,ROUND(L32/H32*100,1)," ")</f>
        <v>98.7</v>
      </c>
      <c r="Q32" s="21">
        <v>2.2</v>
      </c>
    </row>
    <row r="33" spans="1:17" ht="17.25" customHeight="1">
      <c r="A33" s="9"/>
      <c r="B33" s="17"/>
      <c r="C33" s="22" t="s">
        <v>33</v>
      </c>
      <c r="D33" s="37" t="s">
        <v>63</v>
      </c>
      <c r="E33" s="38"/>
      <c r="F33" s="32">
        <v>9411135</v>
      </c>
      <c r="G33" s="32">
        <v>0</v>
      </c>
      <c r="H33" s="32">
        <f t="shared" si="3"/>
        <v>9411135</v>
      </c>
      <c r="I33" s="24"/>
      <c r="J33" s="32">
        <v>9411135</v>
      </c>
      <c r="K33" s="32">
        <v>0</v>
      </c>
      <c r="L33" s="19">
        <f t="shared" si="4"/>
        <v>9411135</v>
      </c>
      <c r="M33" s="24"/>
      <c r="N33" s="20">
        <f t="shared" si="0"/>
        <v>100</v>
      </c>
      <c r="O33" s="20" t="str">
        <f t="shared" si="6"/>
        <v> </v>
      </c>
      <c r="P33" s="20">
        <f t="shared" si="2"/>
        <v>100</v>
      </c>
      <c r="Q33" s="21">
        <v>12.2</v>
      </c>
    </row>
    <row r="34" spans="1:17" ht="17.25" customHeight="1">
      <c r="A34" s="9"/>
      <c r="B34" s="17"/>
      <c r="C34" s="22" t="s">
        <v>46</v>
      </c>
      <c r="D34" s="37" t="s">
        <v>64</v>
      </c>
      <c r="E34" s="38"/>
      <c r="F34" s="32">
        <v>21113297</v>
      </c>
      <c r="G34" s="32">
        <v>409719</v>
      </c>
      <c r="H34" s="32">
        <f t="shared" si="3"/>
        <v>21523016</v>
      </c>
      <c r="I34" s="24"/>
      <c r="J34" s="32">
        <v>21108229</v>
      </c>
      <c r="K34" s="32">
        <v>7779</v>
      </c>
      <c r="L34" s="19">
        <f t="shared" si="4"/>
        <v>21116008</v>
      </c>
      <c r="M34" s="24"/>
      <c r="N34" s="20">
        <f t="shared" si="0"/>
        <v>100</v>
      </c>
      <c r="O34" s="20">
        <f t="shared" si="6"/>
        <v>1.9</v>
      </c>
      <c r="P34" s="20">
        <f t="shared" si="2"/>
        <v>98.1</v>
      </c>
      <c r="Q34" s="21">
        <v>-1.7</v>
      </c>
    </row>
    <row r="35" spans="1:17" ht="17.25" customHeight="1">
      <c r="A35" s="9"/>
      <c r="B35" s="17"/>
      <c r="C35" s="22" t="s">
        <v>49</v>
      </c>
      <c r="D35" s="37" t="s">
        <v>65</v>
      </c>
      <c r="E35" s="38"/>
      <c r="F35" s="32">
        <v>34582</v>
      </c>
      <c r="G35" s="32">
        <v>0</v>
      </c>
      <c r="H35" s="32">
        <f t="shared" si="3"/>
        <v>34582</v>
      </c>
      <c r="I35" s="24"/>
      <c r="J35" s="32">
        <v>34582</v>
      </c>
      <c r="K35" s="32">
        <v>0</v>
      </c>
      <c r="L35" s="19">
        <f t="shared" si="4"/>
        <v>34582</v>
      </c>
      <c r="M35" s="24"/>
      <c r="N35" s="20">
        <f t="shared" si="0"/>
        <v>100</v>
      </c>
      <c r="O35" s="20" t="str">
        <f aca="true" t="shared" si="7" ref="O35:P40">IF(G35&lt;&gt;0,ROUND(K35/G35*100,1)," ")</f>
        <v> </v>
      </c>
      <c r="P35" s="20">
        <f t="shared" si="7"/>
        <v>100</v>
      </c>
      <c r="Q35" s="21">
        <v>-3.3</v>
      </c>
    </row>
    <row r="36" spans="1:17" ht="17.25" customHeight="1">
      <c r="A36" s="9"/>
      <c r="B36" s="17"/>
      <c r="C36" s="22" t="s">
        <v>59</v>
      </c>
      <c r="D36" s="37" t="s">
        <v>92</v>
      </c>
      <c r="E36" s="38"/>
      <c r="F36" s="32">
        <v>0</v>
      </c>
      <c r="G36" s="32">
        <v>0</v>
      </c>
      <c r="H36" s="19">
        <f>+F36+G36</f>
        <v>0</v>
      </c>
      <c r="I36" s="24"/>
      <c r="J36" s="32">
        <v>0</v>
      </c>
      <c r="K36" s="32">
        <v>0</v>
      </c>
      <c r="L36" s="19">
        <f>+J36+K36</f>
        <v>0</v>
      </c>
      <c r="M36" s="24"/>
      <c r="N36" s="20" t="str">
        <f>IF(F36&lt;&gt;0,ROUND(J36/F36*100,1)," ")</f>
        <v> </v>
      </c>
      <c r="O36" s="20" t="str">
        <f t="shared" si="7"/>
        <v> </v>
      </c>
      <c r="P36" s="20" t="str">
        <f t="shared" si="7"/>
        <v> </v>
      </c>
      <c r="Q36" s="21" t="s">
        <v>30</v>
      </c>
    </row>
    <row r="37" spans="1:17" ht="17.25" customHeight="1">
      <c r="A37" s="9"/>
      <c r="B37" s="17" t="s">
        <v>66</v>
      </c>
      <c r="C37" s="37" t="s">
        <v>67</v>
      </c>
      <c r="D37" s="37"/>
      <c r="E37" s="38"/>
      <c r="F37" s="32">
        <f>SUM(F38:F39)</f>
        <v>0</v>
      </c>
      <c r="G37" s="32">
        <f>SUM(G38:G39)</f>
        <v>21288</v>
      </c>
      <c r="H37" s="32">
        <f t="shared" si="3"/>
        <v>21288</v>
      </c>
      <c r="I37" s="24"/>
      <c r="J37" s="32">
        <f>SUM(J38:J39)</f>
        <v>0</v>
      </c>
      <c r="K37" s="32">
        <f>SUM(K38:K39)</f>
        <v>1415</v>
      </c>
      <c r="L37" s="19">
        <f t="shared" si="4"/>
        <v>1415</v>
      </c>
      <c r="M37" s="24"/>
      <c r="N37" s="20" t="str">
        <f>IF(F37&lt;&gt;0,ROUND(J37/F37*100,1)," ")</f>
        <v> </v>
      </c>
      <c r="O37" s="20">
        <f t="shared" si="7"/>
        <v>6.6</v>
      </c>
      <c r="P37" s="20">
        <f t="shared" si="7"/>
        <v>6.6</v>
      </c>
      <c r="Q37" s="21" t="s">
        <v>30</v>
      </c>
    </row>
    <row r="38" spans="1:17" ht="17.25" customHeight="1">
      <c r="A38" s="9"/>
      <c r="B38" s="17"/>
      <c r="C38" s="22" t="s">
        <v>33</v>
      </c>
      <c r="D38" s="37" t="s">
        <v>85</v>
      </c>
      <c r="E38" s="38"/>
      <c r="F38" s="32">
        <v>0</v>
      </c>
      <c r="G38" s="32">
        <v>21158</v>
      </c>
      <c r="H38" s="32">
        <f>+F38+G38</f>
        <v>21158</v>
      </c>
      <c r="I38" s="24"/>
      <c r="J38" s="32">
        <v>0</v>
      </c>
      <c r="K38" s="32">
        <v>1415</v>
      </c>
      <c r="L38" s="19">
        <f>+J38+K38</f>
        <v>1415</v>
      </c>
      <c r="M38" s="24"/>
      <c r="N38" s="20" t="str">
        <f>IF(F38&lt;&gt;0,ROUND(J38/F38*100,1)," ")</f>
        <v> </v>
      </c>
      <c r="O38" s="20">
        <f t="shared" si="7"/>
        <v>6.7</v>
      </c>
      <c r="P38" s="20">
        <f t="shared" si="7"/>
        <v>6.7</v>
      </c>
      <c r="Q38" s="21" t="s">
        <v>30</v>
      </c>
    </row>
    <row r="39" spans="1:17" ht="17.25" customHeight="1">
      <c r="A39" s="9"/>
      <c r="B39" s="17"/>
      <c r="C39" s="22" t="s">
        <v>46</v>
      </c>
      <c r="D39" s="37" t="s">
        <v>86</v>
      </c>
      <c r="E39" s="38"/>
      <c r="F39" s="32">
        <v>0</v>
      </c>
      <c r="G39" s="32">
        <v>130</v>
      </c>
      <c r="H39" s="32">
        <f>+F39+G39</f>
        <v>130</v>
      </c>
      <c r="I39" s="24"/>
      <c r="J39" s="32">
        <v>0</v>
      </c>
      <c r="K39" s="32">
        <v>0</v>
      </c>
      <c r="L39" s="19">
        <f>+J39+K39</f>
        <v>0</v>
      </c>
      <c r="M39" s="24"/>
      <c r="N39" s="20" t="str">
        <f>IF(F39&lt;&gt;0,ROUND(J39/F39*100,1)," ")</f>
        <v> </v>
      </c>
      <c r="O39" s="20">
        <f t="shared" si="7"/>
        <v>0</v>
      </c>
      <c r="P39" s="20">
        <f t="shared" si="7"/>
        <v>0</v>
      </c>
      <c r="Q39" s="21" t="s">
        <v>30</v>
      </c>
    </row>
    <row r="40" spans="1:17" ht="17.25" customHeight="1">
      <c r="A40" s="9"/>
      <c r="B40" s="39" t="s">
        <v>5</v>
      </c>
      <c r="C40" s="40"/>
      <c r="D40" s="40"/>
      <c r="E40" s="41"/>
      <c r="F40" s="32">
        <f>+F7+F31+F37</f>
        <v>172998179</v>
      </c>
      <c r="G40" s="32">
        <f>+G7+G31+G37</f>
        <v>6759083</v>
      </c>
      <c r="H40" s="32">
        <f>+H7+H31+H37</f>
        <v>201395429</v>
      </c>
      <c r="I40" s="19">
        <f>+I7</f>
        <v>806394</v>
      </c>
      <c r="J40" s="32">
        <f>+J7+J31+J37</f>
        <v>171560360</v>
      </c>
      <c r="K40" s="32">
        <f>+K7+K31+K37</f>
        <v>1160139</v>
      </c>
      <c r="L40" s="19">
        <f>+L7+L31+L37</f>
        <v>194358666</v>
      </c>
      <c r="M40" s="19">
        <f>+M7</f>
        <v>803975</v>
      </c>
      <c r="N40" s="20">
        <f>IF(F40&lt;&gt;0,ROUND(J40/F40*100,1)," ")</f>
        <v>99.2</v>
      </c>
      <c r="O40" s="20">
        <f t="shared" si="7"/>
        <v>17.2</v>
      </c>
      <c r="P40" s="20">
        <f t="shared" si="7"/>
        <v>96.5</v>
      </c>
      <c r="Q40" s="21">
        <v>-3.1</v>
      </c>
    </row>
    <row r="41" spans="1:17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26"/>
      <c r="Q41" s="9" t="s">
        <v>30</v>
      </c>
    </row>
    <row r="42" spans="2:17" ht="15.75" customHeight="1">
      <c r="B42" s="27" t="s">
        <v>27</v>
      </c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2:17" s="35" customFormat="1" ht="15.75" customHeight="1">
      <c r="B43" s="36" t="s">
        <v>28</v>
      </c>
      <c r="C43" s="36"/>
      <c r="D43" s="36"/>
      <c r="E43" s="36"/>
      <c r="F43" s="36" t="s">
        <v>87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2:17" s="35" customFormat="1" ht="15.75" customHeight="1">
      <c r="B44" s="36"/>
      <c r="C44" s="36"/>
      <c r="D44" s="36"/>
      <c r="E44" s="36"/>
      <c r="F44" s="36" t="s">
        <v>88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</sheetData>
  <mergeCells count="24">
    <mergeCell ref="D38:E38"/>
    <mergeCell ref="D39:E39"/>
    <mergeCell ref="C37:E37"/>
    <mergeCell ref="C31:E31"/>
    <mergeCell ref="D33:E33"/>
    <mergeCell ref="D34:E34"/>
    <mergeCell ref="D35:E35"/>
    <mergeCell ref="D32:E32"/>
    <mergeCell ref="D36:E36"/>
    <mergeCell ref="D25:E25"/>
    <mergeCell ref="D24:E24"/>
    <mergeCell ref="D30:E30"/>
    <mergeCell ref="D29:E29"/>
    <mergeCell ref="D28:E28"/>
    <mergeCell ref="D8:E8"/>
    <mergeCell ref="C7:E7"/>
    <mergeCell ref="B40:E40"/>
    <mergeCell ref="B3:E6"/>
    <mergeCell ref="D23:E23"/>
    <mergeCell ref="D20:E20"/>
    <mergeCell ref="D17:E17"/>
    <mergeCell ref="D9:E9"/>
    <mergeCell ref="D27:E27"/>
    <mergeCell ref="D26:E26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zak605</cp:lastModifiedBy>
  <cp:lastPrinted>2005-03-16T07:34:59Z</cp:lastPrinted>
  <dcterms:created xsi:type="dcterms:W3CDTF">1999-09-24T00:57:19Z</dcterms:created>
  <dcterms:modified xsi:type="dcterms:W3CDTF">2005-03-16T07:35:00Z</dcterms:modified>
  <cp:category/>
  <cp:version/>
  <cp:contentType/>
  <cp:contentStatus/>
</cp:coreProperties>
</file>