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県税実績" sheetId="1" r:id="rId1"/>
  </sheets>
  <definedNames>
    <definedName name="_xlnm.Print_Area" localSheetId="0">'県税実績'!$A$1:$T$39</definedName>
  </definedNames>
  <calcPr fullCalcOnLoad="1"/>
</workbook>
</file>

<file path=xl/sharedStrings.xml><?xml version="1.0" encoding="utf-8"?>
<sst xmlns="http://schemas.openxmlformats.org/spreadsheetml/2006/main" count="108" uniqueCount="87">
  <si>
    <t>道府県税の徴収実績</t>
  </si>
  <si>
    <t>現年課税分</t>
  </si>
  <si>
    <t>滞納繰越分</t>
  </si>
  <si>
    <t>標準税率</t>
  </si>
  <si>
    <t>超過調定額</t>
  </si>
  <si>
    <t>（単位　千円）</t>
  </si>
  <si>
    <t>合　　　　計</t>
  </si>
  <si>
    <t>区　　　　分</t>
  </si>
  <si>
    <t>最　　終　　予　　算　　額</t>
  </si>
  <si>
    <t>(A)</t>
  </si>
  <si>
    <t>(B)</t>
  </si>
  <si>
    <t>(C)</t>
  </si>
  <si>
    <t>(D)</t>
  </si>
  <si>
    <t>(E)</t>
  </si>
  <si>
    <t>(F)</t>
  </si>
  <si>
    <t>(G)</t>
  </si>
  <si>
    <t>(H)</t>
  </si>
  <si>
    <t>(%)</t>
  </si>
  <si>
    <t>－</t>
  </si>
  <si>
    <t>－</t>
  </si>
  <si>
    <t>－</t>
  </si>
  <si>
    <t>調　　　定　　 済　　　額</t>
  </si>
  <si>
    <t>収　　　入　　　済　　　額</t>
  </si>
  <si>
    <t>合  計</t>
  </si>
  <si>
    <t>(E)/(A)</t>
  </si>
  <si>
    <t>×100</t>
  </si>
  <si>
    <t>(F)/(B)</t>
  </si>
  <si>
    <t>(G)/(C)</t>
  </si>
  <si>
    <t xml:space="preserve"> 徴　収　率　（％）</t>
  </si>
  <si>
    <t>（普通会計）</t>
  </si>
  <si>
    <t>資料：県財政課</t>
  </si>
  <si>
    <t>注）　１　標準税率超過調定額</t>
  </si>
  <si>
    <t>超過収入済額</t>
  </si>
  <si>
    <t>(G)の対前年</t>
  </si>
  <si>
    <t>度増加率　</t>
  </si>
  <si>
    <t/>
  </si>
  <si>
    <t>１</t>
  </si>
  <si>
    <t>法定普通税</t>
  </si>
  <si>
    <t>(１)</t>
  </si>
  <si>
    <t>道府県民税</t>
  </si>
  <si>
    <t>(ｱ)</t>
  </si>
  <si>
    <t>(ｲ)</t>
  </si>
  <si>
    <t>(ｳ)</t>
  </si>
  <si>
    <t>(ｴ)</t>
  </si>
  <si>
    <t>(ｵ)</t>
  </si>
  <si>
    <t>個人均等割</t>
  </si>
  <si>
    <t>所得割</t>
  </si>
  <si>
    <t>法人均等割</t>
  </si>
  <si>
    <t>法人税割</t>
  </si>
  <si>
    <t>利子割</t>
  </si>
  <si>
    <t>事  業  税</t>
  </si>
  <si>
    <t>(２)</t>
  </si>
  <si>
    <t>個人分</t>
  </si>
  <si>
    <t>法人分</t>
  </si>
  <si>
    <t>(３)</t>
  </si>
  <si>
    <t>地方消費税</t>
  </si>
  <si>
    <t>譲渡割</t>
  </si>
  <si>
    <t>貨物割</t>
  </si>
  <si>
    <t>一</t>
  </si>
  <si>
    <t>普   通   税</t>
  </si>
  <si>
    <t>(４)</t>
  </si>
  <si>
    <t>不動産取得税</t>
  </si>
  <si>
    <t>道府県たばこ税</t>
  </si>
  <si>
    <t>ゴルフ場利用税</t>
  </si>
  <si>
    <t>特別地方消費税</t>
  </si>
  <si>
    <t>自 動 車 税</t>
  </si>
  <si>
    <t>鉱  区  税</t>
  </si>
  <si>
    <t>狩猟者登録税</t>
  </si>
  <si>
    <t>固定資産税(特例)</t>
  </si>
  <si>
    <t>２</t>
  </si>
  <si>
    <t>法定外普通税</t>
  </si>
  <si>
    <t>二</t>
  </si>
  <si>
    <t>目   的   税</t>
  </si>
  <si>
    <t>自動車取得税</t>
  </si>
  <si>
    <t>軽油引取税</t>
  </si>
  <si>
    <t>入  猟  税</t>
  </si>
  <si>
    <t>三</t>
  </si>
  <si>
    <t>旧法による税</t>
  </si>
  <si>
    <t>(11)</t>
  </si>
  <si>
    <t>(10)</t>
  </si>
  <si>
    <t>(９)</t>
  </si>
  <si>
    <t>(８)</t>
  </si>
  <si>
    <t>(７)</t>
  </si>
  <si>
    <t>(６)</t>
  </si>
  <si>
    <t>(５)</t>
  </si>
  <si>
    <t>　 群馬県では、次代を担う子どもたちのために、また、２１世紀の少子高齢社会において県民誰もが安全で安心して暮らせるよう、群馬県独自の施策を展開するのに必要な費用をまかなうため、道府県民税のうち法人税割に5.8%（標準税率5.0%）の税率を設けています。資本金額若しくは出資金額が１億円を超える法人又は保険業法に規定する相互会社で、法人税割の課税標準となる法人税額が1,000円を超える場合に適用され、期限は平成8年5月1日から18年4月30日までです。</t>
  </si>
  <si>
    <t>平成14年度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</si>
</sst>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0;&quot;▲ &quot;#,##0.000"/>
    <numFmt numFmtId="178" formatCode="#,##0;&quot;▲ &quot;#,##0"/>
    <numFmt numFmtId="179" formatCode="#,###;[Red]&quot;△&quot;#,###"/>
  </numFmts>
  <fonts count="6">
    <font>
      <sz val="10"/>
      <name val="ＭＳ Ｐ明朝"/>
      <family val="1"/>
    </font>
    <font>
      <sz val="6"/>
      <name val="ＭＳ Ｐ明朝"/>
      <family val="1"/>
    </font>
    <font>
      <sz val="10"/>
      <name val="ＭＳ 明朝"/>
      <family val="1"/>
    </font>
    <font>
      <b/>
      <sz val="12"/>
      <name val="ＭＳ 明朝"/>
      <family val="1"/>
    </font>
    <font>
      <sz val="8"/>
      <name val="ＭＳ 明朝"/>
      <family val="1"/>
    </font>
    <font>
      <sz val="8"/>
      <name val="ＭＳ Ｐ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7">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thin"/>
      <top style="thin"/>
      <bottom>
        <color indexed="63"/>
      </bottom>
    </border>
  </borders>
  <cellStyleXfs count="20">
    <xf numFmtId="178"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178" fontId="0" fillId="0" borderId="0" xfId="0" applyAlignment="1">
      <alignment/>
    </xf>
    <xf numFmtId="178" fontId="2" fillId="2" borderId="1" xfId="0" applyFont="1" applyFill="1" applyBorder="1" applyAlignment="1">
      <alignment horizontal="center" vertical="center"/>
    </xf>
    <xf numFmtId="178" fontId="2" fillId="2" borderId="2" xfId="0" applyFont="1" applyFill="1" applyBorder="1" applyAlignment="1">
      <alignment horizontal="center" vertical="center"/>
    </xf>
    <xf numFmtId="178" fontId="2" fillId="2" borderId="3" xfId="0" applyFont="1" applyFill="1" applyBorder="1" applyAlignment="1">
      <alignment horizontal="center" vertical="center"/>
    </xf>
    <xf numFmtId="178" fontId="2" fillId="2" borderId="4" xfId="0" applyFont="1" applyFill="1" applyBorder="1" applyAlignment="1">
      <alignment horizontal="center" vertical="center"/>
    </xf>
    <xf numFmtId="178" fontId="2" fillId="2" borderId="5" xfId="0" applyFont="1" applyFill="1" applyBorder="1" applyAlignment="1">
      <alignment horizontal="center" vertical="center"/>
    </xf>
    <xf numFmtId="178" fontId="2" fillId="2" borderId="6" xfId="0" applyFont="1" applyFill="1" applyBorder="1" applyAlignment="1">
      <alignment horizontal="center" vertical="center"/>
    </xf>
    <xf numFmtId="178" fontId="2" fillId="2" borderId="7" xfId="0" applyFont="1" applyFill="1" applyBorder="1" applyAlignment="1">
      <alignment horizontal="center" vertical="center"/>
    </xf>
    <xf numFmtId="178" fontId="2" fillId="2" borderId="0" xfId="0" applyFont="1" applyFill="1" applyBorder="1" applyAlignment="1">
      <alignment horizontal="center" vertical="center"/>
    </xf>
    <xf numFmtId="178" fontId="2" fillId="2" borderId="8" xfId="0" applyFont="1" applyFill="1" applyBorder="1" applyAlignment="1">
      <alignment horizontal="center" vertical="center"/>
    </xf>
    <xf numFmtId="178" fontId="2" fillId="2" borderId="9" xfId="0" applyFont="1" applyFill="1" applyBorder="1" applyAlignment="1">
      <alignment horizontal="center" vertical="center"/>
    </xf>
    <xf numFmtId="178" fontId="2" fillId="0" borderId="0" xfId="0" applyFont="1" applyAlignment="1">
      <alignment vertical="center"/>
    </xf>
    <xf numFmtId="178" fontId="3" fillId="0" borderId="0" xfId="0" applyFont="1" applyAlignment="1">
      <alignment vertical="center"/>
    </xf>
    <xf numFmtId="178" fontId="0" fillId="0" borderId="0" xfId="0" applyAlignment="1">
      <alignment vertical="center"/>
    </xf>
    <xf numFmtId="178" fontId="2" fillId="0" borderId="0" xfId="0" applyFont="1" applyAlignment="1">
      <alignment horizontal="right" vertical="center"/>
    </xf>
    <xf numFmtId="178" fontId="2" fillId="2" borderId="10" xfId="0" applyFont="1" applyFill="1" applyBorder="1" applyAlignment="1">
      <alignment vertical="center"/>
    </xf>
    <xf numFmtId="178" fontId="2" fillId="2" borderId="11" xfId="0" applyFont="1" applyFill="1" applyBorder="1" applyAlignment="1">
      <alignment vertical="center"/>
    </xf>
    <xf numFmtId="178" fontId="2" fillId="2" borderId="7" xfId="0" applyFont="1" applyFill="1" applyBorder="1" applyAlignment="1">
      <alignment vertical="center"/>
    </xf>
    <xf numFmtId="178" fontId="2" fillId="2" borderId="7" xfId="0" applyFont="1" applyFill="1" applyBorder="1" applyAlignment="1">
      <alignment horizontal="left" vertical="center"/>
    </xf>
    <xf numFmtId="178" fontId="2" fillId="2" borderId="12" xfId="0" applyFont="1" applyFill="1" applyBorder="1" applyAlignment="1">
      <alignment horizontal="center" vertical="center"/>
    </xf>
    <xf numFmtId="178" fontId="2" fillId="2" borderId="1" xfId="0" applyFont="1" applyFill="1" applyBorder="1" applyAlignment="1">
      <alignment vertical="center"/>
    </xf>
    <xf numFmtId="178" fontId="2" fillId="2" borderId="5" xfId="0" applyFont="1" applyFill="1" applyBorder="1" applyAlignment="1">
      <alignment vertical="center"/>
    </xf>
    <xf numFmtId="178" fontId="2" fillId="2" borderId="8" xfId="0" applyFont="1" applyFill="1" applyBorder="1" applyAlignment="1">
      <alignment vertical="center"/>
    </xf>
    <xf numFmtId="178" fontId="2" fillId="2" borderId="4" xfId="0" applyFont="1" applyFill="1" applyBorder="1" applyAlignment="1">
      <alignment vertical="center"/>
    </xf>
    <xf numFmtId="178" fontId="2" fillId="2" borderId="0" xfId="0" applyFont="1" applyFill="1" applyBorder="1" applyAlignment="1">
      <alignment vertical="center"/>
    </xf>
    <xf numFmtId="178" fontId="2" fillId="2" borderId="3" xfId="0" applyFont="1" applyFill="1" applyBorder="1" applyAlignment="1">
      <alignment vertical="center"/>
    </xf>
    <xf numFmtId="178" fontId="2" fillId="2" borderId="6" xfId="0" applyFont="1" applyFill="1" applyBorder="1" applyAlignment="1">
      <alignment vertical="center"/>
    </xf>
    <xf numFmtId="178" fontId="2" fillId="2" borderId="13" xfId="0" applyFont="1" applyFill="1" applyBorder="1" applyAlignment="1">
      <alignment vertical="center"/>
    </xf>
    <xf numFmtId="178" fontId="2" fillId="2" borderId="6" xfId="0" applyFont="1" applyFill="1" applyBorder="1" applyAlignment="1">
      <alignment horizontal="right" vertical="center"/>
    </xf>
    <xf numFmtId="178" fontId="2" fillId="3" borderId="10" xfId="0" applyFont="1" applyFill="1" applyBorder="1" applyAlignment="1">
      <alignment vertical="center"/>
    </xf>
    <xf numFmtId="178" fontId="2" fillId="3" borderId="11" xfId="0" applyFont="1" applyFill="1" applyBorder="1" applyAlignment="1">
      <alignment horizontal="distributed" vertical="center"/>
    </xf>
    <xf numFmtId="178" fontId="2" fillId="0" borderId="12" xfId="0" applyFont="1" applyBorder="1" applyAlignment="1">
      <alignment vertical="center"/>
    </xf>
    <xf numFmtId="176" fontId="2" fillId="4" borderId="12" xfId="0" applyNumberFormat="1" applyFont="1" applyFill="1" applyBorder="1" applyAlignment="1">
      <alignment horizontal="right" vertical="center"/>
    </xf>
    <xf numFmtId="176" fontId="2" fillId="4" borderId="12" xfId="0" applyNumberFormat="1" applyFont="1" applyFill="1" applyBorder="1" applyAlignment="1">
      <alignment vertical="center"/>
    </xf>
    <xf numFmtId="178" fontId="2" fillId="3" borderId="7" xfId="0" applyFont="1" applyFill="1" applyBorder="1" applyAlignment="1" quotePrefix="1">
      <alignment vertical="center"/>
    </xf>
    <xf numFmtId="178" fontId="2" fillId="3" borderId="7" xfId="0" applyFont="1" applyFill="1" applyBorder="1" applyAlignment="1">
      <alignment vertical="center"/>
    </xf>
    <xf numFmtId="178" fontId="2" fillId="0" borderId="14" xfId="0" applyFont="1" applyBorder="1" applyAlignment="1">
      <alignment horizontal="center" vertical="center"/>
    </xf>
    <xf numFmtId="178" fontId="2" fillId="0" borderId="12" xfId="0" applyFont="1" applyBorder="1" applyAlignment="1">
      <alignment horizontal="center" vertical="center"/>
    </xf>
    <xf numFmtId="178" fontId="2" fillId="4" borderId="14" xfId="0" applyFont="1" applyFill="1" applyBorder="1" applyAlignment="1">
      <alignment horizontal="center" vertical="center"/>
    </xf>
    <xf numFmtId="176" fontId="2" fillId="0" borderId="0" xfId="0" applyNumberFormat="1" applyFont="1" applyBorder="1" applyAlignment="1">
      <alignment vertical="center"/>
    </xf>
    <xf numFmtId="178" fontId="4" fillId="0" borderId="0" xfId="0" applyFont="1" applyFill="1" applyBorder="1" applyAlignment="1">
      <alignment vertical="center"/>
    </xf>
    <xf numFmtId="178" fontId="5" fillId="0" borderId="0" xfId="0" applyFont="1" applyAlignment="1">
      <alignment vertical="center"/>
    </xf>
    <xf numFmtId="178" fontId="5" fillId="0" borderId="0" xfId="0" applyFont="1" applyAlignment="1">
      <alignment horizontal="left" vertical="center" wrapText="1"/>
    </xf>
    <xf numFmtId="178" fontId="2" fillId="3" borderId="7" xfId="0" applyFont="1" applyFill="1" applyBorder="1" applyAlignment="1">
      <alignment horizontal="distributed" vertical="center"/>
    </xf>
    <xf numFmtId="178" fontId="2" fillId="3" borderId="11" xfId="0" applyFont="1" applyFill="1" applyBorder="1" applyAlignment="1">
      <alignment horizontal="distributed" vertical="center"/>
    </xf>
    <xf numFmtId="178" fontId="2" fillId="3" borderId="10" xfId="0" applyFont="1" applyFill="1" applyBorder="1" applyAlignment="1">
      <alignment horizontal="center" vertical="center"/>
    </xf>
    <xf numFmtId="178" fontId="2" fillId="3" borderId="7" xfId="0" applyFont="1" applyFill="1" applyBorder="1" applyAlignment="1">
      <alignment horizontal="center" vertical="center"/>
    </xf>
    <xf numFmtId="178" fontId="2" fillId="3" borderId="11" xfId="0" applyFont="1" applyFill="1" applyBorder="1" applyAlignment="1">
      <alignment horizontal="center" vertical="center"/>
    </xf>
    <xf numFmtId="178" fontId="2" fillId="2" borderId="1" xfId="0" applyFont="1" applyFill="1" applyBorder="1" applyAlignment="1">
      <alignment horizontal="center" vertical="center"/>
    </xf>
    <xf numFmtId="178" fontId="2" fillId="2" borderId="15" xfId="0" applyFont="1" applyFill="1" applyBorder="1" applyAlignment="1">
      <alignment horizontal="center" vertical="center"/>
    </xf>
    <xf numFmtId="178" fontId="2" fillId="2" borderId="16" xfId="0" applyFont="1" applyFill="1" applyBorder="1" applyAlignment="1">
      <alignment horizontal="center" vertical="center"/>
    </xf>
    <xf numFmtId="178" fontId="2" fillId="2" borderId="2" xfId="0" applyFont="1" applyFill="1" applyBorder="1" applyAlignment="1">
      <alignment horizontal="center" vertical="center"/>
    </xf>
    <xf numFmtId="178" fontId="2" fillId="2" borderId="0" xfId="0" applyFont="1" applyFill="1" applyBorder="1" applyAlignment="1">
      <alignment horizontal="center" vertical="center"/>
    </xf>
    <xf numFmtId="178" fontId="2" fillId="2" borderId="8" xfId="0" applyFont="1" applyFill="1" applyBorder="1" applyAlignment="1">
      <alignment horizontal="center" vertical="center"/>
    </xf>
    <xf numFmtId="178" fontId="2" fillId="2" borderId="3" xfId="0" applyFont="1" applyFill="1" applyBorder="1" applyAlignment="1">
      <alignment horizontal="center" vertical="center"/>
    </xf>
    <xf numFmtId="178" fontId="2" fillId="2" borderId="9" xfId="0" applyFont="1" applyFill="1" applyBorder="1" applyAlignment="1">
      <alignment horizontal="center" vertical="center"/>
    </xf>
    <xf numFmtId="178" fontId="2" fillId="2" borderId="13"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9"/>
  <sheetViews>
    <sheetView showZeros="0" tabSelected="1" workbookViewId="0" topLeftCell="A1">
      <pane xSplit="5" ySplit="6" topLeftCell="F7" activePane="bottomRight" state="frozen"/>
      <selection pane="topLeft" activeCell="A1" sqref="A1"/>
      <selection pane="topRight" activeCell="F1" sqref="F1"/>
      <selection pane="bottomLeft" activeCell="A7" sqref="A7"/>
      <selection pane="bottomRight" activeCell="A1" sqref="A1"/>
    </sheetView>
  </sheetViews>
  <sheetFormatPr defaultColWidth="9.140625" defaultRowHeight="12"/>
  <cols>
    <col min="1" max="1" width="2.57421875" style="13" customWidth="1"/>
    <col min="2" max="2" width="3.7109375" style="13" customWidth="1"/>
    <col min="3" max="3" width="4.7109375" style="13" customWidth="1"/>
    <col min="4" max="4" width="3.7109375" style="13" customWidth="1"/>
    <col min="5" max="5" width="13.7109375" style="13" customWidth="1"/>
    <col min="6" max="6" width="12.7109375" style="13" customWidth="1"/>
    <col min="7" max="7" width="10.7109375" style="13" customWidth="1"/>
    <col min="8" max="9" width="12.7109375" style="13" customWidth="1"/>
    <col min="10" max="10" width="10.7109375" style="13" customWidth="1"/>
    <col min="11" max="11" width="12.7109375" style="13" customWidth="1"/>
    <col min="12" max="12" width="10.7109375" style="13" customWidth="1"/>
    <col min="13" max="13" width="12.7109375" style="13" customWidth="1"/>
    <col min="14" max="14" width="10.7109375" style="13" customWidth="1"/>
    <col min="15" max="16" width="12.7109375" style="13" customWidth="1"/>
    <col min="17" max="19" width="7.7109375" style="13" customWidth="1"/>
    <col min="20" max="20" width="11.57421875" style="13" customWidth="1"/>
    <col min="21" max="16384" width="9.140625" style="13" customWidth="1"/>
  </cols>
  <sheetData>
    <row r="1" spans="1:20" ht="18" customHeight="1">
      <c r="A1" s="11"/>
      <c r="B1" s="12" t="s">
        <v>0</v>
      </c>
      <c r="C1" s="12"/>
      <c r="D1" s="12"/>
      <c r="E1" s="12"/>
      <c r="F1" s="11"/>
      <c r="G1" s="11"/>
      <c r="H1" s="11"/>
      <c r="I1" s="11"/>
      <c r="J1" s="11"/>
      <c r="L1" s="11"/>
      <c r="M1" s="11"/>
      <c r="N1" s="11"/>
      <c r="O1" s="11"/>
      <c r="P1" s="11"/>
      <c r="Q1" s="11"/>
      <c r="R1" s="11"/>
      <c r="S1" s="11"/>
      <c r="T1" s="11" t="s">
        <v>86</v>
      </c>
    </row>
    <row r="2" spans="1:20" ht="18" customHeight="1">
      <c r="A2" s="11"/>
      <c r="B2" s="11" t="s">
        <v>29</v>
      </c>
      <c r="C2" s="11"/>
      <c r="D2" s="11"/>
      <c r="E2" s="11"/>
      <c r="F2" s="11"/>
      <c r="G2" s="11"/>
      <c r="H2" s="11"/>
      <c r="I2" s="11"/>
      <c r="J2" s="11"/>
      <c r="K2" s="11"/>
      <c r="L2" s="11"/>
      <c r="M2" s="11"/>
      <c r="N2" s="11"/>
      <c r="O2" s="11"/>
      <c r="P2" s="11"/>
      <c r="Q2" s="11"/>
      <c r="R2" s="11"/>
      <c r="S2" s="11"/>
      <c r="T2" s="14" t="s">
        <v>5</v>
      </c>
    </row>
    <row r="3" spans="1:20" ht="18" customHeight="1">
      <c r="A3" s="11"/>
      <c r="B3" s="48" t="s">
        <v>7</v>
      </c>
      <c r="C3" s="49"/>
      <c r="D3" s="49"/>
      <c r="E3" s="50"/>
      <c r="F3" s="15"/>
      <c r="G3" s="7" t="s">
        <v>8</v>
      </c>
      <c r="H3" s="16"/>
      <c r="I3" s="17"/>
      <c r="J3" s="18" t="s">
        <v>21</v>
      </c>
      <c r="K3" s="17"/>
      <c r="L3" s="17"/>
      <c r="M3" s="15"/>
      <c r="N3" s="17" t="s">
        <v>22</v>
      </c>
      <c r="O3" s="17"/>
      <c r="P3" s="16"/>
      <c r="Q3" s="17"/>
      <c r="R3" s="7" t="s">
        <v>28</v>
      </c>
      <c r="S3" s="17"/>
      <c r="T3" s="19"/>
    </row>
    <row r="4" spans="1:20" ht="18" customHeight="1">
      <c r="A4" s="11"/>
      <c r="B4" s="51"/>
      <c r="C4" s="52"/>
      <c r="D4" s="52"/>
      <c r="E4" s="53"/>
      <c r="F4" s="20"/>
      <c r="G4" s="21"/>
      <c r="H4" s="22"/>
      <c r="I4" s="23"/>
      <c r="J4" s="23"/>
      <c r="K4" s="24"/>
      <c r="L4" s="1" t="s">
        <v>3</v>
      </c>
      <c r="M4" s="23"/>
      <c r="N4" s="24"/>
      <c r="O4" s="23"/>
      <c r="P4" s="4" t="s">
        <v>3</v>
      </c>
      <c r="Q4" s="24"/>
      <c r="R4" s="23"/>
      <c r="S4" s="24"/>
      <c r="T4" s="5" t="s">
        <v>33</v>
      </c>
    </row>
    <row r="5" spans="1:20" ht="18" customHeight="1">
      <c r="A5" s="11"/>
      <c r="B5" s="51"/>
      <c r="C5" s="52"/>
      <c r="D5" s="52"/>
      <c r="E5" s="53"/>
      <c r="F5" s="2" t="s">
        <v>1</v>
      </c>
      <c r="G5" s="5" t="s">
        <v>2</v>
      </c>
      <c r="H5" s="9" t="s">
        <v>23</v>
      </c>
      <c r="I5" s="5" t="s">
        <v>1</v>
      </c>
      <c r="J5" s="5" t="s">
        <v>2</v>
      </c>
      <c r="K5" s="8" t="s">
        <v>23</v>
      </c>
      <c r="L5" s="2" t="s">
        <v>4</v>
      </c>
      <c r="M5" s="5" t="s">
        <v>1</v>
      </c>
      <c r="N5" s="8" t="s">
        <v>2</v>
      </c>
      <c r="O5" s="5" t="s">
        <v>23</v>
      </c>
      <c r="P5" s="21" t="s">
        <v>32</v>
      </c>
      <c r="Q5" s="8" t="s">
        <v>24</v>
      </c>
      <c r="R5" s="5" t="s">
        <v>26</v>
      </c>
      <c r="S5" s="8" t="s">
        <v>27</v>
      </c>
      <c r="T5" s="5" t="s">
        <v>34</v>
      </c>
    </row>
    <row r="6" spans="1:20" ht="18" customHeight="1">
      <c r="A6" s="11"/>
      <c r="B6" s="54"/>
      <c r="C6" s="55"/>
      <c r="D6" s="55"/>
      <c r="E6" s="56"/>
      <c r="F6" s="25"/>
      <c r="G6" s="26"/>
      <c r="H6" s="27"/>
      <c r="I6" s="6" t="s">
        <v>9</v>
      </c>
      <c r="J6" s="6" t="s">
        <v>10</v>
      </c>
      <c r="K6" s="10" t="s">
        <v>11</v>
      </c>
      <c r="L6" s="3" t="s">
        <v>12</v>
      </c>
      <c r="M6" s="6" t="s">
        <v>13</v>
      </c>
      <c r="N6" s="10" t="s">
        <v>14</v>
      </c>
      <c r="O6" s="6" t="s">
        <v>15</v>
      </c>
      <c r="P6" s="6" t="s">
        <v>16</v>
      </c>
      <c r="Q6" s="10" t="s">
        <v>25</v>
      </c>
      <c r="R6" s="6" t="s">
        <v>25</v>
      </c>
      <c r="S6" s="10" t="s">
        <v>25</v>
      </c>
      <c r="T6" s="28" t="s">
        <v>17</v>
      </c>
    </row>
    <row r="7" spans="1:20" ht="18" customHeight="1">
      <c r="A7" s="11"/>
      <c r="B7" s="29" t="s">
        <v>58</v>
      </c>
      <c r="C7" s="43" t="s">
        <v>59</v>
      </c>
      <c r="D7" s="43"/>
      <c r="E7" s="44"/>
      <c r="F7" s="11">
        <f aca="true" t="shared" si="0" ref="F7:K7">+F8+F29</f>
        <v>146316494</v>
      </c>
      <c r="G7" s="31">
        <f t="shared" si="0"/>
        <v>1102762</v>
      </c>
      <c r="H7" s="31">
        <f t="shared" si="0"/>
        <v>169449930</v>
      </c>
      <c r="I7" s="31">
        <f t="shared" si="0"/>
        <v>148514636</v>
      </c>
      <c r="J7" s="31">
        <f t="shared" si="0"/>
        <v>6438543</v>
      </c>
      <c r="K7" s="31">
        <f t="shared" si="0"/>
        <v>177762303</v>
      </c>
      <c r="L7" s="31">
        <f>+L8</f>
        <v>881352</v>
      </c>
      <c r="M7" s="31">
        <f>+M8</f>
        <v>146775974</v>
      </c>
      <c r="N7" s="31">
        <f>+N8+N29</f>
        <v>1092990</v>
      </c>
      <c r="O7" s="31">
        <f>+O8+O29</f>
        <v>170678088</v>
      </c>
      <c r="P7" s="31">
        <f>+P8</f>
        <v>878708</v>
      </c>
      <c r="Q7" s="32">
        <f aca="true" t="shared" si="1" ref="Q7:Q33">IF(I7&lt;&gt;0,ROUND(M7/I7*100,1)," ")</f>
        <v>98.8</v>
      </c>
      <c r="R7" s="32">
        <f aca="true" t="shared" si="2" ref="R7:R17">IF(J7&lt;&gt;0,ROUND(N7/J7*100,1)," ")</f>
        <v>17</v>
      </c>
      <c r="S7" s="32">
        <f aca="true" t="shared" si="3" ref="S7:S32">IF(K7&lt;&gt;0,ROUND(O7/K7*100,1)," ")</f>
        <v>96</v>
      </c>
      <c r="T7" s="33">
        <v>-12.2</v>
      </c>
    </row>
    <row r="8" spans="1:20" ht="18" customHeight="1">
      <c r="A8" s="11"/>
      <c r="B8" s="29"/>
      <c r="C8" s="34" t="s">
        <v>36</v>
      </c>
      <c r="D8" s="43" t="s">
        <v>37</v>
      </c>
      <c r="E8" s="44"/>
      <c r="F8" s="31">
        <f>F9+F15+SUM(F21:F28)</f>
        <v>146316494</v>
      </c>
      <c r="G8" s="31">
        <f>G9+G15+SUM(G21:G28)</f>
        <v>1102762</v>
      </c>
      <c r="H8" s="31">
        <f>SUM(H9+H15+H18,H21:H28)</f>
        <v>169449930</v>
      </c>
      <c r="I8" s="31">
        <f>I9+I15+SUM(I21:I28)</f>
        <v>148514636</v>
      </c>
      <c r="J8" s="31">
        <f>J9+J15+SUM(J21:J28)</f>
        <v>6438543</v>
      </c>
      <c r="K8" s="31">
        <f>SUM(K21:K28,+K9+K15+K18)</f>
        <v>177762303</v>
      </c>
      <c r="L8" s="31">
        <f>L9+L17+SUM(L21:L28)</f>
        <v>881352</v>
      </c>
      <c r="M8" s="31">
        <f>M9+M15+SUM(M21:M28)</f>
        <v>146775974</v>
      </c>
      <c r="N8" s="31">
        <f>N9+N15+SUM(N21:N28)</f>
        <v>1092990</v>
      </c>
      <c r="O8" s="31">
        <f>SUM(O21:O28,+O9+O15+O18)</f>
        <v>170678088</v>
      </c>
      <c r="P8" s="31">
        <f>P9+P17+SUM(P21:P28)</f>
        <v>878708</v>
      </c>
      <c r="Q8" s="32">
        <f t="shared" si="1"/>
        <v>98.8</v>
      </c>
      <c r="R8" s="32">
        <f t="shared" si="2"/>
        <v>17</v>
      </c>
      <c r="S8" s="32">
        <f t="shared" si="3"/>
        <v>96</v>
      </c>
      <c r="T8" s="33">
        <v>-12.2</v>
      </c>
    </row>
    <row r="9" spans="1:20" ht="18" customHeight="1">
      <c r="A9" s="11"/>
      <c r="B9" s="29"/>
      <c r="C9" s="34" t="s">
        <v>38</v>
      </c>
      <c r="D9" s="43" t="s">
        <v>39</v>
      </c>
      <c r="E9" s="44"/>
      <c r="F9" s="31">
        <f>SUM(F10:F14)</f>
        <v>46488103</v>
      </c>
      <c r="G9" s="31">
        <f>SUM(G10:G14)</f>
        <v>480967</v>
      </c>
      <c r="H9" s="31">
        <f aca="true" t="shared" si="4" ref="H9:H34">+F9+G9</f>
        <v>46969070</v>
      </c>
      <c r="I9" s="31">
        <f>SUM(I10:I14)</f>
        <v>47799372</v>
      </c>
      <c r="J9" s="31">
        <f>SUM(J10:J14)</f>
        <v>3697351</v>
      </c>
      <c r="K9" s="31">
        <f aca="true" t="shared" si="5" ref="K9:K34">+I9+J9</f>
        <v>51496723</v>
      </c>
      <c r="L9" s="31">
        <f>SUM(L10:L14)</f>
        <v>881352</v>
      </c>
      <c r="M9" s="31">
        <f>SUM(M10:M14)</f>
        <v>47013746</v>
      </c>
      <c r="N9" s="31">
        <f>SUM(N10:N14)</f>
        <v>465497</v>
      </c>
      <c r="O9" s="31">
        <f aca="true" t="shared" si="6" ref="O9:O34">+M9+N9</f>
        <v>47479243</v>
      </c>
      <c r="P9" s="31">
        <f>SUM(P10:P14)</f>
        <v>878708</v>
      </c>
      <c r="Q9" s="32">
        <f t="shared" si="1"/>
        <v>98.4</v>
      </c>
      <c r="R9" s="32">
        <f t="shared" si="2"/>
        <v>12.6</v>
      </c>
      <c r="S9" s="32">
        <f t="shared" si="3"/>
        <v>92.2</v>
      </c>
      <c r="T9" s="33">
        <v>-22.4</v>
      </c>
    </row>
    <row r="10" spans="1:20" ht="18" customHeight="1">
      <c r="A10" s="11"/>
      <c r="B10" s="29"/>
      <c r="C10" s="35"/>
      <c r="D10" s="34" t="s">
        <v>40</v>
      </c>
      <c r="E10" s="30" t="s">
        <v>45</v>
      </c>
      <c r="F10" s="31">
        <v>736881</v>
      </c>
      <c r="G10" s="31">
        <v>10767</v>
      </c>
      <c r="H10" s="31">
        <f t="shared" si="4"/>
        <v>747648</v>
      </c>
      <c r="I10" s="31">
        <v>753660</v>
      </c>
      <c r="J10" s="31">
        <v>85260</v>
      </c>
      <c r="K10" s="31">
        <f t="shared" si="5"/>
        <v>838920</v>
      </c>
      <c r="L10" s="36"/>
      <c r="M10" s="31">
        <v>734299</v>
      </c>
      <c r="N10" s="31">
        <v>10489</v>
      </c>
      <c r="O10" s="31">
        <f t="shared" si="6"/>
        <v>744788</v>
      </c>
      <c r="P10" s="36"/>
      <c r="Q10" s="32">
        <f t="shared" si="1"/>
        <v>97.4</v>
      </c>
      <c r="R10" s="32">
        <f t="shared" si="2"/>
        <v>12.3</v>
      </c>
      <c r="S10" s="32">
        <f t="shared" si="3"/>
        <v>88.8</v>
      </c>
      <c r="T10" s="33">
        <v>-0.1</v>
      </c>
    </row>
    <row r="11" spans="1:20" ht="18" customHeight="1">
      <c r="A11" s="11"/>
      <c r="B11" s="29"/>
      <c r="C11" s="35"/>
      <c r="D11" s="34" t="s">
        <v>41</v>
      </c>
      <c r="E11" s="30" t="s">
        <v>46</v>
      </c>
      <c r="F11" s="31">
        <v>30355157</v>
      </c>
      <c r="G11" s="31">
        <v>443532</v>
      </c>
      <c r="H11" s="31">
        <f t="shared" si="4"/>
        <v>30798689</v>
      </c>
      <c r="I11" s="31">
        <v>30979885</v>
      </c>
      <c r="J11" s="31">
        <v>3512191</v>
      </c>
      <c r="K11" s="31">
        <f t="shared" si="5"/>
        <v>34492076</v>
      </c>
      <c r="L11" s="36"/>
      <c r="M11" s="31">
        <v>30248767</v>
      </c>
      <c r="N11" s="31">
        <v>432103</v>
      </c>
      <c r="O11" s="31">
        <f t="shared" si="6"/>
        <v>30680870</v>
      </c>
      <c r="P11" s="36"/>
      <c r="Q11" s="32">
        <f t="shared" si="1"/>
        <v>97.6</v>
      </c>
      <c r="R11" s="32">
        <f t="shared" si="2"/>
        <v>12.3</v>
      </c>
      <c r="S11" s="32">
        <f t="shared" si="3"/>
        <v>89</v>
      </c>
      <c r="T11" s="33">
        <v>-2.7</v>
      </c>
    </row>
    <row r="12" spans="1:20" ht="18" customHeight="1">
      <c r="A12" s="11"/>
      <c r="B12" s="29"/>
      <c r="C12" s="35"/>
      <c r="D12" s="34" t="s">
        <v>42</v>
      </c>
      <c r="E12" s="30" t="s">
        <v>47</v>
      </c>
      <c r="F12" s="31">
        <v>2227507</v>
      </c>
      <c r="G12" s="31">
        <v>5821</v>
      </c>
      <c r="H12" s="31">
        <f t="shared" si="4"/>
        <v>2233328</v>
      </c>
      <c r="I12" s="31">
        <v>2274996</v>
      </c>
      <c r="J12" s="31">
        <v>21808</v>
      </c>
      <c r="K12" s="31">
        <f t="shared" si="5"/>
        <v>2296804</v>
      </c>
      <c r="L12" s="36"/>
      <c r="M12" s="31">
        <v>2267321</v>
      </c>
      <c r="N12" s="31">
        <v>5000</v>
      </c>
      <c r="O12" s="31">
        <f t="shared" si="6"/>
        <v>2272321</v>
      </c>
      <c r="P12" s="36"/>
      <c r="Q12" s="32">
        <f t="shared" si="1"/>
        <v>99.7</v>
      </c>
      <c r="R12" s="32">
        <f t="shared" si="2"/>
        <v>22.9</v>
      </c>
      <c r="S12" s="32">
        <f t="shared" si="3"/>
        <v>98.9</v>
      </c>
      <c r="T12" s="33">
        <v>-1.5</v>
      </c>
    </row>
    <row r="13" spans="1:20" ht="18" customHeight="1">
      <c r="A13" s="11"/>
      <c r="B13" s="29"/>
      <c r="C13" s="35"/>
      <c r="D13" s="34" t="s">
        <v>43</v>
      </c>
      <c r="E13" s="30" t="s">
        <v>48</v>
      </c>
      <c r="F13" s="31">
        <v>7976607</v>
      </c>
      <c r="G13" s="31">
        <v>20847</v>
      </c>
      <c r="H13" s="31">
        <f t="shared" si="4"/>
        <v>7997454</v>
      </c>
      <c r="I13" s="31">
        <v>8146652</v>
      </c>
      <c r="J13" s="31">
        <v>78092</v>
      </c>
      <c r="K13" s="31">
        <f t="shared" si="5"/>
        <v>8224744</v>
      </c>
      <c r="L13" s="31">
        <v>881352</v>
      </c>
      <c r="M13" s="31">
        <v>8119180</v>
      </c>
      <c r="N13" s="31">
        <v>17905</v>
      </c>
      <c r="O13" s="31">
        <f t="shared" si="6"/>
        <v>8137085</v>
      </c>
      <c r="P13" s="31">
        <v>878708</v>
      </c>
      <c r="Q13" s="32">
        <f t="shared" si="1"/>
        <v>99.7</v>
      </c>
      <c r="R13" s="32">
        <f t="shared" si="2"/>
        <v>22.9</v>
      </c>
      <c r="S13" s="32">
        <f t="shared" si="3"/>
        <v>98.9</v>
      </c>
      <c r="T13" s="33">
        <v>-15.2</v>
      </c>
    </row>
    <row r="14" spans="1:20" ht="18" customHeight="1">
      <c r="A14" s="11"/>
      <c r="B14" s="29"/>
      <c r="C14" s="35"/>
      <c r="D14" s="34" t="s">
        <v>44</v>
      </c>
      <c r="E14" s="30" t="s">
        <v>49</v>
      </c>
      <c r="F14" s="31">
        <v>5191951</v>
      </c>
      <c r="G14" s="31">
        <v>0</v>
      </c>
      <c r="H14" s="31">
        <f t="shared" si="4"/>
        <v>5191951</v>
      </c>
      <c r="I14" s="31">
        <v>5644179</v>
      </c>
      <c r="J14" s="31">
        <v>0</v>
      </c>
      <c r="K14" s="31">
        <f t="shared" si="5"/>
        <v>5644179</v>
      </c>
      <c r="L14" s="36"/>
      <c r="M14" s="31">
        <v>5644179</v>
      </c>
      <c r="N14" s="31">
        <v>0</v>
      </c>
      <c r="O14" s="31">
        <f t="shared" si="6"/>
        <v>5644179</v>
      </c>
      <c r="P14" s="36"/>
      <c r="Q14" s="32">
        <f t="shared" si="1"/>
        <v>100</v>
      </c>
      <c r="R14" s="32" t="str">
        <f t="shared" si="2"/>
        <v> </v>
      </c>
      <c r="S14" s="32">
        <f t="shared" si="3"/>
        <v>100</v>
      </c>
      <c r="T14" s="33">
        <v>-66.9</v>
      </c>
    </row>
    <row r="15" spans="1:20" ht="18" customHeight="1">
      <c r="A15" s="11"/>
      <c r="B15" s="29"/>
      <c r="C15" s="34" t="s">
        <v>51</v>
      </c>
      <c r="D15" s="43" t="s">
        <v>50</v>
      </c>
      <c r="E15" s="44"/>
      <c r="F15" s="31">
        <f>+F16+F17</f>
        <v>46911250</v>
      </c>
      <c r="G15" s="31">
        <f>+G16+G17</f>
        <v>102175</v>
      </c>
      <c r="H15" s="31">
        <f t="shared" si="4"/>
        <v>47013425</v>
      </c>
      <c r="I15" s="31">
        <f>+I16+I17</f>
        <v>47174772</v>
      </c>
      <c r="J15" s="31">
        <f>+J16+J17</f>
        <v>482638</v>
      </c>
      <c r="K15" s="31">
        <f t="shared" si="5"/>
        <v>47657410</v>
      </c>
      <c r="L15" s="31">
        <f>L17</f>
        <v>0</v>
      </c>
      <c r="M15" s="31">
        <f>+M16+M17</f>
        <v>47027113</v>
      </c>
      <c r="N15" s="31">
        <v>94315</v>
      </c>
      <c r="O15" s="31">
        <f t="shared" si="6"/>
        <v>47121428</v>
      </c>
      <c r="P15" s="31">
        <f>P17</f>
        <v>0</v>
      </c>
      <c r="Q15" s="32">
        <f t="shared" si="1"/>
        <v>99.7</v>
      </c>
      <c r="R15" s="32">
        <f t="shared" si="2"/>
        <v>19.5</v>
      </c>
      <c r="S15" s="32">
        <f t="shared" si="3"/>
        <v>98.9</v>
      </c>
      <c r="T15" s="33">
        <v>-17.3</v>
      </c>
    </row>
    <row r="16" spans="1:20" ht="18" customHeight="1">
      <c r="A16" s="11"/>
      <c r="B16" s="29"/>
      <c r="C16" s="35"/>
      <c r="D16" s="34" t="s">
        <v>40</v>
      </c>
      <c r="E16" s="30" t="s">
        <v>52</v>
      </c>
      <c r="F16" s="31">
        <v>2046106</v>
      </c>
      <c r="G16" s="31">
        <v>53815</v>
      </c>
      <c r="H16" s="31">
        <f t="shared" si="4"/>
        <v>2099921</v>
      </c>
      <c r="I16" s="31">
        <v>2101683</v>
      </c>
      <c r="J16" s="31">
        <v>254139</v>
      </c>
      <c r="K16" s="31">
        <f t="shared" si="5"/>
        <v>2355822</v>
      </c>
      <c r="L16" s="36"/>
      <c r="M16" s="31">
        <v>2053929</v>
      </c>
      <c r="N16" s="31">
        <v>48222</v>
      </c>
      <c r="O16" s="31">
        <f t="shared" si="6"/>
        <v>2102151</v>
      </c>
      <c r="P16" s="36"/>
      <c r="Q16" s="32">
        <f t="shared" si="1"/>
        <v>97.7</v>
      </c>
      <c r="R16" s="32">
        <f t="shared" si="2"/>
        <v>19</v>
      </c>
      <c r="S16" s="32">
        <f t="shared" si="3"/>
        <v>89.2</v>
      </c>
      <c r="T16" s="33">
        <v>-1.7</v>
      </c>
    </row>
    <row r="17" spans="1:20" ht="18" customHeight="1">
      <c r="A17" s="11"/>
      <c r="B17" s="29"/>
      <c r="C17" s="35"/>
      <c r="D17" s="34" t="s">
        <v>41</v>
      </c>
      <c r="E17" s="30" t="s">
        <v>53</v>
      </c>
      <c r="F17" s="31">
        <v>44865144</v>
      </c>
      <c r="G17" s="31">
        <v>48360</v>
      </c>
      <c r="H17" s="31">
        <f t="shared" si="4"/>
        <v>44913504</v>
      </c>
      <c r="I17" s="31">
        <v>45073089</v>
      </c>
      <c r="J17" s="31">
        <v>228499</v>
      </c>
      <c r="K17" s="31">
        <f t="shared" si="5"/>
        <v>45301588</v>
      </c>
      <c r="L17" s="31"/>
      <c r="M17" s="31">
        <v>44973184</v>
      </c>
      <c r="N17" s="31">
        <v>46093</v>
      </c>
      <c r="O17" s="31">
        <f t="shared" si="6"/>
        <v>45019277</v>
      </c>
      <c r="P17" s="31"/>
      <c r="Q17" s="32">
        <f t="shared" si="1"/>
        <v>99.8</v>
      </c>
      <c r="R17" s="32">
        <f t="shared" si="2"/>
        <v>20.2</v>
      </c>
      <c r="S17" s="32">
        <f t="shared" si="3"/>
        <v>99.4</v>
      </c>
      <c r="T17" s="33">
        <v>-17.9</v>
      </c>
    </row>
    <row r="18" spans="1:20" ht="18" customHeight="1">
      <c r="A18" s="11"/>
      <c r="B18" s="29"/>
      <c r="C18" s="34" t="s">
        <v>54</v>
      </c>
      <c r="D18" s="43" t="s">
        <v>55</v>
      </c>
      <c r="E18" s="44"/>
      <c r="F18" s="36"/>
      <c r="G18" s="36"/>
      <c r="H18" s="31">
        <f>+H19+H20</f>
        <v>22030674</v>
      </c>
      <c r="I18" s="36"/>
      <c r="J18" s="36"/>
      <c r="K18" s="31">
        <f>+K19+K20</f>
        <v>22809124</v>
      </c>
      <c r="L18" s="36"/>
      <c r="M18" s="37" t="s">
        <v>18</v>
      </c>
      <c r="N18" s="37" t="s">
        <v>18</v>
      </c>
      <c r="O18" s="31">
        <f>+O19+O20</f>
        <v>22809124</v>
      </c>
      <c r="P18" s="36"/>
      <c r="Q18" s="38"/>
      <c r="R18" s="38"/>
      <c r="S18" s="32">
        <f t="shared" si="3"/>
        <v>100</v>
      </c>
      <c r="T18" s="33">
        <v>4.9</v>
      </c>
    </row>
    <row r="19" spans="1:20" ht="18" customHeight="1">
      <c r="A19" s="11"/>
      <c r="B19" s="29"/>
      <c r="C19" s="35"/>
      <c r="D19" s="34" t="s">
        <v>40</v>
      </c>
      <c r="E19" s="30" t="s">
        <v>56</v>
      </c>
      <c r="F19" s="36"/>
      <c r="G19" s="36"/>
      <c r="H19" s="31">
        <v>21951318</v>
      </c>
      <c r="I19" s="36"/>
      <c r="J19" s="36"/>
      <c r="K19" s="31">
        <v>22721945</v>
      </c>
      <c r="L19" s="36"/>
      <c r="M19" s="37" t="s">
        <v>19</v>
      </c>
      <c r="N19" s="37" t="s">
        <v>19</v>
      </c>
      <c r="O19" s="31">
        <f>K19</f>
        <v>22721945</v>
      </c>
      <c r="P19" s="36"/>
      <c r="Q19" s="38"/>
      <c r="R19" s="38"/>
      <c r="S19" s="32">
        <f t="shared" si="3"/>
        <v>100</v>
      </c>
      <c r="T19" s="33">
        <v>4.8</v>
      </c>
    </row>
    <row r="20" spans="1:20" ht="18" customHeight="1">
      <c r="A20" s="11"/>
      <c r="B20" s="29"/>
      <c r="C20" s="35"/>
      <c r="D20" s="34" t="s">
        <v>41</v>
      </c>
      <c r="E20" s="30" t="s">
        <v>57</v>
      </c>
      <c r="F20" s="36"/>
      <c r="G20" s="36"/>
      <c r="H20" s="31">
        <v>79356</v>
      </c>
      <c r="I20" s="36"/>
      <c r="J20" s="36"/>
      <c r="K20" s="31">
        <v>87179</v>
      </c>
      <c r="L20" s="36"/>
      <c r="M20" s="37" t="s">
        <v>20</v>
      </c>
      <c r="N20" s="37" t="s">
        <v>20</v>
      </c>
      <c r="O20" s="31">
        <f>K20</f>
        <v>87179</v>
      </c>
      <c r="P20" s="36"/>
      <c r="Q20" s="38"/>
      <c r="R20" s="38"/>
      <c r="S20" s="32">
        <f t="shared" si="3"/>
        <v>100</v>
      </c>
      <c r="T20" s="33">
        <v>17.4</v>
      </c>
    </row>
    <row r="21" spans="1:20" ht="18" customHeight="1">
      <c r="A21" s="11"/>
      <c r="B21" s="29"/>
      <c r="C21" s="34" t="s">
        <v>60</v>
      </c>
      <c r="D21" s="43" t="s">
        <v>61</v>
      </c>
      <c r="E21" s="44"/>
      <c r="F21" s="31">
        <v>7708994</v>
      </c>
      <c r="G21" s="31">
        <v>193095</v>
      </c>
      <c r="H21" s="31">
        <f t="shared" si="4"/>
        <v>7902089</v>
      </c>
      <c r="I21" s="31">
        <v>7770082</v>
      </c>
      <c r="J21" s="31">
        <v>841389</v>
      </c>
      <c r="K21" s="31">
        <f t="shared" si="5"/>
        <v>8611471</v>
      </c>
      <c r="L21" s="36"/>
      <c r="M21" s="31">
        <v>7509042</v>
      </c>
      <c r="N21" s="31">
        <v>216434</v>
      </c>
      <c r="O21" s="31">
        <f t="shared" si="6"/>
        <v>7725476</v>
      </c>
      <c r="P21" s="36"/>
      <c r="Q21" s="32">
        <f t="shared" si="1"/>
        <v>96.6</v>
      </c>
      <c r="R21" s="32">
        <f aca="true" t="shared" si="7" ref="R21:R32">IF(J21&lt;&gt;0,ROUND(N21/J21*100,1)," ")</f>
        <v>25.7</v>
      </c>
      <c r="S21" s="32">
        <f t="shared" si="3"/>
        <v>89.7</v>
      </c>
      <c r="T21" s="33">
        <v>-8</v>
      </c>
    </row>
    <row r="22" spans="1:20" ht="18" customHeight="1">
      <c r="A22" s="11"/>
      <c r="B22" s="29"/>
      <c r="C22" s="34" t="s">
        <v>84</v>
      </c>
      <c r="D22" s="43" t="s">
        <v>62</v>
      </c>
      <c r="E22" s="44"/>
      <c r="F22" s="31">
        <v>4291319</v>
      </c>
      <c r="G22" s="31">
        <v>0</v>
      </c>
      <c r="H22" s="31">
        <f t="shared" si="4"/>
        <v>4291319</v>
      </c>
      <c r="I22" s="31">
        <v>4295505</v>
      </c>
      <c r="J22" s="31">
        <v>0</v>
      </c>
      <c r="K22" s="31">
        <f t="shared" si="5"/>
        <v>4295505</v>
      </c>
      <c r="L22" s="36"/>
      <c r="M22" s="31">
        <v>4295505</v>
      </c>
      <c r="N22" s="31">
        <v>0</v>
      </c>
      <c r="O22" s="31">
        <f t="shared" si="6"/>
        <v>4295505</v>
      </c>
      <c r="P22" s="36"/>
      <c r="Q22" s="32">
        <f t="shared" si="1"/>
        <v>100</v>
      </c>
      <c r="R22" s="32" t="str">
        <f t="shared" si="7"/>
        <v> </v>
      </c>
      <c r="S22" s="32">
        <f t="shared" si="3"/>
        <v>100</v>
      </c>
      <c r="T22" s="33">
        <v>-3</v>
      </c>
    </row>
    <row r="23" spans="1:20" ht="18" customHeight="1">
      <c r="A23" s="11"/>
      <c r="B23" s="29"/>
      <c r="C23" s="34" t="s">
        <v>83</v>
      </c>
      <c r="D23" s="43" t="s">
        <v>63</v>
      </c>
      <c r="E23" s="44"/>
      <c r="F23" s="31">
        <v>2152325</v>
      </c>
      <c r="G23" s="31">
        <v>13727</v>
      </c>
      <c r="H23" s="31">
        <f t="shared" si="4"/>
        <v>2166052</v>
      </c>
      <c r="I23" s="31">
        <v>2157655</v>
      </c>
      <c r="J23" s="31">
        <v>132807</v>
      </c>
      <c r="K23" s="31">
        <f t="shared" si="5"/>
        <v>2290462</v>
      </c>
      <c r="L23" s="36"/>
      <c r="M23" s="31">
        <v>2141195</v>
      </c>
      <c r="N23" s="31">
        <v>23603</v>
      </c>
      <c r="O23" s="31">
        <f t="shared" si="6"/>
        <v>2164798</v>
      </c>
      <c r="P23" s="36"/>
      <c r="Q23" s="32">
        <f t="shared" si="1"/>
        <v>99.2</v>
      </c>
      <c r="R23" s="32">
        <f t="shared" si="7"/>
        <v>17.8</v>
      </c>
      <c r="S23" s="32">
        <f t="shared" si="3"/>
        <v>94.5</v>
      </c>
      <c r="T23" s="33">
        <v>-6.3</v>
      </c>
    </row>
    <row r="24" spans="1:20" ht="18" customHeight="1">
      <c r="A24" s="11"/>
      <c r="B24" s="29"/>
      <c r="C24" s="34" t="s">
        <v>82</v>
      </c>
      <c r="D24" s="43" t="s">
        <v>64</v>
      </c>
      <c r="E24" s="44"/>
      <c r="F24" s="31">
        <v>1</v>
      </c>
      <c r="G24" s="31">
        <v>4268</v>
      </c>
      <c r="H24" s="31">
        <f t="shared" si="4"/>
        <v>4269</v>
      </c>
      <c r="I24" s="31"/>
      <c r="J24" s="31">
        <v>26858</v>
      </c>
      <c r="K24" s="31">
        <f t="shared" si="5"/>
        <v>26858</v>
      </c>
      <c r="L24" s="36"/>
      <c r="M24" s="31"/>
      <c r="N24" s="31">
        <v>3631</v>
      </c>
      <c r="O24" s="31">
        <f t="shared" si="6"/>
        <v>3631</v>
      </c>
      <c r="P24" s="36"/>
      <c r="Q24" s="32" t="str">
        <f t="shared" si="1"/>
        <v> </v>
      </c>
      <c r="R24" s="32">
        <f t="shared" si="7"/>
        <v>13.5</v>
      </c>
      <c r="S24" s="32">
        <f t="shared" si="3"/>
        <v>13.5</v>
      </c>
      <c r="T24" s="33">
        <v>-70.6</v>
      </c>
    </row>
    <row r="25" spans="1:20" ht="18" customHeight="1">
      <c r="A25" s="11"/>
      <c r="B25" s="29"/>
      <c r="C25" s="34" t="s">
        <v>81</v>
      </c>
      <c r="D25" s="43" t="s">
        <v>65</v>
      </c>
      <c r="E25" s="44"/>
      <c r="F25" s="31">
        <v>38706965</v>
      </c>
      <c r="G25" s="31">
        <v>308529</v>
      </c>
      <c r="H25" s="31">
        <f t="shared" si="4"/>
        <v>39015494</v>
      </c>
      <c r="I25" s="31">
        <v>39260186</v>
      </c>
      <c r="J25" s="31">
        <v>1257359</v>
      </c>
      <c r="K25" s="31">
        <f t="shared" si="5"/>
        <v>40517545</v>
      </c>
      <c r="L25" s="31"/>
      <c r="M25" s="31">
        <v>38732309</v>
      </c>
      <c r="N25" s="31">
        <v>289510</v>
      </c>
      <c r="O25" s="31">
        <f t="shared" si="6"/>
        <v>39021819</v>
      </c>
      <c r="P25" s="31"/>
      <c r="Q25" s="32">
        <f t="shared" si="1"/>
        <v>98.7</v>
      </c>
      <c r="R25" s="32">
        <f t="shared" si="7"/>
        <v>23</v>
      </c>
      <c r="S25" s="32">
        <f t="shared" si="3"/>
        <v>96.3</v>
      </c>
      <c r="T25" s="33">
        <v>-0.5</v>
      </c>
    </row>
    <row r="26" spans="1:20" ht="18" customHeight="1">
      <c r="A26" s="11"/>
      <c r="B26" s="29"/>
      <c r="C26" s="34" t="s">
        <v>80</v>
      </c>
      <c r="D26" s="43" t="s">
        <v>66</v>
      </c>
      <c r="E26" s="44"/>
      <c r="F26" s="31">
        <v>4983</v>
      </c>
      <c r="G26" s="31">
        <v>1</v>
      </c>
      <c r="H26" s="31">
        <f t="shared" si="4"/>
        <v>4984</v>
      </c>
      <c r="I26" s="31">
        <v>4920</v>
      </c>
      <c r="J26" s="31">
        <v>141</v>
      </c>
      <c r="K26" s="31">
        <f t="shared" si="5"/>
        <v>5061</v>
      </c>
      <c r="L26" s="36"/>
      <c r="M26" s="31">
        <v>4920</v>
      </c>
      <c r="N26" s="31"/>
      <c r="O26" s="31">
        <f t="shared" si="6"/>
        <v>4920</v>
      </c>
      <c r="P26" s="36"/>
      <c r="Q26" s="32">
        <f t="shared" si="1"/>
        <v>100</v>
      </c>
      <c r="R26" s="32">
        <f t="shared" si="7"/>
        <v>0</v>
      </c>
      <c r="S26" s="32">
        <f t="shared" si="3"/>
        <v>97.2</v>
      </c>
      <c r="T26" s="33">
        <v>-6.6</v>
      </c>
    </row>
    <row r="27" spans="1:20" ht="18" customHeight="1">
      <c r="A27" s="11"/>
      <c r="B27" s="29"/>
      <c r="C27" s="34" t="s">
        <v>79</v>
      </c>
      <c r="D27" s="43" t="s">
        <v>67</v>
      </c>
      <c r="E27" s="44"/>
      <c r="F27" s="31">
        <v>52554</v>
      </c>
      <c r="G27" s="31">
        <v>0</v>
      </c>
      <c r="H27" s="31">
        <f t="shared" si="4"/>
        <v>52554</v>
      </c>
      <c r="I27" s="31">
        <v>52144</v>
      </c>
      <c r="J27" s="31">
        <v>0</v>
      </c>
      <c r="K27" s="31">
        <f t="shared" si="5"/>
        <v>52144</v>
      </c>
      <c r="L27" s="36"/>
      <c r="M27" s="31">
        <v>52144</v>
      </c>
      <c r="N27" s="31">
        <v>0</v>
      </c>
      <c r="O27" s="31">
        <f t="shared" si="6"/>
        <v>52144</v>
      </c>
      <c r="P27" s="36"/>
      <c r="Q27" s="32">
        <f t="shared" si="1"/>
        <v>100</v>
      </c>
      <c r="R27" s="32" t="str">
        <f t="shared" si="7"/>
        <v> </v>
      </c>
      <c r="S27" s="32">
        <f t="shared" si="3"/>
        <v>100</v>
      </c>
      <c r="T27" s="33">
        <v>-3.1</v>
      </c>
    </row>
    <row r="28" spans="1:20" ht="18" customHeight="1">
      <c r="A28" s="11"/>
      <c r="B28" s="29"/>
      <c r="C28" s="34" t="s">
        <v>78</v>
      </c>
      <c r="D28" s="43" t="s">
        <v>68</v>
      </c>
      <c r="E28" s="44"/>
      <c r="F28" s="31">
        <v>0</v>
      </c>
      <c r="G28" s="31">
        <v>0</v>
      </c>
      <c r="H28" s="31">
        <f t="shared" si="4"/>
        <v>0</v>
      </c>
      <c r="I28" s="31">
        <v>0</v>
      </c>
      <c r="J28" s="31">
        <v>0</v>
      </c>
      <c r="K28" s="31">
        <f t="shared" si="5"/>
        <v>0</v>
      </c>
      <c r="L28" s="36"/>
      <c r="M28" s="31">
        <v>0</v>
      </c>
      <c r="N28" s="31">
        <v>0</v>
      </c>
      <c r="O28" s="31">
        <f t="shared" si="6"/>
        <v>0</v>
      </c>
      <c r="P28" s="36"/>
      <c r="Q28" s="32" t="str">
        <f t="shared" si="1"/>
        <v> </v>
      </c>
      <c r="R28" s="32" t="str">
        <f t="shared" si="7"/>
        <v> </v>
      </c>
      <c r="S28" s="32" t="str">
        <f t="shared" si="3"/>
        <v> </v>
      </c>
      <c r="T28" s="33" t="s">
        <v>35</v>
      </c>
    </row>
    <row r="29" spans="1:20" ht="18" customHeight="1">
      <c r="A29" s="11"/>
      <c r="B29" s="29"/>
      <c r="C29" s="34" t="s">
        <v>69</v>
      </c>
      <c r="D29" s="43" t="s">
        <v>70</v>
      </c>
      <c r="E29" s="44"/>
      <c r="F29" s="31"/>
      <c r="G29" s="31"/>
      <c r="H29" s="31">
        <f t="shared" si="4"/>
        <v>0</v>
      </c>
      <c r="I29" s="31"/>
      <c r="J29" s="31"/>
      <c r="K29" s="31">
        <f t="shared" si="5"/>
        <v>0</v>
      </c>
      <c r="L29" s="36"/>
      <c r="M29" s="31">
        <v>0</v>
      </c>
      <c r="N29" s="31">
        <v>0</v>
      </c>
      <c r="O29" s="31">
        <f t="shared" si="6"/>
        <v>0</v>
      </c>
      <c r="P29" s="36"/>
      <c r="Q29" s="32" t="str">
        <f t="shared" si="1"/>
        <v> </v>
      </c>
      <c r="R29" s="32" t="str">
        <f t="shared" si="7"/>
        <v> </v>
      </c>
      <c r="S29" s="32" t="str">
        <f t="shared" si="3"/>
        <v> </v>
      </c>
      <c r="T29" s="33" t="s">
        <v>35</v>
      </c>
    </row>
    <row r="30" spans="1:20" ht="18" customHeight="1">
      <c r="A30" s="11"/>
      <c r="B30" s="29" t="s">
        <v>71</v>
      </c>
      <c r="C30" s="43" t="s">
        <v>72</v>
      </c>
      <c r="D30" s="43"/>
      <c r="E30" s="44"/>
      <c r="F30" s="31">
        <f>SUM(F31:F33)</f>
        <v>29031305</v>
      </c>
      <c r="G30" s="31">
        <f>SUM(G31:G33)</f>
        <v>18765</v>
      </c>
      <c r="H30" s="31">
        <f t="shared" si="4"/>
        <v>29050070</v>
      </c>
      <c r="I30" s="31">
        <f>SUM(I31:I33)</f>
        <v>29910425</v>
      </c>
      <c r="J30" s="31">
        <f>SUM(J31:J33)</f>
        <v>422476</v>
      </c>
      <c r="K30" s="31">
        <f t="shared" si="5"/>
        <v>30332901</v>
      </c>
      <c r="L30" s="36"/>
      <c r="M30" s="31">
        <f>SUM(M31:M33)</f>
        <v>29890830</v>
      </c>
      <c r="N30" s="31">
        <f>SUM(N31:N33)</f>
        <v>13147</v>
      </c>
      <c r="O30" s="31">
        <f t="shared" si="6"/>
        <v>29903977</v>
      </c>
      <c r="P30" s="36"/>
      <c r="Q30" s="32">
        <f t="shared" si="1"/>
        <v>99.9</v>
      </c>
      <c r="R30" s="32">
        <f t="shared" si="7"/>
        <v>3.1</v>
      </c>
      <c r="S30" s="32">
        <f t="shared" si="3"/>
        <v>98.6</v>
      </c>
      <c r="T30" s="33">
        <v>-2.6</v>
      </c>
    </row>
    <row r="31" spans="1:20" ht="18" customHeight="1">
      <c r="A31" s="11"/>
      <c r="B31" s="29"/>
      <c r="C31" s="34" t="s">
        <v>38</v>
      </c>
      <c r="D31" s="43" t="s">
        <v>73</v>
      </c>
      <c r="E31" s="44"/>
      <c r="F31" s="31">
        <v>9163286</v>
      </c>
      <c r="G31" s="31">
        <v>0</v>
      </c>
      <c r="H31" s="31">
        <f t="shared" si="4"/>
        <v>9163286</v>
      </c>
      <c r="I31" s="31">
        <v>8389463</v>
      </c>
      <c r="J31" s="31">
        <v>0</v>
      </c>
      <c r="K31" s="31">
        <f t="shared" si="5"/>
        <v>8389463</v>
      </c>
      <c r="L31" s="36"/>
      <c r="M31" s="31">
        <v>8389463</v>
      </c>
      <c r="N31" s="31">
        <v>0</v>
      </c>
      <c r="O31" s="31">
        <f t="shared" si="6"/>
        <v>8389463</v>
      </c>
      <c r="P31" s="36"/>
      <c r="Q31" s="32">
        <f t="shared" si="1"/>
        <v>100</v>
      </c>
      <c r="R31" s="32" t="str">
        <f t="shared" si="7"/>
        <v> </v>
      </c>
      <c r="S31" s="32">
        <f t="shared" si="3"/>
        <v>100</v>
      </c>
      <c r="T31" s="33">
        <v>-6.4</v>
      </c>
    </row>
    <row r="32" spans="1:20" ht="18" customHeight="1">
      <c r="A32" s="11"/>
      <c r="B32" s="29"/>
      <c r="C32" s="34" t="s">
        <v>51</v>
      </c>
      <c r="D32" s="43" t="s">
        <v>74</v>
      </c>
      <c r="E32" s="44"/>
      <c r="F32" s="31">
        <v>19832199</v>
      </c>
      <c r="G32" s="31">
        <v>18765</v>
      </c>
      <c r="H32" s="31">
        <f t="shared" si="4"/>
        <v>19850964</v>
      </c>
      <c r="I32" s="31">
        <v>21485183</v>
      </c>
      <c r="J32" s="31">
        <v>422476</v>
      </c>
      <c r="K32" s="31">
        <f t="shared" si="5"/>
        <v>21907659</v>
      </c>
      <c r="L32" s="36"/>
      <c r="M32" s="31">
        <v>21465588</v>
      </c>
      <c r="N32" s="31">
        <v>13147</v>
      </c>
      <c r="O32" s="31">
        <f t="shared" si="6"/>
        <v>21478735</v>
      </c>
      <c r="P32" s="36"/>
      <c r="Q32" s="32">
        <f t="shared" si="1"/>
        <v>99.9</v>
      </c>
      <c r="R32" s="32">
        <f t="shared" si="7"/>
        <v>3.1</v>
      </c>
      <c r="S32" s="32">
        <f t="shared" si="3"/>
        <v>98</v>
      </c>
      <c r="T32" s="33">
        <v>-1</v>
      </c>
    </row>
    <row r="33" spans="1:20" ht="18" customHeight="1">
      <c r="A33" s="11"/>
      <c r="B33" s="29"/>
      <c r="C33" s="34" t="s">
        <v>54</v>
      </c>
      <c r="D33" s="43" t="s">
        <v>75</v>
      </c>
      <c r="E33" s="44"/>
      <c r="F33" s="31">
        <v>35820</v>
      </c>
      <c r="G33" s="31">
        <v>0</v>
      </c>
      <c r="H33" s="31">
        <f t="shared" si="4"/>
        <v>35820</v>
      </c>
      <c r="I33" s="31">
        <v>35779</v>
      </c>
      <c r="J33" s="31">
        <v>0</v>
      </c>
      <c r="K33" s="31">
        <f t="shared" si="5"/>
        <v>35779</v>
      </c>
      <c r="L33" s="36"/>
      <c r="M33" s="31">
        <v>35779</v>
      </c>
      <c r="N33" s="31">
        <v>0</v>
      </c>
      <c r="O33" s="31">
        <f t="shared" si="6"/>
        <v>35779</v>
      </c>
      <c r="P33" s="36"/>
      <c r="Q33" s="32">
        <f t="shared" si="1"/>
        <v>100</v>
      </c>
      <c r="R33" s="32" t="str">
        <f aca="true" t="shared" si="8" ref="R33:S35">IF(J33&lt;&gt;0,ROUND(N33/J33*100,1)," ")</f>
        <v> </v>
      </c>
      <c r="S33" s="32">
        <f t="shared" si="8"/>
        <v>100</v>
      </c>
      <c r="T33" s="33">
        <v>-2.3</v>
      </c>
    </row>
    <row r="34" spans="1:20" ht="18" customHeight="1">
      <c r="A34" s="11"/>
      <c r="B34" s="29" t="s">
        <v>76</v>
      </c>
      <c r="C34" s="43" t="s">
        <v>77</v>
      </c>
      <c r="D34" s="43"/>
      <c r="E34" s="44"/>
      <c r="F34" s="31"/>
      <c r="G34" s="31"/>
      <c r="H34" s="31">
        <f t="shared" si="4"/>
        <v>0</v>
      </c>
      <c r="I34" s="31"/>
      <c r="J34" s="31">
        <v>130</v>
      </c>
      <c r="K34" s="31">
        <f t="shared" si="5"/>
        <v>130</v>
      </c>
      <c r="L34" s="36"/>
      <c r="M34" s="31"/>
      <c r="N34" s="31">
        <v>0</v>
      </c>
      <c r="O34" s="31">
        <f t="shared" si="6"/>
        <v>0</v>
      </c>
      <c r="P34" s="36"/>
      <c r="Q34" s="32" t="str">
        <f>IF(I34&lt;&gt;0,ROUND(M34/I34*100,1)," ")</f>
        <v> </v>
      </c>
      <c r="R34" s="32">
        <f t="shared" si="8"/>
        <v>0</v>
      </c>
      <c r="S34" s="32">
        <f t="shared" si="8"/>
        <v>0</v>
      </c>
      <c r="T34" s="33" t="s">
        <v>35</v>
      </c>
    </row>
    <row r="35" spans="1:20" ht="18" customHeight="1">
      <c r="A35" s="11"/>
      <c r="B35" s="45" t="s">
        <v>6</v>
      </c>
      <c r="C35" s="46"/>
      <c r="D35" s="46"/>
      <c r="E35" s="47"/>
      <c r="F35" s="31">
        <f>+F7+F30+F34</f>
        <v>175347799</v>
      </c>
      <c r="G35" s="31">
        <f aca="true" t="shared" si="9" ref="G35:O35">+G7+G30+G34</f>
        <v>1121527</v>
      </c>
      <c r="H35" s="31">
        <f t="shared" si="9"/>
        <v>198500000</v>
      </c>
      <c r="I35" s="31">
        <f t="shared" si="9"/>
        <v>178425061</v>
      </c>
      <c r="J35" s="31">
        <f t="shared" si="9"/>
        <v>6861149</v>
      </c>
      <c r="K35" s="31">
        <f t="shared" si="9"/>
        <v>208095334</v>
      </c>
      <c r="L35" s="31">
        <f>+L7</f>
        <v>881352</v>
      </c>
      <c r="M35" s="31">
        <f t="shared" si="9"/>
        <v>176666804</v>
      </c>
      <c r="N35" s="31">
        <f t="shared" si="9"/>
        <v>1106137</v>
      </c>
      <c r="O35" s="31">
        <f t="shared" si="9"/>
        <v>200582065</v>
      </c>
      <c r="P35" s="31">
        <f>+P7</f>
        <v>878708</v>
      </c>
      <c r="Q35" s="32">
        <f>IF(I35&lt;&gt;0,ROUND(M35/I35*100,1)," ")</f>
        <v>99</v>
      </c>
      <c r="R35" s="32">
        <f t="shared" si="8"/>
        <v>16.1</v>
      </c>
      <c r="S35" s="32">
        <f t="shared" si="8"/>
        <v>96.4</v>
      </c>
      <c r="T35" s="33">
        <v>-10.9</v>
      </c>
    </row>
    <row r="36" spans="1:20" ht="18" customHeight="1">
      <c r="A36" s="11"/>
      <c r="B36" s="11"/>
      <c r="C36" s="11"/>
      <c r="D36" s="11"/>
      <c r="E36" s="11"/>
      <c r="F36" s="11"/>
      <c r="G36" s="11"/>
      <c r="H36" s="11"/>
      <c r="I36" s="11"/>
      <c r="J36" s="11"/>
      <c r="K36" s="11"/>
      <c r="L36" s="11"/>
      <c r="M36" s="11"/>
      <c r="N36" s="11"/>
      <c r="O36" s="11"/>
      <c r="P36" s="11"/>
      <c r="Q36" s="11"/>
      <c r="R36" s="11"/>
      <c r="S36" s="39"/>
      <c r="T36" s="11"/>
    </row>
    <row r="37" spans="2:20" ht="18" customHeight="1">
      <c r="B37" s="40" t="s">
        <v>30</v>
      </c>
      <c r="C37" s="40"/>
      <c r="D37" s="40"/>
      <c r="E37" s="40"/>
      <c r="F37" s="41"/>
      <c r="G37" s="41"/>
      <c r="H37" s="41"/>
      <c r="I37" s="41"/>
      <c r="J37" s="41"/>
      <c r="K37" s="41"/>
      <c r="L37" s="41"/>
      <c r="M37" s="41"/>
      <c r="N37" s="41"/>
      <c r="O37" s="41"/>
      <c r="P37" s="41"/>
      <c r="Q37" s="41"/>
      <c r="R37" s="41"/>
      <c r="S37" s="41"/>
      <c r="T37" s="41"/>
    </row>
    <row r="38" spans="2:20" ht="18" customHeight="1">
      <c r="B38" s="41" t="s">
        <v>31</v>
      </c>
      <c r="C38" s="41"/>
      <c r="D38" s="41"/>
      <c r="E38" s="41"/>
      <c r="F38" s="42" t="s">
        <v>85</v>
      </c>
      <c r="G38" s="42"/>
      <c r="H38" s="42"/>
      <c r="I38" s="42"/>
      <c r="J38" s="42"/>
      <c r="K38" s="42"/>
      <c r="L38" s="42"/>
      <c r="M38" s="42"/>
      <c r="N38" s="42"/>
      <c r="O38" s="42"/>
      <c r="P38" s="42"/>
      <c r="Q38" s="42"/>
      <c r="R38" s="42"/>
      <c r="S38" s="42"/>
      <c r="T38" s="42"/>
    </row>
    <row r="39" spans="2:20" ht="18" customHeight="1">
      <c r="B39" s="41"/>
      <c r="C39" s="41"/>
      <c r="D39" s="41"/>
      <c r="E39" s="41"/>
      <c r="F39" s="42"/>
      <c r="G39" s="42"/>
      <c r="H39" s="42"/>
      <c r="I39" s="42"/>
      <c r="J39" s="42"/>
      <c r="K39" s="42"/>
      <c r="L39" s="42"/>
      <c r="M39" s="42"/>
      <c r="N39" s="42"/>
      <c r="O39" s="42"/>
      <c r="P39" s="42"/>
      <c r="Q39" s="42"/>
      <c r="R39" s="42"/>
      <c r="S39" s="42"/>
      <c r="T39" s="42"/>
    </row>
  </sheetData>
  <mergeCells count="22">
    <mergeCell ref="D8:E8"/>
    <mergeCell ref="C7:E7"/>
    <mergeCell ref="B35:E35"/>
    <mergeCell ref="B3:E6"/>
    <mergeCell ref="D21:E21"/>
    <mergeCell ref="D18:E18"/>
    <mergeCell ref="D15:E15"/>
    <mergeCell ref="D9:E9"/>
    <mergeCell ref="D25:E25"/>
    <mergeCell ref="D24:E24"/>
    <mergeCell ref="D23:E23"/>
    <mergeCell ref="D22:E22"/>
    <mergeCell ref="D29:E29"/>
    <mergeCell ref="D28:E28"/>
    <mergeCell ref="D27:E27"/>
    <mergeCell ref="D26:E26"/>
    <mergeCell ref="F38:T39"/>
    <mergeCell ref="C34:E34"/>
    <mergeCell ref="C30:E30"/>
    <mergeCell ref="D31:E31"/>
    <mergeCell ref="D32:E32"/>
    <mergeCell ref="D33:E33"/>
  </mergeCells>
  <printOptions/>
  <pageMargins left="0.81" right="0.52" top="0.71" bottom="0.7" header="0.512" footer="0.512"/>
  <pageSetup horizontalDpi="400" verticalDpi="4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2005-03-16T07:35:19Z</cp:lastPrinted>
  <dcterms:created xsi:type="dcterms:W3CDTF">1999-09-24T00:57:19Z</dcterms:created>
  <dcterms:modified xsi:type="dcterms:W3CDTF">2005-03-16T07:35:20Z</dcterms:modified>
  <cp:category/>
  <cp:version/>
  <cp:contentType/>
  <cp:contentStatus/>
</cp:coreProperties>
</file>