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'Sheet1'!$A$1:$Q$39</definedName>
  </definedNames>
  <calcPr fullCalcOnLoad="1"/>
</workbook>
</file>

<file path=xl/sharedStrings.xml><?xml version="1.0" encoding="utf-8"?>
<sst xmlns="http://schemas.openxmlformats.org/spreadsheetml/2006/main" count="141" uniqueCount="78">
  <si>
    <t>道府県税の徴収実績</t>
  </si>
  <si>
    <t>現年課税分</t>
  </si>
  <si>
    <t>滞納繰越分</t>
  </si>
  <si>
    <t>標準税率</t>
  </si>
  <si>
    <t>超過調定額</t>
  </si>
  <si>
    <t>（単位　千円）</t>
  </si>
  <si>
    <t>　１　法定普通税</t>
  </si>
  <si>
    <t>　(１)道府県民税</t>
  </si>
  <si>
    <t>　　(ｱ)個人均等割</t>
  </si>
  <si>
    <t>　　(ｳ)法人均等割</t>
  </si>
  <si>
    <t>一　普   通   税</t>
  </si>
  <si>
    <t>　(３)地方消費税</t>
  </si>
  <si>
    <t xml:space="preserve">  (４)不動産取得税</t>
  </si>
  <si>
    <t>　(５)道府県たばこ税</t>
  </si>
  <si>
    <t>　(６)ゴルフ場利用税</t>
  </si>
  <si>
    <t>　(７)特別地方消費税</t>
  </si>
  <si>
    <t>　(８)自 動 車 税</t>
  </si>
  <si>
    <t xml:space="preserve">  (10)狩猟者登録税</t>
  </si>
  <si>
    <t>　(11)固定資産税(特例)</t>
  </si>
  <si>
    <t>　２　法定外普通税</t>
  </si>
  <si>
    <t>二　目   的   税</t>
  </si>
  <si>
    <t>　(１)自動車取得税</t>
  </si>
  <si>
    <t>　(２)軽油引取税</t>
  </si>
  <si>
    <t>三　旧法による税</t>
  </si>
  <si>
    <t>合　　　　計</t>
  </si>
  <si>
    <t>区　　　　分</t>
  </si>
  <si>
    <t>最　　終　　予　　算　　額</t>
  </si>
  <si>
    <t>(A)</t>
  </si>
  <si>
    <t>(B)</t>
  </si>
  <si>
    <t>(C)</t>
  </si>
  <si>
    <t>(D)</t>
  </si>
  <si>
    <t>(E)</t>
  </si>
  <si>
    <t>(F)</t>
  </si>
  <si>
    <t>(G)</t>
  </si>
  <si>
    <t>(H)</t>
  </si>
  <si>
    <t>(%)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</si>
  <si>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</si>
  <si>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</si>
  <si>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</si>
  <si>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</si>
  <si>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</si>
  <si>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</si>
  <si>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</si>
  <si>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</si>
  <si>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</si>
  <si>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</si>
  <si>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</si>
  <si>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</si>
  <si>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</si>
  <si>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</si>
  <si>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</si>
  <si>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　　(ｴ)法人税割</t>
  </si>
  <si>
    <t>　(２)事  業  税</t>
  </si>
  <si>
    <t>　　(ｲ)所得割</t>
  </si>
  <si>
    <t>　　(ｵ)利子割</t>
  </si>
  <si>
    <t xml:space="preserve">     (ｱ)個人分</t>
  </si>
  <si>
    <t xml:space="preserve">     (ｲ)法人分</t>
  </si>
  <si>
    <t>　   (ｱ)譲渡割</t>
  </si>
  <si>
    <t xml:space="preserve">     (ｲ)貨物割</t>
  </si>
  <si>
    <t>　(９)鉱  区  税</t>
  </si>
  <si>
    <t>　(３)入  猟  税</t>
  </si>
  <si>
    <t>調　　　定　　 済　　　額</t>
  </si>
  <si>
    <t>収　　　入　　　済　　　額</t>
  </si>
  <si>
    <t>合  計</t>
  </si>
  <si>
    <t>(E)/(A)</t>
  </si>
  <si>
    <t>×100</t>
  </si>
  <si>
    <t>(F)/(B)</t>
  </si>
  <si>
    <t>(G)/(C)</t>
  </si>
  <si>
    <t xml:space="preserve"> 徴　収　率　（％）</t>
  </si>
  <si>
    <t>（普通会計）</t>
  </si>
  <si>
    <t>資料：県財政課</t>
  </si>
  <si>
    <t>注）　１　標準税率超過調定額</t>
  </si>
  <si>
    <t>超過収入済額</t>
  </si>
  <si>
    <t>　　　　　　　　　　　　 (収入済額)</t>
  </si>
  <si>
    <t>　群馬県では、福祉・医療の充実及び教育・文化・スポーツの振興に資するため、道府県民税のうち法人税割に5.8%（標準税率5.0%）の税率を設けています。資本金額若しくは出資金額が１億円を超える法人又は保険業法に規定する相互会社で、法人税</t>
  </si>
  <si>
    <t>割の課税標準となる法人税額が1,000円を超える場合に適用され、期限は平成8年5月1日から13年4月30日までです。</t>
  </si>
  <si>
    <t>(G)の対前年</t>
  </si>
  <si>
    <t>度増加率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</si>
</sst>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00;&quot;▲ &quot;#,##0.000"/>
    <numFmt numFmtId="178" formatCode="#,##0;&quot;▲ &quot;#,##0"/>
  </numFmts>
  <fonts count="6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178" fontId="0" fillId="0" borderId="0" xfId="0" applyAlignment="1">
      <alignment/>
    </xf>
    <xf numFmtId="178" fontId="2" fillId="0" borderId="0" xfId="0" applyFont="1" applyAlignment="1">
      <alignment/>
    </xf>
    <xf numFmtId="178" fontId="3" fillId="0" borderId="0" xfId="0" applyFont="1" applyAlignment="1">
      <alignment/>
    </xf>
    <xf numFmtId="178" fontId="2" fillId="0" borderId="0" xfId="0" applyFont="1" applyAlignment="1">
      <alignment horizontal="right"/>
    </xf>
    <xf numFmtId="178" fontId="2" fillId="2" borderId="1" xfId="0" applyFont="1" applyFill="1" applyBorder="1" applyAlignment="1">
      <alignment/>
    </xf>
    <xf numFmtId="178" fontId="2" fillId="2" borderId="2" xfId="0" applyFont="1" applyFill="1" applyBorder="1" applyAlignment="1">
      <alignment/>
    </xf>
    <xf numFmtId="178" fontId="2" fillId="2" borderId="3" xfId="0" applyFont="1" applyFill="1" applyBorder="1" applyAlignment="1">
      <alignment horizontal="center"/>
    </xf>
    <xf numFmtId="178" fontId="2" fillId="2" borderId="4" xfId="0" applyFont="1" applyFill="1" applyBorder="1" applyAlignment="1">
      <alignment/>
    </xf>
    <xf numFmtId="178" fontId="2" fillId="2" borderId="3" xfId="0" applyFont="1" applyFill="1" applyBorder="1" applyAlignment="1">
      <alignment/>
    </xf>
    <xf numFmtId="178" fontId="2" fillId="2" borderId="3" xfId="0" applyFont="1" applyFill="1" applyBorder="1" applyAlignment="1">
      <alignment horizontal="left"/>
    </xf>
    <xf numFmtId="178" fontId="2" fillId="2" borderId="1" xfId="0" applyFont="1" applyFill="1" applyBorder="1" applyAlignment="1">
      <alignment horizontal="center"/>
    </xf>
    <xf numFmtId="178" fontId="2" fillId="2" borderId="5" xfId="0" applyFont="1" applyFill="1" applyBorder="1" applyAlignment="1">
      <alignment horizontal="center"/>
    </xf>
    <xf numFmtId="178" fontId="2" fillId="2" borderId="6" xfId="0" applyFont="1" applyFill="1" applyBorder="1" applyAlignment="1">
      <alignment/>
    </xf>
    <xf numFmtId="178" fontId="2" fillId="2" borderId="5" xfId="0" applyFont="1" applyFill="1" applyBorder="1" applyAlignment="1">
      <alignment/>
    </xf>
    <xf numFmtId="178" fontId="2" fillId="2" borderId="7" xfId="0" applyFont="1" applyFill="1" applyBorder="1" applyAlignment="1">
      <alignment/>
    </xf>
    <xf numFmtId="178" fontId="2" fillId="2" borderId="0" xfId="0" applyFont="1" applyFill="1" applyBorder="1" applyAlignment="1">
      <alignment/>
    </xf>
    <xf numFmtId="178" fontId="2" fillId="2" borderId="6" xfId="0" applyFont="1" applyFill="1" applyBorder="1" applyAlignment="1">
      <alignment horizontal="center"/>
    </xf>
    <xf numFmtId="178" fontId="2" fillId="2" borderId="8" xfId="0" applyFont="1" applyFill="1" applyBorder="1" applyAlignment="1">
      <alignment horizontal="center"/>
    </xf>
    <xf numFmtId="178" fontId="2" fillId="2" borderId="7" xfId="0" applyFont="1" applyFill="1" applyBorder="1" applyAlignment="1">
      <alignment horizontal="center"/>
    </xf>
    <xf numFmtId="178" fontId="2" fillId="2" borderId="0" xfId="0" applyFont="1" applyFill="1" applyBorder="1" applyAlignment="1">
      <alignment horizontal="center"/>
    </xf>
    <xf numFmtId="178" fontId="2" fillId="2" borderId="9" xfId="0" applyFont="1" applyFill="1" applyBorder="1" applyAlignment="1">
      <alignment/>
    </xf>
    <xf numFmtId="178" fontId="2" fillId="2" borderId="10" xfId="0" applyFont="1" applyFill="1" applyBorder="1" applyAlignment="1">
      <alignment/>
    </xf>
    <xf numFmtId="178" fontId="2" fillId="2" borderId="11" xfId="0" applyFont="1" applyFill="1" applyBorder="1" applyAlignment="1">
      <alignment/>
    </xf>
    <xf numFmtId="178" fontId="2" fillId="2" borderId="9" xfId="0" applyFont="1" applyFill="1" applyBorder="1" applyAlignment="1">
      <alignment horizontal="right"/>
    </xf>
    <xf numFmtId="178" fontId="2" fillId="3" borderId="12" xfId="0" applyFont="1" applyFill="1" applyBorder="1" applyAlignment="1">
      <alignment/>
    </xf>
    <xf numFmtId="178" fontId="2" fillId="0" borderId="12" xfId="0" applyFont="1" applyBorder="1" applyAlignment="1">
      <alignment/>
    </xf>
    <xf numFmtId="176" fontId="2" fillId="4" borderId="12" xfId="0" applyNumberFormat="1" applyFont="1" applyFill="1" applyBorder="1" applyAlignment="1">
      <alignment horizontal="right"/>
    </xf>
    <xf numFmtId="176" fontId="2" fillId="4" borderId="12" xfId="0" applyNumberFormat="1" applyFont="1" applyFill="1" applyBorder="1" applyAlignment="1">
      <alignment/>
    </xf>
    <xf numFmtId="178" fontId="2" fillId="0" borderId="12" xfId="0" applyFont="1" applyBorder="1" applyAlignment="1">
      <alignment horizontal="center"/>
    </xf>
    <xf numFmtId="178" fontId="2" fillId="4" borderId="12" xfId="0" applyFont="1" applyFill="1" applyBorder="1" applyAlignment="1">
      <alignment horizontal="center"/>
    </xf>
    <xf numFmtId="176" fontId="2" fillId="4" borderId="12" xfId="0" applyNumberFormat="1" applyFont="1" applyFill="1" applyBorder="1" applyAlignment="1">
      <alignment horizontal="center"/>
    </xf>
    <xf numFmtId="178" fontId="2" fillId="3" borderId="12" xfId="0" applyFont="1" applyFill="1" applyBorder="1" applyAlignment="1">
      <alignment horizontal="center"/>
    </xf>
    <xf numFmtId="176" fontId="2" fillId="0" borderId="0" xfId="0" applyNumberFormat="1" applyFont="1" applyBorder="1" applyAlignment="1">
      <alignment/>
    </xf>
    <xf numFmtId="178" fontId="2" fillId="2" borderId="9" xfId="0" applyFont="1" applyFill="1" applyBorder="1" applyAlignment="1">
      <alignment horizontal="center"/>
    </xf>
    <xf numFmtId="178" fontId="2" fillId="2" borderId="13" xfId="0" applyFont="1" applyFill="1" applyBorder="1" applyAlignment="1">
      <alignment horizontal="center"/>
    </xf>
    <xf numFmtId="178" fontId="2" fillId="2" borderId="10" xfId="0" applyFont="1" applyFill="1" applyBorder="1" applyAlignment="1">
      <alignment horizontal="center"/>
    </xf>
    <xf numFmtId="178" fontId="2" fillId="2" borderId="5" xfId="0" applyFont="1" applyFill="1" applyBorder="1" applyAlignment="1">
      <alignment horizontal="left"/>
    </xf>
    <xf numFmtId="178" fontId="4" fillId="0" borderId="0" xfId="0" applyFont="1" applyFill="1" applyBorder="1" applyAlignment="1">
      <alignment/>
    </xf>
    <xf numFmtId="178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Zeros="0" tabSelected="1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1" sqref="A41"/>
    </sheetView>
  </sheetViews>
  <sheetFormatPr defaultColWidth="9.140625" defaultRowHeight="12"/>
  <cols>
    <col min="1" max="1" width="2.57421875" style="0" customWidth="1"/>
    <col min="2" max="2" width="23.00390625" style="0" customWidth="1"/>
    <col min="3" max="3" width="12.7109375" style="0" customWidth="1"/>
    <col min="4" max="4" width="10.7109375" style="0" customWidth="1"/>
    <col min="5" max="6" width="12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2.00390625" style="0" customWidth="1"/>
    <col min="14" max="16" width="7.7109375" style="0" customWidth="1"/>
    <col min="17" max="17" width="11.57421875" style="0" customWidth="1"/>
  </cols>
  <sheetData>
    <row r="1" spans="1:17" ht="14.25">
      <c r="A1" s="1"/>
      <c r="B1" s="2" t="s">
        <v>0</v>
      </c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</row>
    <row r="2" spans="1:17" ht="12">
      <c r="A2" s="1"/>
      <c r="B2" s="1" t="s">
        <v>69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5</v>
      </c>
    </row>
    <row r="3" spans="1:17" ht="12">
      <c r="A3" s="1"/>
      <c r="B3" s="4"/>
      <c r="C3" s="5"/>
      <c r="D3" s="6" t="s">
        <v>26</v>
      </c>
      <c r="E3" s="7"/>
      <c r="F3" s="8"/>
      <c r="G3" s="9" t="s">
        <v>61</v>
      </c>
      <c r="H3" s="8"/>
      <c r="I3" s="8"/>
      <c r="J3" s="5"/>
      <c r="K3" s="8" t="s">
        <v>62</v>
      </c>
      <c r="L3" s="8"/>
      <c r="M3" s="7"/>
      <c r="N3" s="8"/>
      <c r="O3" s="6" t="s">
        <v>68</v>
      </c>
      <c r="P3" s="8"/>
      <c r="Q3" s="10" t="s">
        <v>76</v>
      </c>
    </row>
    <row r="4" spans="1:17" ht="12">
      <c r="A4" s="1"/>
      <c r="B4" s="11" t="s">
        <v>25</v>
      </c>
      <c r="C4" s="12"/>
      <c r="D4" s="13"/>
      <c r="E4" s="14"/>
      <c r="F4" s="4"/>
      <c r="G4" s="4"/>
      <c r="H4" s="15"/>
      <c r="I4" s="16" t="s">
        <v>3</v>
      </c>
      <c r="J4" s="4"/>
      <c r="K4" s="15"/>
      <c r="L4" s="4"/>
      <c r="M4" s="10" t="s">
        <v>3</v>
      </c>
      <c r="N4" s="15"/>
      <c r="O4" s="4"/>
      <c r="P4" s="15"/>
      <c r="Q4" s="11" t="s">
        <v>77</v>
      </c>
    </row>
    <row r="5" spans="1:17" ht="12">
      <c r="A5" s="1"/>
      <c r="B5" s="13"/>
      <c r="C5" s="17" t="s">
        <v>1</v>
      </c>
      <c r="D5" s="11" t="s">
        <v>2</v>
      </c>
      <c r="E5" s="18" t="s">
        <v>63</v>
      </c>
      <c r="F5" s="11" t="s">
        <v>1</v>
      </c>
      <c r="G5" s="11" t="s">
        <v>2</v>
      </c>
      <c r="H5" s="19" t="s">
        <v>63</v>
      </c>
      <c r="I5" s="17" t="s">
        <v>4</v>
      </c>
      <c r="J5" s="11" t="s">
        <v>1</v>
      </c>
      <c r="K5" s="19" t="s">
        <v>2</v>
      </c>
      <c r="L5" s="11" t="s">
        <v>63</v>
      </c>
      <c r="M5" s="13" t="s">
        <v>72</v>
      </c>
      <c r="N5" s="19" t="s">
        <v>64</v>
      </c>
      <c r="O5" s="11" t="s">
        <v>66</v>
      </c>
      <c r="P5" s="19" t="s">
        <v>67</v>
      </c>
      <c r="Q5" s="36"/>
    </row>
    <row r="6" spans="1:17" ht="12">
      <c r="A6" s="1"/>
      <c r="B6" s="20"/>
      <c r="C6" s="21"/>
      <c r="D6" s="20"/>
      <c r="E6" s="22"/>
      <c r="F6" s="33" t="s">
        <v>27</v>
      </c>
      <c r="G6" s="33" t="s">
        <v>28</v>
      </c>
      <c r="H6" s="34" t="s">
        <v>29</v>
      </c>
      <c r="I6" s="35" t="s">
        <v>30</v>
      </c>
      <c r="J6" s="33" t="s">
        <v>31</v>
      </c>
      <c r="K6" s="34" t="s">
        <v>32</v>
      </c>
      <c r="L6" s="33" t="s">
        <v>33</v>
      </c>
      <c r="M6" s="33" t="s">
        <v>34</v>
      </c>
      <c r="N6" s="34" t="s">
        <v>65</v>
      </c>
      <c r="O6" s="33" t="s">
        <v>65</v>
      </c>
      <c r="P6" s="34" t="s">
        <v>65</v>
      </c>
      <c r="Q6" s="23" t="s">
        <v>35</v>
      </c>
    </row>
    <row r="7" spans="1:17" ht="12">
      <c r="A7" s="1"/>
      <c r="B7" s="24" t="s">
        <v>10</v>
      </c>
      <c r="C7" s="1">
        <f aca="true" t="shared" si="0" ref="C7:H7">+C8+C29</f>
        <v>158390165</v>
      </c>
      <c r="D7" s="25">
        <f t="shared" si="0"/>
        <v>1107504</v>
      </c>
      <c r="E7" s="25">
        <f t="shared" si="0"/>
        <v>182142437</v>
      </c>
      <c r="F7" s="25">
        <f t="shared" si="0"/>
        <v>160388058</v>
      </c>
      <c r="G7" s="25">
        <f t="shared" si="0"/>
        <v>5886898</v>
      </c>
      <c r="H7" s="25">
        <f t="shared" si="0"/>
        <v>189677416</v>
      </c>
      <c r="I7" s="25">
        <f>+I8</f>
        <v>987459</v>
      </c>
      <c r="J7" s="25">
        <f>+J8</f>
        <v>158473797</v>
      </c>
      <c r="K7" s="25">
        <f>+K8+K29</f>
        <v>1093858</v>
      </c>
      <c r="L7" s="25">
        <f>+L8+L29</f>
        <v>182970115</v>
      </c>
      <c r="M7" s="25">
        <f>+M8</f>
        <v>982522</v>
      </c>
      <c r="N7" s="26">
        <f aca="true" t="shared" si="1" ref="N7:N33">IF(F7&lt;&gt;0,ROUND(J7/F7*100,1)," ")</f>
        <v>98.8</v>
      </c>
      <c r="O7" s="26">
        <f aca="true" t="shared" si="2" ref="O7:O17">IF(G7&lt;&gt;0,ROUND(K7/G7*100,1)," ")</f>
        <v>18.6</v>
      </c>
      <c r="P7" s="26">
        <f aca="true" t="shared" si="3" ref="P7:P32">IF(H7&lt;&gt;0,ROUND(L7/H7*100,1)," ")</f>
        <v>96.5</v>
      </c>
      <c r="Q7" s="27">
        <v>-6.8</v>
      </c>
    </row>
    <row r="8" spans="1:17" ht="12">
      <c r="A8" s="1"/>
      <c r="B8" s="24" t="s">
        <v>6</v>
      </c>
      <c r="C8" s="25">
        <f>C9+C15+SUM(C21:C28)</f>
        <v>158390165</v>
      </c>
      <c r="D8" s="25">
        <f>D9+D15+SUM(D21:D28)</f>
        <v>1107504</v>
      </c>
      <c r="E8" s="25">
        <f>SUM(E9+E15+E18,E21:E28)</f>
        <v>182142437</v>
      </c>
      <c r="F8" s="25">
        <f>F9+F15+SUM(F21:F28)</f>
        <v>160388058</v>
      </c>
      <c r="G8" s="25">
        <f>G9+G15+SUM(G21:G28)</f>
        <v>5886898</v>
      </c>
      <c r="H8" s="25">
        <f>SUM(H21:H28,+H9+H15+H18)</f>
        <v>189677416</v>
      </c>
      <c r="I8" s="25">
        <f>I9+I17+SUM(I21:I28)</f>
        <v>987459</v>
      </c>
      <c r="J8" s="25">
        <f>J9+J15+SUM(J21:J28)</f>
        <v>158473797</v>
      </c>
      <c r="K8" s="25">
        <f>K9+K15+SUM(K21:K28)</f>
        <v>1093858</v>
      </c>
      <c r="L8" s="25">
        <f>SUM(L21:L28,+L9+L15+L18)</f>
        <v>182970115</v>
      </c>
      <c r="M8" s="25">
        <f>M9+M17+SUM(M21:M28)</f>
        <v>982522</v>
      </c>
      <c r="N8" s="26">
        <f t="shared" si="1"/>
        <v>98.8</v>
      </c>
      <c r="O8" s="26">
        <f t="shared" si="2"/>
        <v>18.6</v>
      </c>
      <c r="P8" s="26">
        <f t="shared" si="3"/>
        <v>96.5</v>
      </c>
      <c r="Q8" s="27">
        <v>-6.8</v>
      </c>
    </row>
    <row r="9" spans="1:17" ht="12">
      <c r="A9" s="1"/>
      <c r="B9" s="24" t="s">
        <v>7</v>
      </c>
      <c r="C9" s="25">
        <f>SUM(C10:C14)</f>
        <v>49696557</v>
      </c>
      <c r="D9" s="25">
        <f>SUM(D10:D14)</f>
        <v>479974</v>
      </c>
      <c r="E9" s="25">
        <f aca="true" t="shared" si="4" ref="E9:E34">+C9+D9</f>
        <v>50176531</v>
      </c>
      <c r="F9" s="25">
        <f>SUM(F10:F14)</f>
        <v>50061995</v>
      </c>
      <c r="G9" s="25">
        <f>SUM(G10:G14)</f>
        <v>3138363</v>
      </c>
      <c r="H9" s="25">
        <f aca="true" t="shared" si="5" ref="H9:H34">+F9+G9</f>
        <v>53200358</v>
      </c>
      <c r="I9" s="25">
        <f>SUM(I10:I14)</f>
        <v>987459</v>
      </c>
      <c r="J9" s="25">
        <f>SUM(J10:J14)</f>
        <v>49254727</v>
      </c>
      <c r="K9" s="25">
        <f>SUM(K10:K14)</f>
        <v>441832</v>
      </c>
      <c r="L9" s="25">
        <f aca="true" t="shared" si="6" ref="L9:L34">+J9+K9</f>
        <v>49696559</v>
      </c>
      <c r="M9" s="25">
        <f>SUM(M10:M14)</f>
        <v>982522</v>
      </c>
      <c r="N9" s="26">
        <f t="shared" si="1"/>
        <v>98.4</v>
      </c>
      <c r="O9" s="26">
        <f t="shared" si="2"/>
        <v>14.1</v>
      </c>
      <c r="P9" s="26">
        <f t="shared" si="3"/>
        <v>93.4</v>
      </c>
      <c r="Q9" s="27">
        <v>-0.5</v>
      </c>
    </row>
    <row r="10" spans="1:17" ht="12">
      <c r="A10" s="1"/>
      <c r="B10" s="24" t="s">
        <v>8</v>
      </c>
      <c r="C10" s="25">
        <v>763765</v>
      </c>
      <c r="D10" s="25">
        <v>10109</v>
      </c>
      <c r="E10" s="25">
        <f t="shared" si="4"/>
        <v>773874</v>
      </c>
      <c r="F10" s="25">
        <v>757759</v>
      </c>
      <c r="G10" s="25">
        <v>67550</v>
      </c>
      <c r="H10" s="25">
        <f t="shared" si="5"/>
        <v>825309</v>
      </c>
      <c r="I10" s="28" t="s">
        <v>36</v>
      </c>
      <c r="J10" s="25">
        <v>740554</v>
      </c>
      <c r="K10" s="25">
        <v>9154</v>
      </c>
      <c r="L10" s="25">
        <f t="shared" si="6"/>
        <v>749708</v>
      </c>
      <c r="M10" s="28" t="s">
        <v>36</v>
      </c>
      <c r="N10" s="26">
        <f t="shared" si="1"/>
        <v>97.7</v>
      </c>
      <c r="O10" s="26">
        <f t="shared" si="2"/>
        <v>13.6</v>
      </c>
      <c r="P10" s="26">
        <f t="shared" si="3"/>
        <v>90.8</v>
      </c>
      <c r="Q10" s="27">
        <v>-1.7</v>
      </c>
    </row>
    <row r="11" spans="1:17" ht="12">
      <c r="A11" s="1"/>
      <c r="B11" s="24" t="s">
        <v>53</v>
      </c>
      <c r="C11" s="25">
        <v>33332870</v>
      </c>
      <c r="D11" s="25">
        <v>441173</v>
      </c>
      <c r="E11" s="25">
        <f t="shared" si="4"/>
        <v>33774043</v>
      </c>
      <c r="F11" s="25">
        <v>33058491</v>
      </c>
      <c r="G11" s="25">
        <v>2948070</v>
      </c>
      <c r="H11" s="25">
        <f t="shared" si="5"/>
        <v>36006561</v>
      </c>
      <c r="I11" s="28" t="s">
        <v>37</v>
      </c>
      <c r="J11" s="25">
        <v>32319881</v>
      </c>
      <c r="K11" s="25">
        <v>399507</v>
      </c>
      <c r="L11" s="25">
        <f t="shared" si="6"/>
        <v>32719388</v>
      </c>
      <c r="M11" s="28" t="s">
        <v>37</v>
      </c>
      <c r="N11" s="26">
        <f t="shared" si="1"/>
        <v>97.8</v>
      </c>
      <c r="O11" s="26">
        <f t="shared" si="2"/>
        <v>13.6</v>
      </c>
      <c r="P11" s="26">
        <f t="shared" si="3"/>
        <v>90.9</v>
      </c>
      <c r="Q11" s="27">
        <v>3.7</v>
      </c>
    </row>
    <row r="12" spans="1:17" ht="12">
      <c r="A12" s="1"/>
      <c r="B12" s="24" t="s">
        <v>9</v>
      </c>
      <c r="C12" s="25">
        <v>2191017</v>
      </c>
      <c r="D12" s="25">
        <v>5705</v>
      </c>
      <c r="E12" s="25">
        <f t="shared" si="4"/>
        <v>2196722</v>
      </c>
      <c r="F12" s="25">
        <v>2256969</v>
      </c>
      <c r="G12" s="25">
        <v>24404</v>
      </c>
      <c r="H12" s="25">
        <f t="shared" si="5"/>
        <v>2281373</v>
      </c>
      <c r="I12" s="28" t="s">
        <v>38</v>
      </c>
      <c r="J12" s="25">
        <v>2246736</v>
      </c>
      <c r="K12" s="25">
        <v>6595</v>
      </c>
      <c r="L12" s="25">
        <f t="shared" si="6"/>
        <v>2253331</v>
      </c>
      <c r="M12" s="28" t="s">
        <v>38</v>
      </c>
      <c r="N12" s="26">
        <f t="shared" si="1"/>
        <v>99.5</v>
      </c>
      <c r="O12" s="26">
        <f t="shared" si="2"/>
        <v>27</v>
      </c>
      <c r="P12" s="26">
        <f t="shared" si="3"/>
        <v>98.8</v>
      </c>
      <c r="Q12" s="27">
        <v>0.4</v>
      </c>
    </row>
    <row r="13" spans="1:17" ht="12">
      <c r="A13" s="1"/>
      <c r="B13" s="24" t="s">
        <v>51</v>
      </c>
      <c r="C13" s="25">
        <v>8828754</v>
      </c>
      <c r="D13" s="25">
        <v>22987</v>
      </c>
      <c r="E13" s="25">
        <f t="shared" si="4"/>
        <v>8851741</v>
      </c>
      <c r="F13" s="25">
        <v>9094495</v>
      </c>
      <c r="G13" s="25">
        <v>98339</v>
      </c>
      <c r="H13" s="25">
        <f t="shared" si="5"/>
        <v>9192834</v>
      </c>
      <c r="I13" s="25">
        <v>987459</v>
      </c>
      <c r="J13" s="25">
        <v>9053275</v>
      </c>
      <c r="K13" s="25">
        <v>26576</v>
      </c>
      <c r="L13" s="25">
        <f t="shared" si="6"/>
        <v>9079851</v>
      </c>
      <c r="M13" s="25">
        <v>982522</v>
      </c>
      <c r="N13" s="26">
        <f t="shared" si="1"/>
        <v>99.5</v>
      </c>
      <c r="O13" s="26">
        <f t="shared" si="2"/>
        <v>27</v>
      </c>
      <c r="P13" s="26">
        <f t="shared" si="3"/>
        <v>98.8</v>
      </c>
      <c r="Q13" s="27">
        <v>-16.1</v>
      </c>
    </row>
    <row r="14" spans="1:17" ht="12">
      <c r="A14" s="1"/>
      <c r="B14" s="24" t="s">
        <v>54</v>
      </c>
      <c r="C14" s="25">
        <v>4580151</v>
      </c>
      <c r="D14" s="25"/>
      <c r="E14" s="25">
        <f t="shared" si="4"/>
        <v>4580151</v>
      </c>
      <c r="F14" s="25">
        <v>4894281</v>
      </c>
      <c r="G14" s="25"/>
      <c r="H14" s="25">
        <f t="shared" si="5"/>
        <v>4894281</v>
      </c>
      <c r="I14" s="28" t="s">
        <v>39</v>
      </c>
      <c r="J14" s="25">
        <v>4894281</v>
      </c>
      <c r="K14" s="25"/>
      <c r="L14" s="25">
        <f t="shared" si="6"/>
        <v>4894281</v>
      </c>
      <c r="M14" s="28" t="s">
        <v>39</v>
      </c>
      <c r="N14" s="26">
        <f t="shared" si="1"/>
        <v>100</v>
      </c>
      <c r="O14" s="26" t="str">
        <f t="shared" si="2"/>
        <v> </v>
      </c>
      <c r="P14" s="26">
        <f t="shared" si="3"/>
        <v>100</v>
      </c>
      <c r="Q14" s="27">
        <v>7.1</v>
      </c>
    </row>
    <row r="15" spans="1:17" ht="12">
      <c r="A15" s="1"/>
      <c r="B15" s="24" t="s">
        <v>52</v>
      </c>
      <c r="C15" s="25">
        <f>+C16+C17</f>
        <v>53083343</v>
      </c>
      <c r="D15" s="25">
        <f>+D16+D17</f>
        <v>132773</v>
      </c>
      <c r="E15" s="25">
        <f t="shared" si="4"/>
        <v>53216116</v>
      </c>
      <c r="F15" s="25">
        <f>+F16+F17</f>
        <v>53848645</v>
      </c>
      <c r="G15" s="25">
        <f>+G16+G17</f>
        <v>612706</v>
      </c>
      <c r="H15" s="25">
        <f t="shared" si="5"/>
        <v>54461351</v>
      </c>
      <c r="I15" s="25">
        <f>I17</f>
        <v>0</v>
      </c>
      <c r="J15" s="25">
        <f>+J16+J17</f>
        <v>53583032</v>
      </c>
      <c r="K15" s="25">
        <f>+K16+K17</f>
        <v>132968</v>
      </c>
      <c r="L15" s="25">
        <f t="shared" si="6"/>
        <v>53716000</v>
      </c>
      <c r="M15" s="25">
        <f>M17</f>
        <v>0</v>
      </c>
      <c r="N15" s="26">
        <f t="shared" si="1"/>
        <v>99.5</v>
      </c>
      <c r="O15" s="26">
        <f t="shared" si="2"/>
        <v>21.7</v>
      </c>
      <c r="P15" s="26">
        <f t="shared" si="3"/>
        <v>98.6</v>
      </c>
      <c r="Q15" s="27">
        <v>-18.1</v>
      </c>
    </row>
    <row r="16" spans="1:17" ht="12">
      <c r="A16" s="1"/>
      <c r="B16" s="24" t="s">
        <v>55</v>
      </c>
      <c r="C16" s="25">
        <v>2304829</v>
      </c>
      <c r="D16" s="25">
        <v>44829</v>
      </c>
      <c r="E16" s="25">
        <f t="shared" si="4"/>
        <v>2349658</v>
      </c>
      <c r="F16" s="25">
        <v>2349429</v>
      </c>
      <c r="G16" s="25">
        <v>232843</v>
      </c>
      <c r="H16" s="25">
        <f t="shared" si="5"/>
        <v>2582272</v>
      </c>
      <c r="I16" s="28" t="s">
        <v>36</v>
      </c>
      <c r="J16" s="25">
        <v>2245525</v>
      </c>
      <c r="K16" s="25">
        <v>51643</v>
      </c>
      <c r="L16" s="25">
        <f t="shared" si="6"/>
        <v>2297168</v>
      </c>
      <c r="M16" s="28" t="s">
        <v>36</v>
      </c>
      <c r="N16" s="26">
        <f t="shared" si="1"/>
        <v>95.6</v>
      </c>
      <c r="O16" s="26">
        <f t="shared" si="2"/>
        <v>22.2</v>
      </c>
      <c r="P16" s="26">
        <f t="shared" si="3"/>
        <v>89</v>
      </c>
      <c r="Q16" s="27">
        <v>-20</v>
      </c>
    </row>
    <row r="17" spans="1:17" ht="12">
      <c r="A17" s="1"/>
      <c r="B17" s="24" t="s">
        <v>56</v>
      </c>
      <c r="C17" s="25">
        <v>50778514</v>
      </c>
      <c r="D17" s="25">
        <v>87944</v>
      </c>
      <c r="E17" s="25">
        <f t="shared" si="4"/>
        <v>50866458</v>
      </c>
      <c r="F17" s="25">
        <v>51499216</v>
      </c>
      <c r="G17" s="25">
        <v>379863</v>
      </c>
      <c r="H17" s="25">
        <f t="shared" si="5"/>
        <v>51879079</v>
      </c>
      <c r="I17" s="25"/>
      <c r="J17" s="25">
        <v>51337507</v>
      </c>
      <c r="K17" s="25">
        <v>81325</v>
      </c>
      <c r="L17" s="25">
        <f t="shared" si="6"/>
        <v>51418832</v>
      </c>
      <c r="M17" s="25"/>
      <c r="N17" s="26">
        <f t="shared" si="1"/>
        <v>99.7</v>
      </c>
      <c r="O17" s="26">
        <f t="shared" si="2"/>
        <v>21.4</v>
      </c>
      <c r="P17" s="26">
        <f t="shared" si="3"/>
        <v>99.1</v>
      </c>
      <c r="Q17" s="27">
        <v>-18</v>
      </c>
    </row>
    <row r="18" spans="1:17" ht="12">
      <c r="A18" s="1"/>
      <c r="B18" s="24" t="s">
        <v>11</v>
      </c>
      <c r="C18" s="28" t="s">
        <v>40</v>
      </c>
      <c r="D18" s="28" t="s">
        <v>40</v>
      </c>
      <c r="E18" s="25">
        <f>+E19+E20</f>
        <v>22644768</v>
      </c>
      <c r="F18" s="28" t="s">
        <v>40</v>
      </c>
      <c r="G18" s="28" t="s">
        <v>40</v>
      </c>
      <c r="H18" s="25">
        <f>+H19+H20</f>
        <v>23402460</v>
      </c>
      <c r="I18" s="28" t="s">
        <v>40</v>
      </c>
      <c r="J18" s="28" t="s">
        <v>40</v>
      </c>
      <c r="K18" s="28" t="s">
        <v>40</v>
      </c>
      <c r="L18" s="25">
        <f>+L19+L20</f>
        <v>23402460</v>
      </c>
      <c r="M18" s="28" t="s">
        <v>40</v>
      </c>
      <c r="N18" s="29" t="s">
        <v>40</v>
      </c>
      <c r="O18" s="29" t="s">
        <v>40</v>
      </c>
      <c r="P18" s="26">
        <f t="shared" si="3"/>
        <v>100</v>
      </c>
      <c r="Q18" s="30" t="s">
        <v>40</v>
      </c>
    </row>
    <row r="19" spans="1:17" ht="12">
      <c r="A19" s="1"/>
      <c r="B19" s="24" t="s">
        <v>57</v>
      </c>
      <c r="C19" s="28" t="s">
        <v>41</v>
      </c>
      <c r="D19" s="28" t="s">
        <v>41</v>
      </c>
      <c r="E19" s="25">
        <v>22492753</v>
      </c>
      <c r="F19" s="28" t="s">
        <v>41</v>
      </c>
      <c r="G19" s="28" t="s">
        <v>41</v>
      </c>
      <c r="H19" s="25">
        <v>23311281</v>
      </c>
      <c r="I19" s="28" t="s">
        <v>41</v>
      </c>
      <c r="J19" s="28" t="s">
        <v>41</v>
      </c>
      <c r="K19" s="28" t="s">
        <v>41</v>
      </c>
      <c r="L19" s="25">
        <v>23311281</v>
      </c>
      <c r="M19" s="28" t="s">
        <v>41</v>
      </c>
      <c r="N19" s="29" t="s">
        <v>41</v>
      </c>
      <c r="O19" s="29" t="s">
        <v>41</v>
      </c>
      <c r="P19" s="26">
        <f t="shared" si="3"/>
        <v>100</v>
      </c>
      <c r="Q19" s="30" t="s">
        <v>41</v>
      </c>
    </row>
    <row r="20" spans="1:17" ht="12">
      <c r="A20" s="1"/>
      <c r="B20" s="24" t="s">
        <v>58</v>
      </c>
      <c r="C20" s="28" t="s">
        <v>42</v>
      </c>
      <c r="D20" s="28" t="s">
        <v>42</v>
      </c>
      <c r="E20" s="25">
        <v>152015</v>
      </c>
      <c r="F20" s="28" t="s">
        <v>42</v>
      </c>
      <c r="G20" s="28" t="s">
        <v>42</v>
      </c>
      <c r="H20" s="25">
        <v>91179</v>
      </c>
      <c r="I20" s="28" t="s">
        <v>42</v>
      </c>
      <c r="J20" s="28" t="s">
        <v>42</v>
      </c>
      <c r="K20" s="28" t="s">
        <v>42</v>
      </c>
      <c r="L20" s="25">
        <v>91179</v>
      </c>
      <c r="M20" s="28" t="s">
        <v>42</v>
      </c>
      <c r="N20" s="29" t="s">
        <v>42</v>
      </c>
      <c r="O20" s="29" t="s">
        <v>42</v>
      </c>
      <c r="P20" s="26">
        <f t="shared" si="3"/>
        <v>100</v>
      </c>
      <c r="Q20" s="30" t="s">
        <v>42</v>
      </c>
    </row>
    <row r="21" spans="1:17" ht="12">
      <c r="A21" s="1"/>
      <c r="B21" s="24" t="s">
        <v>12</v>
      </c>
      <c r="C21" s="25">
        <v>8045623</v>
      </c>
      <c r="D21" s="25">
        <v>192156</v>
      </c>
      <c r="E21" s="25">
        <f t="shared" si="4"/>
        <v>8237779</v>
      </c>
      <c r="F21" s="25">
        <v>8666082</v>
      </c>
      <c r="G21" s="25">
        <v>880064</v>
      </c>
      <c r="H21" s="25">
        <f t="shared" si="5"/>
        <v>9546146</v>
      </c>
      <c r="I21" s="28" t="s">
        <v>43</v>
      </c>
      <c r="J21" s="25">
        <v>8423038</v>
      </c>
      <c r="K21" s="25">
        <v>206611</v>
      </c>
      <c r="L21" s="25">
        <f t="shared" si="6"/>
        <v>8629649</v>
      </c>
      <c r="M21" s="28" t="s">
        <v>43</v>
      </c>
      <c r="N21" s="26">
        <f t="shared" si="1"/>
        <v>97.2</v>
      </c>
      <c r="O21" s="26">
        <f aca="true" t="shared" si="7" ref="O21:O32">IF(G21&lt;&gt;0,ROUND(K21/G21*100,1)," ")</f>
        <v>23.5</v>
      </c>
      <c r="P21" s="26">
        <f t="shared" si="3"/>
        <v>90.4</v>
      </c>
      <c r="Q21" s="27">
        <v>-10.1</v>
      </c>
    </row>
    <row r="22" spans="1:17" ht="12">
      <c r="A22" s="1"/>
      <c r="B22" s="24" t="s">
        <v>13</v>
      </c>
      <c r="C22" s="25">
        <v>4556969</v>
      </c>
      <c r="D22" s="25"/>
      <c r="E22" s="25">
        <f t="shared" si="4"/>
        <v>4556969</v>
      </c>
      <c r="F22" s="25">
        <v>4427223</v>
      </c>
      <c r="G22" s="25"/>
      <c r="H22" s="25">
        <f t="shared" si="5"/>
        <v>4427223</v>
      </c>
      <c r="I22" s="28" t="s">
        <v>44</v>
      </c>
      <c r="J22" s="25">
        <v>4427223</v>
      </c>
      <c r="K22" s="25"/>
      <c r="L22" s="25">
        <f t="shared" si="6"/>
        <v>4427223</v>
      </c>
      <c r="M22" s="28" t="s">
        <v>44</v>
      </c>
      <c r="N22" s="26">
        <f t="shared" si="1"/>
        <v>100</v>
      </c>
      <c r="O22" s="26" t="str">
        <f t="shared" si="7"/>
        <v> </v>
      </c>
      <c r="P22" s="26">
        <f t="shared" si="3"/>
        <v>100</v>
      </c>
      <c r="Q22" s="27">
        <v>19.1</v>
      </c>
    </row>
    <row r="23" spans="1:17" ht="12">
      <c r="A23" s="1"/>
      <c r="B23" s="24" t="s">
        <v>14</v>
      </c>
      <c r="C23" s="25">
        <v>2836571</v>
      </c>
      <c r="D23" s="25">
        <v>3691</v>
      </c>
      <c r="E23" s="25">
        <f t="shared" si="4"/>
        <v>2840262</v>
      </c>
      <c r="F23" s="25">
        <v>2734790</v>
      </c>
      <c r="G23" s="25">
        <v>118551</v>
      </c>
      <c r="H23" s="25">
        <f t="shared" si="5"/>
        <v>2853341</v>
      </c>
      <c r="I23" s="28" t="s">
        <v>45</v>
      </c>
      <c r="J23" s="25">
        <v>2717174</v>
      </c>
      <c r="K23" s="25">
        <v>5068</v>
      </c>
      <c r="L23" s="25">
        <f t="shared" si="6"/>
        <v>2722242</v>
      </c>
      <c r="M23" s="28" t="s">
        <v>45</v>
      </c>
      <c r="N23" s="26">
        <f t="shared" si="1"/>
        <v>99.4</v>
      </c>
      <c r="O23" s="26">
        <f t="shared" si="7"/>
        <v>4.3</v>
      </c>
      <c r="P23" s="26">
        <f t="shared" si="3"/>
        <v>95.4</v>
      </c>
      <c r="Q23" s="27">
        <v>-6.8</v>
      </c>
    </row>
    <row r="24" spans="1:17" ht="12">
      <c r="A24" s="1"/>
      <c r="B24" s="24" t="s">
        <v>15</v>
      </c>
      <c r="C24" s="25">
        <v>1702753</v>
      </c>
      <c r="D24" s="25">
        <v>17672</v>
      </c>
      <c r="E24" s="25">
        <f t="shared" si="4"/>
        <v>1720425</v>
      </c>
      <c r="F24" s="25">
        <v>1703694</v>
      </c>
      <c r="G24" s="25">
        <v>43382</v>
      </c>
      <c r="H24" s="25">
        <f t="shared" si="5"/>
        <v>1747076</v>
      </c>
      <c r="I24" s="28" t="s">
        <v>46</v>
      </c>
      <c r="J24" s="25">
        <v>1676023</v>
      </c>
      <c r="K24" s="25">
        <v>11202</v>
      </c>
      <c r="L24" s="25">
        <f t="shared" si="6"/>
        <v>1687225</v>
      </c>
      <c r="M24" s="28" t="s">
        <v>46</v>
      </c>
      <c r="N24" s="26">
        <f t="shared" si="1"/>
        <v>98.4</v>
      </c>
      <c r="O24" s="26">
        <f t="shared" si="7"/>
        <v>25.8</v>
      </c>
      <c r="P24" s="26">
        <f t="shared" si="3"/>
        <v>96.6</v>
      </c>
      <c r="Q24" s="27">
        <v>-8</v>
      </c>
    </row>
    <row r="25" spans="1:17" ht="12">
      <c r="A25" s="1"/>
      <c r="B25" s="24" t="s">
        <v>16</v>
      </c>
      <c r="C25" s="25">
        <v>38408474</v>
      </c>
      <c r="D25" s="25">
        <v>281238</v>
      </c>
      <c r="E25" s="25">
        <f t="shared" si="4"/>
        <v>38689712</v>
      </c>
      <c r="F25" s="25">
        <v>38884595</v>
      </c>
      <c r="G25" s="25">
        <v>1093701</v>
      </c>
      <c r="H25" s="25">
        <f t="shared" si="5"/>
        <v>39978296</v>
      </c>
      <c r="I25" s="25"/>
      <c r="J25" s="25">
        <v>38331578</v>
      </c>
      <c r="K25" s="25">
        <v>296177</v>
      </c>
      <c r="L25" s="25">
        <f t="shared" si="6"/>
        <v>38627755</v>
      </c>
      <c r="M25" s="25"/>
      <c r="N25" s="26">
        <f t="shared" si="1"/>
        <v>98.6</v>
      </c>
      <c r="O25" s="26">
        <f t="shared" si="7"/>
        <v>27.1</v>
      </c>
      <c r="P25" s="26">
        <f t="shared" si="3"/>
        <v>96.6</v>
      </c>
      <c r="Q25" s="27">
        <v>1.3</v>
      </c>
    </row>
    <row r="26" spans="1:17" ht="12">
      <c r="A26" s="1"/>
      <c r="B26" s="24" t="s">
        <v>59</v>
      </c>
      <c r="C26" s="25">
        <v>4829</v>
      </c>
      <c r="D26" s="25"/>
      <c r="E26" s="25">
        <f t="shared" si="4"/>
        <v>4829</v>
      </c>
      <c r="F26" s="25">
        <v>4839</v>
      </c>
      <c r="G26" s="25">
        <v>131</v>
      </c>
      <c r="H26" s="25">
        <f t="shared" si="5"/>
        <v>4970</v>
      </c>
      <c r="I26" s="28" t="s">
        <v>36</v>
      </c>
      <c r="J26" s="25">
        <v>4807</v>
      </c>
      <c r="K26" s="25"/>
      <c r="L26" s="25">
        <f t="shared" si="6"/>
        <v>4807</v>
      </c>
      <c r="M26" s="28" t="s">
        <v>36</v>
      </c>
      <c r="N26" s="26">
        <f t="shared" si="1"/>
        <v>99.3</v>
      </c>
      <c r="O26" s="26">
        <f t="shared" si="7"/>
        <v>0</v>
      </c>
      <c r="P26" s="26">
        <f t="shared" si="3"/>
        <v>96.7</v>
      </c>
      <c r="Q26" s="27">
        <v>-0.9</v>
      </c>
    </row>
    <row r="27" spans="1:17" ht="12">
      <c r="A27" s="1"/>
      <c r="B27" s="24" t="s">
        <v>17</v>
      </c>
      <c r="C27" s="25">
        <v>55046</v>
      </c>
      <c r="D27" s="25"/>
      <c r="E27" s="25">
        <f t="shared" si="4"/>
        <v>55046</v>
      </c>
      <c r="F27" s="25">
        <v>56195</v>
      </c>
      <c r="G27" s="25"/>
      <c r="H27" s="25">
        <f t="shared" si="5"/>
        <v>56195</v>
      </c>
      <c r="I27" s="28" t="s">
        <v>37</v>
      </c>
      <c r="J27" s="25">
        <v>56195</v>
      </c>
      <c r="K27" s="25"/>
      <c r="L27" s="25">
        <f t="shared" si="6"/>
        <v>56195</v>
      </c>
      <c r="M27" s="28" t="s">
        <v>37</v>
      </c>
      <c r="N27" s="26">
        <f t="shared" si="1"/>
        <v>100</v>
      </c>
      <c r="O27" s="26" t="str">
        <f t="shared" si="7"/>
        <v> </v>
      </c>
      <c r="P27" s="26">
        <f t="shared" si="3"/>
        <v>100</v>
      </c>
      <c r="Q27" s="27">
        <v>-2</v>
      </c>
    </row>
    <row r="28" spans="1:17" ht="12">
      <c r="A28" s="1"/>
      <c r="B28" s="24" t="s">
        <v>18</v>
      </c>
      <c r="C28" s="25"/>
      <c r="D28" s="25"/>
      <c r="E28" s="25">
        <f t="shared" si="4"/>
        <v>0</v>
      </c>
      <c r="F28" s="25"/>
      <c r="G28" s="25"/>
      <c r="H28" s="25">
        <f t="shared" si="5"/>
        <v>0</v>
      </c>
      <c r="I28" s="28" t="s">
        <v>36</v>
      </c>
      <c r="J28" s="25"/>
      <c r="K28" s="25"/>
      <c r="L28" s="25">
        <f t="shared" si="6"/>
        <v>0</v>
      </c>
      <c r="M28" s="28" t="s">
        <v>36</v>
      </c>
      <c r="N28" s="26" t="str">
        <f t="shared" si="1"/>
        <v> </v>
      </c>
      <c r="O28" s="26" t="str">
        <f t="shared" si="7"/>
        <v> </v>
      </c>
      <c r="P28" s="26" t="str">
        <f t="shared" si="3"/>
        <v> </v>
      </c>
      <c r="Q28" s="27"/>
    </row>
    <row r="29" spans="1:17" ht="12">
      <c r="A29" s="1"/>
      <c r="B29" s="24" t="s">
        <v>19</v>
      </c>
      <c r="C29" s="25"/>
      <c r="D29" s="25"/>
      <c r="E29" s="25">
        <f t="shared" si="4"/>
        <v>0</v>
      </c>
      <c r="F29" s="25"/>
      <c r="G29" s="25"/>
      <c r="H29" s="25">
        <f t="shared" si="5"/>
        <v>0</v>
      </c>
      <c r="I29" s="28" t="s">
        <v>38</v>
      </c>
      <c r="J29" s="25"/>
      <c r="K29" s="25"/>
      <c r="L29" s="25">
        <f t="shared" si="6"/>
        <v>0</v>
      </c>
      <c r="M29" s="28" t="s">
        <v>38</v>
      </c>
      <c r="N29" s="26" t="str">
        <f t="shared" si="1"/>
        <v> </v>
      </c>
      <c r="O29" s="26" t="str">
        <f t="shared" si="7"/>
        <v> </v>
      </c>
      <c r="P29" s="26" t="str">
        <f t="shared" si="3"/>
        <v> </v>
      </c>
      <c r="Q29" s="27"/>
    </row>
    <row r="30" spans="1:17" ht="12">
      <c r="A30" s="1"/>
      <c r="B30" s="24" t="s">
        <v>20</v>
      </c>
      <c r="C30" s="25">
        <f>SUM(C31:C33)</f>
        <v>31655976</v>
      </c>
      <c r="D30" s="25">
        <f>SUM(D31:D33)</f>
        <v>1097</v>
      </c>
      <c r="E30" s="25">
        <f t="shared" si="4"/>
        <v>31657073</v>
      </c>
      <c r="F30" s="25">
        <f>SUM(F31:F33)</f>
        <v>33084073</v>
      </c>
      <c r="G30" s="25">
        <f>SUM(G31:G33)</f>
        <v>16514</v>
      </c>
      <c r="H30" s="25">
        <f t="shared" si="5"/>
        <v>33100587</v>
      </c>
      <c r="I30" s="28" t="s">
        <v>47</v>
      </c>
      <c r="J30" s="25">
        <f>SUM(J31:J33)</f>
        <v>33064533</v>
      </c>
      <c r="K30" s="25">
        <f>SUM(K31:K33)</f>
        <v>980</v>
      </c>
      <c r="L30" s="25">
        <f t="shared" si="6"/>
        <v>33065513</v>
      </c>
      <c r="M30" s="28" t="s">
        <v>47</v>
      </c>
      <c r="N30" s="26">
        <f t="shared" si="1"/>
        <v>99.9</v>
      </c>
      <c r="O30" s="26">
        <f t="shared" si="7"/>
        <v>5.9</v>
      </c>
      <c r="P30" s="26">
        <f t="shared" si="3"/>
        <v>99.9</v>
      </c>
      <c r="Q30" s="27">
        <v>-4.3</v>
      </c>
    </row>
    <row r="31" spans="1:17" ht="12">
      <c r="A31" s="1"/>
      <c r="B31" s="24" t="s">
        <v>21</v>
      </c>
      <c r="C31" s="25">
        <v>9894233</v>
      </c>
      <c r="D31" s="25"/>
      <c r="E31" s="25">
        <f t="shared" si="4"/>
        <v>9894233</v>
      </c>
      <c r="F31" s="25">
        <v>9230811</v>
      </c>
      <c r="G31" s="25"/>
      <c r="H31" s="25">
        <f t="shared" si="5"/>
        <v>9230811</v>
      </c>
      <c r="I31" s="28" t="s">
        <v>45</v>
      </c>
      <c r="J31" s="25">
        <v>9230811</v>
      </c>
      <c r="K31" s="25"/>
      <c r="L31" s="25">
        <f t="shared" si="6"/>
        <v>9230811</v>
      </c>
      <c r="M31" s="28" t="s">
        <v>45</v>
      </c>
      <c r="N31" s="26">
        <f t="shared" si="1"/>
        <v>100</v>
      </c>
      <c r="O31" s="26" t="str">
        <f t="shared" si="7"/>
        <v> </v>
      </c>
      <c r="P31" s="26">
        <f t="shared" si="3"/>
        <v>100</v>
      </c>
      <c r="Q31" s="27">
        <v>-8.5</v>
      </c>
    </row>
    <row r="32" spans="1:17" ht="12">
      <c r="A32" s="1"/>
      <c r="B32" s="24" t="s">
        <v>22</v>
      </c>
      <c r="C32" s="25">
        <v>21724108</v>
      </c>
      <c r="D32" s="25">
        <v>1097</v>
      </c>
      <c r="E32" s="25">
        <f t="shared" si="4"/>
        <v>21725205</v>
      </c>
      <c r="F32" s="25">
        <v>23815187</v>
      </c>
      <c r="G32" s="25">
        <v>16514</v>
      </c>
      <c r="H32" s="25">
        <f t="shared" si="5"/>
        <v>23831701</v>
      </c>
      <c r="I32" s="28" t="s">
        <v>48</v>
      </c>
      <c r="J32" s="25">
        <v>23795647</v>
      </c>
      <c r="K32" s="25">
        <v>980</v>
      </c>
      <c r="L32" s="25">
        <f t="shared" si="6"/>
        <v>23796627</v>
      </c>
      <c r="M32" s="28" t="s">
        <v>48</v>
      </c>
      <c r="N32" s="26">
        <f t="shared" si="1"/>
        <v>99.9</v>
      </c>
      <c r="O32" s="26">
        <f t="shared" si="7"/>
        <v>5.9</v>
      </c>
      <c r="P32" s="26">
        <f t="shared" si="3"/>
        <v>99.9</v>
      </c>
      <c r="Q32" s="27">
        <v>-2.7</v>
      </c>
    </row>
    <row r="33" spans="1:17" ht="12">
      <c r="A33" s="1"/>
      <c r="B33" s="24" t="s">
        <v>60</v>
      </c>
      <c r="C33" s="25">
        <v>37635</v>
      </c>
      <c r="D33" s="25"/>
      <c r="E33" s="25">
        <f t="shared" si="4"/>
        <v>37635</v>
      </c>
      <c r="F33" s="25">
        <v>38075</v>
      </c>
      <c r="G33" s="25"/>
      <c r="H33" s="25">
        <f t="shared" si="5"/>
        <v>38075</v>
      </c>
      <c r="I33" s="28" t="s">
        <v>49</v>
      </c>
      <c r="J33" s="25">
        <v>38075</v>
      </c>
      <c r="K33" s="25"/>
      <c r="L33" s="25">
        <f t="shared" si="6"/>
        <v>38075</v>
      </c>
      <c r="M33" s="28" t="s">
        <v>49</v>
      </c>
      <c r="N33" s="26">
        <f t="shared" si="1"/>
        <v>100</v>
      </c>
      <c r="O33" s="26" t="str">
        <f aca="true" t="shared" si="8" ref="O33:P35">IF(G33&lt;&gt;0,ROUND(K33/G33*100,1)," ")</f>
        <v> </v>
      </c>
      <c r="P33" s="26">
        <f t="shared" si="8"/>
        <v>100</v>
      </c>
      <c r="Q33" s="27">
        <v>-2.6</v>
      </c>
    </row>
    <row r="34" spans="1:17" ht="12">
      <c r="A34" s="1"/>
      <c r="B34" s="24" t="s">
        <v>23</v>
      </c>
      <c r="C34" s="25"/>
      <c r="D34" s="25">
        <v>490</v>
      </c>
      <c r="E34" s="25">
        <f t="shared" si="4"/>
        <v>490</v>
      </c>
      <c r="F34" s="25"/>
      <c r="G34" s="25">
        <v>6794</v>
      </c>
      <c r="H34" s="25">
        <f t="shared" si="5"/>
        <v>6794</v>
      </c>
      <c r="I34" s="28" t="s">
        <v>50</v>
      </c>
      <c r="J34" s="25"/>
      <c r="K34" s="25">
        <v>781</v>
      </c>
      <c r="L34" s="25">
        <f t="shared" si="6"/>
        <v>781</v>
      </c>
      <c r="M34" s="28" t="s">
        <v>50</v>
      </c>
      <c r="N34" s="26" t="str">
        <f>IF(F34&lt;&gt;0,ROUND(J34/F34*100,1)," ")</f>
        <v> </v>
      </c>
      <c r="O34" s="26">
        <f t="shared" si="8"/>
        <v>11.5</v>
      </c>
      <c r="P34" s="26">
        <f t="shared" si="8"/>
        <v>11.5</v>
      </c>
      <c r="Q34" s="27">
        <v>-20.6</v>
      </c>
    </row>
    <row r="35" spans="1:17" ht="12">
      <c r="A35" s="1"/>
      <c r="B35" s="31" t="s">
        <v>24</v>
      </c>
      <c r="C35" s="25">
        <f>+C7+C30+C34</f>
        <v>190046141</v>
      </c>
      <c r="D35" s="25">
        <f aca="true" t="shared" si="9" ref="D35:L35">+D7+D30+D34</f>
        <v>1109091</v>
      </c>
      <c r="E35" s="25">
        <f t="shared" si="9"/>
        <v>213800000</v>
      </c>
      <c r="F35" s="25">
        <f t="shared" si="9"/>
        <v>193472131</v>
      </c>
      <c r="G35" s="25">
        <f t="shared" si="9"/>
        <v>5910206</v>
      </c>
      <c r="H35" s="25">
        <f t="shared" si="9"/>
        <v>222784797</v>
      </c>
      <c r="I35" s="25">
        <f>+I7</f>
        <v>987459</v>
      </c>
      <c r="J35" s="25">
        <f t="shared" si="9"/>
        <v>191538330</v>
      </c>
      <c r="K35" s="25">
        <f t="shared" si="9"/>
        <v>1095619</v>
      </c>
      <c r="L35" s="25">
        <f t="shared" si="9"/>
        <v>216036409</v>
      </c>
      <c r="M35" s="25">
        <f>+M7</f>
        <v>982522</v>
      </c>
      <c r="N35" s="26">
        <f>IF(F35&lt;&gt;0,ROUND(J35/F35*100,1)," ")</f>
        <v>99</v>
      </c>
      <c r="O35" s="26">
        <f t="shared" si="8"/>
        <v>18.5</v>
      </c>
      <c r="P35" s="26">
        <f t="shared" si="8"/>
        <v>97</v>
      </c>
      <c r="Q35" s="27">
        <v>-6.4</v>
      </c>
    </row>
    <row r="36" spans="1:17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2"/>
      <c r="Q36" s="1"/>
    </row>
    <row r="37" spans="2:17" ht="12">
      <c r="B37" s="37" t="s">
        <v>70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2:17" ht="12">
      <c r="B38" s="38" t="s">
        <v>71</v>
      </c>
      <c r="C38" s="38" t="s">
        <v>74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 ht="12">
      <c r="B39" s="38" t="s">
        <v>73</v>
      </c>
      <c r="C39" s="38" t="s">
        <v>75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</sheetData>
  <printOptions/>
  <pageMargins left="0.92" right="0.52" top="1" bottom="1" header="0.512" footer="0.51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群馬県庁</cp:lastModifiedBy>
  <cp:lastPrinted>1999-10-22T08:25:48Z</cp:lastPrinted>
  <dcterms:created xsi:type="dcterms:W3CDTF">1999-09-24T00:57:19Z</dcterms:created>
  <dcterms:modified xsi:type="dcterms:W3CDTF">1999-10-22T08:26:55Z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