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5330" windowHeight="4305" activeTab="0"/>
  </bookViews>
  <sheets>
    <sheet name="歳入の状況" sheetId="1" r:id="rId1"/>
  </sheets>
  <definedNames>
    <definedName name="_xlnm.Print_Area" localSheetId="0">'歳入の状況'!$A$1:$M$38</definedName>
  </definedNames>
  <calcPr fullCalcOnLoad="1"/>
</workbook>
</file>

<file path=xl/sharedStrings.xml><?xml version="1.0" encoding="utf-8"?>
<sst xmlns="http://schemas.openxmlformats.org/spreadsheetml/2006/main" count="82" uniqueCount="77">
  <si>
    <t>歳入の状況（収入の状況）</t>
  </si>
  <si>
    <t>２　地方譲与税</t>
  </si>
  <si>
    <t>内</t>
  </si>
  <si>
    <t>訳</t>
  </si>
  <si>
    <t>収益事業収入</t>
  </si>
  <si>
    <t>各種貸付金元利収入</t>
  </si>
  <si>
    <t>建設事業充当</t>
  </si>
  <si>
    <t>特定財源</t>
  </si>
  <si>
    <t>その他の</t>
  </si>
  <si>
    <t>一般財源等</t>
  </si>
  <si>
    <t>決算額(A)</t>
  </si>
  <si>
    <t>の構成比</t>
  </si>
  <si>
    <t>（単位　千円）</t>
  </si>
  <si>
    <t>決　算　額</t>
  </si>
  <si>
    <t>－</t>
  </si>
  <si>
    <t>（普通会計）</t>
  </si>
  <si>
    <t>資料：県財政課</t>
  </si>
  <si>
    <t>注）　１　経常的収入と臨時的収入の区分</t>
  </si>
  <si>
    <t>　各地方公共団体にとって毎年度繰り返し収入されるかどうか、またほとんどの団体でその収入が予想されるかどうかを基準にしています。</t>
  </si>
  <si>
    <t>(A)-(B)</t>
  </si>
  <si>
    <t>(A)</t>
  </si>
  <si>
    <t>(C)</t>
  </si>
  <si>
    <t>(%)</t>
  </si>
  <si>
    <t>　　　区　　　　　　　　分</t>
  </si>
  <si>
    <t>１　地　方  税</t>
  </si>
  <si>
    <t>そ  の  他</t>
  </si>
  <si>
    <t>（  歳     入     合     計  ）</t>
  </si>
  <si>
    <t xml:space="preserve">  歳   入   構   成   比  （%）</t>
  </si>
  <si>
    <t xml:space="preserve">   臨 　時 　的　 な　 も　 の　 (B)</t>
  </si>
  <si>
    <t>　　経　  常 　 的  　な  　も  　の</t>
  </si>
  <si>
    <t xml:space="preserve">             (C)   の   内   訳</t>
  </si>
  <si>
    <t>はこの一般財源と同様に使用される他の財源の一部を合算した数値が記載されています。したがって、これ以外の財源が上表の特定財源です。</t>
  </si>
  <si>
    <t>　一般財源とは、使い道が特定されない財源であり、具体的には地方税や地方譲与税、地方交付税などがあります。上表の「一般財源等」に</t>
  </si>
  <si>
    <t>地　方  税</t>
  </si>
  <si>
    <t>地方譲与税</t>
  </si>
  <si>
    <t>地方特例交付金</t>
  </si>
  <si>
    <t>地方交付税</t>
  </si>
  <si>
    <t>交通安全対策特別交付金</t>
  </si>
  <si>
    <t>分担金及び負担金</t>
  </si>
  <si>
    <t>使  用  料</t>
  </si>
  <si>
    <t>手  数  料</t>
  </si>
  <si>
    <t>国庫支出金</t>
  </si>
  <si>
    <t>国有提供施設等所在市町村助成交付金</t>
  </si>
  <si>
    <t>財 産 収 入</t>
  </si>
  <si>
    <t>寄  附  金</t>
  </si>
  <si>
    <t>繰  入  金</t>
  </si>
  <si>
    <t>繰  越  金</t>
  </si>
  <si>
    <t>諸  収  入</t>
  </si>
  <si>
    <t>地  方  債</t>
  </si>
  <si>
    <t>（１）</t>
  </si>
  <si>
    <t>（２）</t>
  </si>
  <si>
    <t>（３）</t>
  </si>
  <si>
    <t>（４））</t>
  </si>
  <si>
    <t>授  業  料</t>
  </si>
  <si>
    <t>発電水利使用料</t>
  </si>
  <si>
    <t>公営住宅使用料</t>
  </si>
  <si>
    <t>そ  の  他</t>
  </si>
  <si>
    <t>う ち 臨 時 財 政 対 策 債</t>
  </si>
  <si>
    <t>　　　２　一般財源等と特定財源の区分</t>
  </si>
  <si>
    <t>３　市町村たばこ税都道府県交付金</t>
  </si>
  <si>
    <t>市町村たばこ税都道府県交付金</t>
  </si>
  <si>
    <t>４　地方特例交付金</t>
  </si>
  <si>
    <t>５　地方交付税</t>
  </si>
  <si>
    <t>６　交通安全対策特別交付金</t>
  </si>
  <si>
    <t>７　分担金及び負担金</t>
  </si>
  <si>
    <t>８　使  用  料</t>
  </si>
  <si>
    <t>９　手  数  料</t>
  </si>
  <si>
    <t>10　国庫支出金</t>
  </si>
  <si>
    <t>11　国有提供施設等所在市町村助成交付金</t>
  </si>
  <si>
    <t>12 財 産 収 入</t>
  </si>
  <si>
    <t>13 寄  附  金</t>
  </si>
  <si>
    <t>14 繰  入  金</t>
  </si>
  <si>
    <t>15 繰  越  金</t>
  </si>
  <si>
    <t>16 諸  収  入</t>
  </si>
  <si>
    <t>17 地  方  債</t>
  </si>
  <si>
    <t>平成19年度</t>
  </si>
  <si>
    <t>うち減収補てん債特例分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</si>
</sst>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quot;▲ &quot;0.0"/>
    <numFmt numFmtId="179" formatCode="#,###;[Red]&quot;△&quot;#,###"/>
  </numFmts>
  <fonts count="8">
    <font>
      <sz val="10"/>
      <name val="ＭＳ Ｐ明朝"/>
      <family val="1"/>
    </font>
    <font>
      <sz val="11"/>
      <name val="ＭＳ Ｐゴシック"/>
      <family val="3"/>
    </font>
    <font>
      <sz val="6"/>
      <name val="ＭＳ Ｐ明朝"/>
      <family val="1"/>
    </font>
    <font>
      <sz val="8"/>
      <name val="ＭＳ Ｐ明朝"/>
      <family val="1"/>
    </font>
    <font>
      <sz val="10"/>
      <name val="ＭＳ 明朝"/>
      <family val="1"/>
    </font>
    <font>
      <b/>
      <sz val="12"/>
      <name val="ＭＳ 明朝"/>
      <family val="1"/>
    </font>
    <font>
      <sz val="8"/>
      <name val="ＭＳ 明朝"/>
      <family val="1"/>
    </font>
    <font>
      <sz val="12"/>
      <name val="ＭＳ 明朝"/>
      <family val="1"/>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diagonalUp="1">
      <left style="thin"/>
      <right style="thin"/>
      <top style="thin"/>
      <bottom style="thin"/>
      <diagonal style="thin"/>
    </border>
    <border>
      <left>
        <color indexed="63"/>
      </left>
      <right style="hair">
        <color indexed="8"/>
      </right>
      <top>
        <color indexed="63"/>
      </top>
      <bottom style="hair">
        <color indexed="8"/>
      </bottom>
    </border>
    <border>
      <left>
        <color indexed="63"/>
      </left>
      <right style="hair"/>
      <top style="thin"/>
      <bottom>
        <color indexed="63"/>
      </bottom>
    </border>
  </borders>
  <cellStyleXfs count="21">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 fillId="0" borderId="0">
      <alignment/>
      <protection/>
    </xf>
  </cellStyleXfs>
  <cellXfs count="56">
    <xf numFmtId="176" fontId="0" fillId="0" borderId="0" xfId="0" applyAlignment="1">
      <alignment/>
    </xf>
    <xf numFmtId="176" fontId="4" fillId="0" borderId="0" xfId="0" applyFont="1" applyAlignment="1">
      <alignment vertical="center"/>
    </xf>
    <xf numFmtId="176" fontId="4" fillId="2" borderId="1" xfId="0" applyFont="1" applyFill="1" applyBorder="1" applyAlignment="1">
      <alignment vertical="center"/>
    </xf>
    <xf numFmtId="176" fontId="4" fillId="2" borderId="2" xfId="0" applyFont="1" applyFill="1" applyBorder="1" applyAlignment="1">
      <alignment vertical="center"/>
    </xf>
    <xf numFmtId="176" fontId="4" fillId="2" borderId="3" xfId="0" applyFont="1" applyFill="1" applyBorder="1" applyAlignment="1">
      <alignment vertical="center"/>
    </xf>
    <xf numFmtId="176" fontId="4" fillId="2" borderId="4" xfId="0" applyFont="1" applyFill="1" applyBorder="1" applyAlignment="1">
      <alignment vertical="center"/>
    </xf>
    <xf numFmtId="176" fontId="4" fillId="2" borderId="5" xfId="0" applyFont="1" applyFill="1" applyBorder="1" applyAlignment="1">
      <alignment vertical="center"/>
    </xf>
    <xf numFmtId="176" fontId="4" fillId="2" borderId="6" xfId="0" applyFont="1" applyFill="1" applyBorder="1" applyAlignment="1">
      <alignment vertical="center"/>
    </xf>
    <xf numFmtId="176" fontId="0" fillId="0" borderId="0" xfId="0" applyAlignment="1">
      <alignment vertical="center"/>
    </xf>
    <xf numFmtId="176" fontId="4" fillId="2" borderId="7" xfId="0" applyFont="1" applyFill="1" applyBorder="1" applyAlignment="1">
      <alignment vertical="center"/>
    </xf>
    <xf numFmtId="176" fontId="4" fillId="2" borderId="0" xfId="0" applyFont="1" applyFill="1" applyBorder="1" applyAlignment="1">
      <alignment vertical="center"/>
    </xf>
    <xf numFmtId="176" fontId="4" fillId="2" borderId="8" xfId="0" applyFont="1" applyFill="1" applyBorder="1" applyAlignment="1">
      <alignment horizontal="center" vertical="center"/>
    </xf>
    <xf numFmtId="176" fontId="4" fillId="2" borderId="3" xfId="0" applyFont="1" applyFill="1" applyBorder="1" applyAlignment="1">
      <alignment horizontal="center" vertical="center"/>
    </xf>
    <xf numFmtId="176" fontId="4" fillId="2" borderId="9" xfId="0" applyFont="1" applyFill="1" applyBorder="1" applyAlignment="1">
      <alignment horizontal="center" vertical="center"/>
    </xf>
    <xf numFmtId="176" fontId="4" fillId="2" borderId="4" xfId="0" applyFont="1" applyFill="1" applyBorder="1" applyAlignment="1">
      <alignment horizontal="center" vertical="center"/>
    </xf>
    <xf numFmtId="176" fontId="4" fillId="2" borderId="10" xfId="0" applyFont="1" applyFill="1" applyBorder="1" applyAlignment="1">
      <alignment vertical="center"/>
    </xf>
    <xf numFmtId="176" fontId="4" fillId="2" borderId="11" xfId="0" applyFont="1" applyFill="1" applyBorder="1" applyAlignment="1">
      <alignment vertical="center"/>
    </xf>
    <xf numFmtId="176" fontId="4" fillId="2" borderId="12" xfId="0" applyFont="1" applyFill="1" applyBorder="1" applyAlignment="1">
      <alignment horizontal="center" vertical="center"/>
    </xf>
    <xf numFmtId="176" fontId="4" fillId="2" borderId="13" xfId="0" applyFont="1" applyFill="1" applyBorder="1" applyAlignment="1">
      <alignment horizontal="center" vertical="center"/>
    </xf>
    <xf numFmtId="176" fontId="4" fillId="2" borderId="14" xfId="0" applyFont="1" applyFill="1" applyBorder="1" applyAlignment="1">
      <alignment horizontal="center" vertical="center"/>
    </xf>
    <xf numFmtId="176" fontId="4" fillId="3" borderId="7" xfId="0" applyFont="1" applyFill="1" applyBorder="1" applyAlignment="1">
      <alignment vertical="center"/>
    </xf>
    <xf numFmtId="176" fontId="4" fillId="0" borderId="14" xfId="0" applyFont="1" applyBorder="1" applyAlignment="1">
      <alignment vertical="center"/>
    </xf>
    <xf numFmtId="176" fontId="4" fillId="4" borderId="14" xfId="0" applyFont="1" applyFill="1" applyBorder="1" applyAlignment="1">
      <alignment vertical="center"/>
    </xf>
    <xf numFmtId="178" fontId="4" fillId="4" borderId="14" xfId="0" applyNumberFormat="1" applyFont="1" applyFill="1" applyBorder="1" applyAlignment="1">
      <alignment vertical="center"/>
    </xf>
    <xf numFmtId="176" fontId="4" fillId="3" borderId="6" xfId="0" applyFont="1" applyFill="1" applyBorder="1" applyAlignment="1">
      <alignment vertical="center"/>
    </xf>
    <xf numFmtId="176" fontId="4" fillId="3" borderId="3" xfId="0" applyFont="1" applyFill="1" applyBorder="1" applyAlignment="1">
      <alignment vertical="center"/>
    </xf>
    <xf numFmtId="176" fontId="4" fillId="3" borderId="8" xfId="0" applyFont="1" applyFill="1" applyBorder="1" applyAlignment="1">
      <alignment vertical="center"/>
    </xf>
    <xf numFmtId="176" fontId="4" fillId="3" borderId="12" xfId="0" applyFont="1" applyFill="1" applyBorder="1" applyAlignment="1">
      <alignment vertical="center"/>
    </xf>
    <xf numFmtId="177" fontId="4" fillId="4" borderId="14" xfId="0" applyNumberFormat="1" applyFont="1" applyFill="1" applyBorder="1" applyAlignment="1">
      <alignment vertical="center"/>
    </xf>
    <xf numFmtId="178" fontId="4" fillId="4" borderId="14" xfId="0" applyNumberFormat="1" applyFont="1" applyFill="1" applyBorder="1" applyAlignment="1">
      <alignment horizontal="center" vertical="center"/>
    </xf>
    <xf numFmtId="176" fontId="4" fillId="3" borderId="10" xfId="0" applyFont="1" applyFill="1" applyBorder="1" applyAlignment="1" quotePrefix="1">
      <alignment vertical="center"/>
    </xf>
    <xf numFmtId="176" fontId="4" fillId="0" borderId="15" xfId="0" applyFont="1" applyBorder="1" applyAlignment="1">
      <alignment horizontal="center" vertical="center"/>
    </xf>
    <xf numFmtId="176" fontId="4" fillId="4" borderId="15" xfId="0" applyFont="1" applyFill="1" applyBorder="1" applyAlignment="1">
      <alignment horizontal="center" vertical="center"/>
    </xf>
    <xf numFmtId="176" fontId="5" fillId="0" borderId="0" xfId="0" applyFont="1" applyAlignment="1">
      <alignment vertical="center"/>
    </xf>
    <xf numFmtId="176" fontId="4" fillId="0" borderId="0" xfId="0" applyFont="1" applyAlignment="1">
      <alignment horizontal="right" vertical="center"/>
    </xf>
    <xf numFmtId="176" fontId="4" fillId="0" borderId="11" xfId="0" applyFont="1" applyBorder="1" applyAlignment="1">
      <alignment vertical="center"/>
    </xf>
    <xf numFmtId="176" fontId="6" fillId="0" borderId="0" xfId="0" applyFont="1" applyAlignment="1">
      <alignment vertical="center"/>
    </xf>
    <xf numFmtId="176" fontId="3" fillId="0" borderId="0" xfId="0" applyFont="1" applyAlignment="1">
      <alignment vertical="center"/>
    </xf>
    <xf numFmtId="176" fontId="4" fillId="3" borderId="4" xfId="0" applyFont="1" applyFill="1" applyBorder="1" applyAlignment="1">
      <alignment horizontal="distributed" vertical="center"/>
    </xf>
    <xf numFmtId="176" fontId="4" fillId="3" borderId="2" xfId="0" applyFont="1" applyFill="1" applyBorder="1" applyAlignment="1">
      <alignment horizontal="distributed" vertical="center"/>
    </xf>
    <xf numFmtId="176" fontId="4" fillId="3" borderId="11" xfId="0" applyFont="1" applyFill="1" applyBorder="1" applyAlignment="1">
      <alignment horizontal="distributed" vertical="center"/>
    </xf>
    <xf numFmtId="176" fontId="4" fillId="3" borderId="6" xfId="0" applyFont="1" applyFill="1" applyBorder="1" applyAlignment="1" quotePrefix="1">
      <alignment vertical="center"/>
    </xf>
    <xf numFmtId="179" fontId="4" fillId="0" borderId="16" xfId="20" applyNumberFormat="1" applyFont="1" applyFill="1" applyBorder="1" applyAlignment="1" applyProtection="1">
      <alignment horizontal="right" vertical="center"/>
      <protection locked="0"/>
    </xf>
    <xf numFmtId="179" fontId="4" fillId="0" borderId="17" xfId="20" applyNumberFormat="1" applyFont="1" applyFill="1" applyBorder="1" applyAlignment="1" applyProtection="1">
      <alignment horizontal="right" vertical="center"/>
      <protection locked="0"/>
    </xf>
    <xf numFmtId="179" fontId="4" fillId="0" borderId="5" xfId="20" applyNumberFormat="1" applyFont="1" applyFill="1" applyBorder="1" applyAlignment="1" applyProtection="1">
      <alignment horizontal="right" vertical="center"/>
      <protection locked="0"/>
    </xf>
    <xf numFmtId="179" fontId="4" fillId="0" borderId="14" xfId="20" applyNumberFormat="1" applyFont="1" applyFill="1" applyBorder="1" applyAlignment="1" applyProtection="1">
      <alignment horizontal="right" vertical="center"/>
      <protection locked="0"/>
    </xf>
    <xf numFmtId="176" fontId="4" fillId="0" borderId="14" xfId="0" applyFont="1" applyFill="1" applyBorder="1" applyAlignment="1">
      <alignment vertical="center"/>
    </xf>
    <xf numFmtId="176" fontId="4" fillId="0" borderId="15" xfId="0" applyFont="1" applyFill="1" applyBorder="1" applyAlignment="1">
      <alignment horizontal="center" vertical="center"/>
    </xf>
    <xf numFmtId="176" fontId="4" fillId="0" borderId="15" xfId="0" applyFont="1" applyFill="1" applyBorder="1" applyAlignment="1">
      <alignment vertical="center"/>
    </xf>
    <xf numFmtId="176" fontId="4" fillId="2" borderId="3" xfId="0" applyFont="1" applyFill="1" applyBorder="1" applyAlignment="1">
      <alignment horizontal="center" vertical="center"/>
    </xf>
    <xf numFmtId="176" fontId="0" fillId="0" borderId="12" xfId="0" applyBorder="1" applyAlignment="1">
      <alignment horizontal="center" vertical="center"/>
    </xf>
    <xf numFmtId="176" fontId="4" fillId="3" borderId="4" xfId="0" applyFont="1" applyFill="1" applyBorder="1" applyAlignment="1">
      <alignment horizontal="distributed" vertical="center"/>
    </xf>
    <xf numFmtId="176" fontId="4" fillId="3" borderId="5" xfId="0" applyFont="1" applyFill="1" applyBorder="1" applyAlignment="1">
      <alignment horizontal="distributed" vertical="center"/>
    </xf>
    <xf numFmtId="176" fontId="4" fillId="3" borderId="6" xfId="0" applyFont="1" applyFill="1" applyBorder="1" applyAlignment="1">
      <alignment horizontal="distributed" vertical="center"/>
    </xf>
    <xf numFmtId="176" fontId="4" fillId="3" borderId="10" xfId="0" applyFont="1" applyFill="1" applyBorder="1" applyAlignment="1">
      <alignment horizontal="distributed" vertical="center"/>
    </xf>
    <xf numFmtId="176" fontId="4" fillId="3" borderId="13" xfId="0" applyFont="1" applyFill="1" applyBorder="1" applyAlignment="1">
      <alignment horizontal="distributed" vertical="center"/>
    </xf>
  </cellXfs>
  <cellStyles count="7">
    <cellStyle name="Normal" xfId="0"/>
    <cellStyle name="Percent" xfId="15"/>
    <cellStyle name="Comma [0]" xfId="16"/>
    <cellStyle name="Comma" xfId="17"/>
    <cellStyle name="Currency [0]" xfId="18"/>
    <cellStyle name="Currency" xfId="19"/>
    <cellStyle name="標準_APNHY107"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2"/>
  <sheetViews>
    <sheetView showZeros="0" tabSelected="1" workbookViewId="0" topLeftCell="A1">
      <pane xSplit="4" ySplit="5" topLeftCell="E6" activePane="bottomRight" state="frozen"/>
      <selection pane="topLeft" activeCell="A1" sqref="A1"/>
      <selection pane="topRight" activeCell="E1" sqref="E1"/>
      <selection pane="bottomLeft" activeCell="A6" sqref="A6"/>
      <selection pane="bottomRight" activeCell="B1" sqref="B1"/>
    </sheetView>
  </sheetViews>
  <sheetFormatPr defaultColWidth="9.140625" defaultRowHeight="12"/>
  <cols>
    <col min="1" max="2" width="2.7109375" style="8" customWidth="1"/>
    <col min="3" max="3" width="5.7109375" style="8" customWidth="1"/>
    <col min="4" max="4" width="29.421875" style="8" customWidth="1"/>
    <col min="5" max="5" width="14.7109375" style="8" customWidth="1"/>
    <col min="6" max="11" width="12.7109375" style="8" customWidth="1"/>
    <col min="12" max="12" width="10.421875" style="8" customWidth="1"/>
    <col min="13" max="13" width="1.28515625" style="8" customWidth="1"/>
    <col min="14" max="16384" width="9.140625" style="8" customWidth="1"/>
  </cols>
  <sheetData>
    <row r="1" spans="1:12" ht="14.25">
      <c r="A1" s="1"/>
      <c r="B1" s="33" t="s">
        <v>0</v>
      </c>
      <c r="C1" s="33"/>
      <c r="D1" s="1"/>
      <c r="E1" s="1"/>
      <c r="F1" s="1"/>
      <c r="G1" s="1"/>
      <c r="H1" s="1"/>
      <c r="I1" s="1"/>
      <c r="J1" s="1"/>
      <c r="K1" s="1"/>
      <c r="L1" s="34" t="s">
        <v>75</v>
      </c>
    </row>
    <row r="2" spans="1:12" ht="12">
      <c r="A2" s="1"/>
      <c r="B2" s="1" t="s">
        <v>15</v>
      </c>
      <c r="C2" s="1"/>
      <c r="D2" s="1"/>
      <c r="E2" s="1"/>
      <c r="F2" s="1"/>
      <c r="G2" s="1"/>
      <c r="H2" s="35"/>
      <c r="I2" s="1"/>
      <c r="J2" s="1"/>
      <c r="K2" s="1"/>
      <c r="L2" s="34" t="s">
        <v>12</v>
      </c>
    </row>
    <row r="3" spans="1:12" ht="15" customHeight="1">
      <c r="A3" s="1"/>
      <c r="B3" s="2"/>
      <c r="C3" s="3"/>
      <c r="D3" s="3"/>
      <c r="E3" s="4"/>
      <c r="F3" s="2" t="s">
        <v>28</v>
      </c>
      <c r="G3" s="5"/>
      <c r="H3" s="6"/>
      <c r="I3" s="7" t="s">
        <v>29</v>
      </c>
      <c r="J3" s="5"/>
      <c r="K3" s="5"/>
      <c r="L3" s="4" t="s">
        <v>10</v>
      </c>
    </row>
    <row r="4" spans="1:12" ht="15" customHeight="1">
      <c r="A4" s="1"/>
      <c r="B4" s="9"/>
      <c r="C4" s="10"/>
      <c r="D4" s="10" t="s">
        <v>23</v>
      </c>
      <c r="E4" s="11" t="s">
        <v>13</v>
      </c>
      <c r="F4" s="12" t="s">
        <v>6</v>
      </c>
      <c r="G4" s="13" t="s">
        <v>8</v>
      </c>
      <c r="H4" s="49" t="s">
        <v>9</v>
      </c>
      <c r="I4" s="12" t="s">
        <v>19</v>
      </c>
      <c r="J4" s="14" t="s">
        <v>30</v>
      </c>
      <c r="K4" s="5"/>
      <c r="L4" s="11" t="s">
        <v>11</v>
      </c>
    </row>
    <row r="5" spans="1:12" ht="15" customHeight="1">
      <c r="A5" s="1"/>
      <c r="B5" s="15"/>
      <c r="C5" s="16"/>
      <c r="D5" s="16"/>
      <c r="E5" s="17" t="s">
        <v>20</v>
      </c>
      <c r="F5" s="17" t="s">
        <v>7</v>
      </c>
      <c r="G5" s="18" t="s">
        <v>7</v>
      </c>
      <c r="H5" s="50"/>
      <c r="I5" s="17" t="s">
        <v>21</v>
      </c>
      <c r="J5" s="19" t="s">
        <v>7</v>
      </c>
      <c r="K5" s="19" t="s">
        <v>9</v>
      </c>
      <c r="L5" s="17" t="s">
        <v>22</v>
      </c>
    </row>
    <row r="6" spans="1:12" ht="15" customHeight="1">
      <c r="A6" s="1"/>
      <c r="B6" s="20" t="s">
        <v>24</v>
      </c>
      <c r="C6" s="51" t="s">
        <v>33</v>
      </c>
      <c r="D6" s="52"/>
      <c r="E6" s="43">
        <v>247927100</v>
      </c>
      <c r="F6" s="31">
        <v>0</v>
      </c>
      <c r="G6" s="31">
        <v>0</v>
      </c>
      <c r="H6" s="45">
        <v>1368647</v>
      </c>
      <c r="I6" s="22">
        <f>+E6-SUM(F6:H6)</f>
        <v>246558453</v>
      </c>
      <c r="J6" s="47">
        <v>0</v>
      </c>
      <c r="K6" s="46">
        <f aca="true" t="shared" si="0" ref="K6:K11">+I6</f>
        <v>246558453</v>
      </c>
      <c r="L6" s="23">
        <f aca="true" t="shared" si="1" ref="L6:L23">ROUND(E6/$E$32*100,2)</f>
        <v>33.57</v>
      </c>
    </row>
    <row r="7" spans="1:12" ht="15" customHeight="1">
      <c r="A7" s="1"/>
      <c r="B7" s="24" t="s">
        <v>1</v>
      </c>
      <c r="C7" s="51" t="s">
        <v>34</v>
      </c>
      <c r="D7" s="52"/>
      <c r="E7" s="44">
        <v>3524566</v>
      </c>
      <c r="F7" s="31">
        <v>0</v>
      </c>
      <c r="G7" s="31">
        <v>0</v>
      </c>
      <c r="H7" s="31">
        <v>0</v>
      </c>
      <c r="I7" s="22">
        <f aca="true" t="shared" si="2" ref="I7:I28">+E7-SUM(F7:H7)</f>
        <v>3524566</v>
      </c>
      <c r="J7" s="47">
        <v>0</v>
      </c>
      <c r="K7" s="46">
        <f t="shared" si="0"/>
        <v>3524566</v>
      </c>
      <c r="L7" s="23">
        <f t="shared" si="1"/>
        <v>0.48</v>
      </c>
    </row>
    <row r="8" spans="1:12" ht="15" customHeight="1">
      <c r="A8" s="1"/>
      <c r="B8" s="24" t="s">
        <v>59</v>
      </c>
      <c r="C8" s="51" t="s">
        <v>60</v>
      </c>
      <c r="D8" s="52"/>
      <c r="E8" s="44">
        <v>0</v>
      </c>
      <c r="F8" s="31">
        <v>0</v>
      </c>
      <c r="G8" s="31">
        <v>0</v>
      </c>
      <c r="H8" s="31">
        <v>0</v>
      </c>
      <c r="I8" s="22">
        <f>+E8-SUM(F8:H8)</f>
        <v>0</v>
      </c>
      <c r="J8" s="47">
        <v>0</v>
      </c>
      <c r="K8" s="46">
        <f t="shared" si="0"/>
        <v>0</v>
      </c>
      <c r="L8" s="23">
        <f t="shared" si="1"/>
        <v>0</v>
      </c>
    </row>
    <row r="9" spans="1:12" ht="15" customHeight="1">
      <c r="A9" s="1"/>
      <c r="B9" s="24" t="s">
        <v>61</v>
      </c>
      <c r="C9" s="51" t="s">
        <v>35</v>
      </c>
      <c r="D9" s="52"/>
      <c r="E9" s="44">
        <v>1872455</v>
      </c>
      <c r="F9" s="31">
        <v>0</v>
      </c>
      <c r="G9" s="31">
        <v>0</v>
      </c>
      <c r="H9" s="31">
        <v>0</v>
      </c>
      <c r="I9" s="22">
        <f>+E9-SUM(F9:H9)</f>
        <v>1872455</v>
      </c>
      <c r="J9" s="47">
        <v>0</v>
      </c>
      <c r="K9" s="46">
        <f t="shared" si="0"/>
        <v>1872455</v>
      </c>
      <c r="L9" s="23">
        <f t="shared" si="1"/>
        <v>0.25</v>
      </c>
    </row>
    <row r="10" spans="1:12" ht="15" customHeight="1">
      <c r="A10" s="1"/>
      <c r="B10" s="20" t="s">
        <v>62</v>
      </c>
      <c r="C10" s="51" t="s">
        <v>36</v>
      </c>
      <c r="D10" s="52"/>
      <c r="E10" s="44">
        <v>125119798</v>
      </c>
      <c r="F10" s="31">
        <v>0</v>
      </c>
      <c r="G10" s="31">
        <v>0</v>
      </c>
      <c r="H10" s="45">
        <v>1937244</v>
      </c>
      <c r="I10" s="22">
        <f t="shared" si="2"/>
        <v>123182554</v>
      </c>
      <c r="J10" s="47">
        <v>0</v>
      </c>
      <c r="K10" s="46">
        <f t="shared" si="0"/>
        <v>123182554</v>
      </c>
      <c r="L10" s="23">
        <f t="shared" si="1"/>
        <v>16.94</v>
      </c>
    </row>
    <row r="11" spans="1:12" ht="15" customHeight="1">
      <c r="A11" s="1"/>
      <c r="B11" s="24" t="s">
        <v>63</v>
      </c>
      <c r="C11" s="51" t="s">
        <v>37</v>
      </c>
      <c r="D11" s="52"/>
      <c r="E11" s="44">
        <v>1164545</v>
      </c>
      <c r="F11" s="31">
        <v>0</v>
      </c>
      <c r="G11" s="31">
        <v>0</v>
      </c>
      <c r="H11" s="31">
        <v>0</v>
      </c>
      <c r="I11" s="22">
        <f t="shared" si="2"/>
        <v>1164545</v>
      </c>
      <c r="J11" s="47">
        <v>0</v>
      </c>
      <c r="K11" s="46">
        <f t="shared" si="0"/>
        <v>1164545</v>
      </c>
      <c r="L11" s="23">
        <f t="shared" si="1"/>
        <v>0.16</v>
      </c>
    </row>
    <row r="12" spans="1:12" ht="15" customHeight="1">
      <c r="A12" s="1"/>
      <c r="B12" s="20" t="s">
        <v>64</v>
      </c>
      <c r="C12" s="51" t="s">
        <v>38</v>
      </c>
      <c r="D12" s="52"/>
      <c r="E12" s="44">
        <v>6913751</v>
      </c>
      <c r="F12" s="45">
        <v>5458701</v>
      </c>
      <c r="G12" s="45">
        <v>1382611</v>
      </c>
      <c r="H12" s="21">
        <v>0</v>
      </c>
      <c r="I12" s="22">
        <f t="shared" si="2"/>
        <v>72439</v>
      </c>
      <c r="J12" s="45">
        <v>72439</v>
      </c>
      <c r="K12" s="47"/>
      <c r="L12" s="23">
        <f t="shared" si="1"/>
        <v>0.94</v>
      </c>
    </row>
    <row r="13" spans="1:12" ht="15" customHeight="1">
      <c r="A13" s="1"/>
      <c r="B13" s="24" t="s">
        <v>65</v>
      </c>
      <c r="C13" s="51" t="s">
        <v>39</v>
      </c>
      <c r="D13" s="52"/>
      <c r="E13" s="46">
        <f>SUM(E14:E17)</f>
        <v>10443246</v>
      </c>
      <c r="F13" s="46">
        <f aca="true" t="shared" si="3" ref="F13:K13">SUM(F14:F17)</f>
        <v>0</v>
      </c>
      <c r="G13" s="46">
        <f t="shared" si="3"/>
        <v>1649</v>
      </c>
      <c r="H13" s="46">
        <f t="shared" si="3"/>
        <v>18122</v>
      </c>
      <c r="I13" s="22">
        <f t="shared" si="3"/>
        <v>10423475</v>
      </c>
      <c r="J13" s="46">
        <f t="shared" si="3"/>
        <v>8469173</v>
      </c>
      <c r="K13" s="46">
        <f t="shared" si="3"/>
        <v>1954302</v>
      </c>
      <c r="L13" s="23">
        <f t="shared" si="1"/>
        <v>1.41</v>
      </c>
    </row>
    <row r="14" spans="1:12" ht="15" customHeight="1">
      <c r="A14" s="1"/>
      <c r="B14" s="25"/>
      <c r="C14" s="41" t="s">
        <v>49</v>
      </c>
      <c r="D14" s="39" t="s">
        <v>53</v>
      </c>
      <c r="E14" s="45">
        <v>4881531</v>
      </c>
      <c r="F14" s="47">
        <v>0</v>
      </c>
      <c r="G14" s="47">
        <v>0</v>
      </c>
      <c r="H14" s="46">
        <v>0</v>
      </c>
      <c r="I14" s="22">
        <f t="shared" si="2"/>
        <v>4881531</v>
      </c>
      <c r="J14" s="45">
        <v>4881531</v>
      </c>
      <c r="K14" s="46">
        <f>+I14-J14</f>
        <v>0</v>
      </c>
      <c r="L14" s="23">
        <f>ROUND(E14/$E$32*100,2)-0.1</f>
        <v>0.56</v>
      </c>
    </row>
    <row r="15" spans="1:12" ht="15" customHeight="1">
      <c r="A15" s="1"/>
      <c r="B15" s="26" t="s">
        <v>2</v>
      </c>
      <c r="C15" s="41" t="s">
        <v>50</v>
      </c>
      <c r="D15" s="38" t="s">
        <v>54</v>
      </c>
      <c r="E15" s="45">
        <v>1312708</v>
      </c>
      <c r="F15" s="47">
        <v>0</v>
      </c>
      <c r="G15" s="47">
        <v>0</v>
      </c>
      <c r="H15" s="47">
        <v>0</v>
      </c>
      <c r="I15" s="22">
        <f t="shared" si="2"/>
        <v>1312708</v>
      </c>
      <c r="J15" s="47">
        <v>0</v>
      </c>
      <c r="K15" s="46">
        <f>+I15</f>
        <v>1312708</v>
      </c>
      <c r="L15" s="23">
        <f t="shared" si="1"/>
        <v>0.18</v>
      </c>
    </row>
    <row r="16" spans="1:12" ht="15" customHeight="1">
      <c r="A16" s="1"/>
      <c r="B16" s="26" t="s">
        <v>3</v>
      </c>
      <c r="C16" s="41" t="s">
        <v>51</v>
      </c>
      <c r="D16" s="38" t="s">
        <v>55</v>
      </c>
      <c r="E16" s="45">
        <v>2755210</v>
      </c>
      <c r="F16" s="47">
        <v>0</v>
      </c>
      <c r="G16" s="47">
        <v>0</v>
      </c>
      <c r="H16" s="46">
        <v>0</v>
      </c>
      <c r="I16" s="22">
        <f t="shared" si="2"/>
        <v>2755210</v>
      </c>
      <c r="J16" s="45">
        <v>2755210</v>
      </c>
      <c r="K16" s="47"/>
      <c r="L16" s="23">
        <f t="shared" si="1"/>
        <v>0.37</v>
      </c>
    </row>
    <row r="17" spans="1:12" ht="15" customHeight="1">
      <c r="A17" s="1"/>
      <c r="B17" s="27"/>
      <c r="C17" s="30" t="s">
        <v>52</v>
      </c>
      <c r="D17" s="40" t="s">
        <v>56</v>
      </c>
      <c r="E17" s="45">
        <v>1493797</v>
      </c>
      <c r="F17" s="46">
        <v>0</v>
      </c>
      <c r="G17" s="46">
        <v>1649</v>
      </c>
      <c r="H17" s="45">
        <v>18122</v>
      </c>
      <c r="I17" s="22">
        <f t="shared" si="2"/>
        <v>1474026</v>
      </c>
      <c r="J17" s="45">
        <v>832432</v>
      </c>
      <c r="K17" s="46">
        <f>+I17-J17</f>
        <v>641594</v>
      </c>
      <c r="L17" s="23">
        <f t="shared" si="1"/>
        <v>0.2</v>
      </c>
    </row>
    <row r="18" spans="1:12" ht="15" customHeight="1">
      <c r="A18" s="1"/>
      <c r="B18" s="20" t="s">
        <v>66</v>
      </c>
      <c r="C18" s="51" t="s">
        <v>40</v>
      </c>
      <c r="D18" s="52"/>
      <c r="E18" s="44">
        <v>3864417</v>
      </c>
      <c r="F18" s="45">
        <v>44538</v>
      </c>
      <c r="G18" s="46">
        <v>0</v>
      </c>
      <c r="H18" s="45">
        <v>71100</v>
      </c>
      <c r="I18" s="22">
        <f t="shared" si="2"/>
        <v>3748779</v>
      </c>
      <c r="J18" s="45">
        <v>3748779</v>
      </c>
      <c r="K18" s="46">
        <f>+I18-J18</f>
        <v>0</v>
      </c>
      <c r="L18" s="23">
        <f t="shared" si="1"/>
        <v>0.52</v>
      </c>
    </row>
    <row r="19" spans="1:12" ht="15" customHeight="1">
      <c r="A19" s="1"/>
      <c r="B19" s="24" t="s">
        <v>67</v>
      </c>
      <c r="C19" s="51" t="s">
        <v>41</v>
      </c>
      <c r="D19" s="52"/>
      <c r="E19" s="44">
        <v>69644402</v>
      </c>
      <c r="F19" s="45">
        <v>22091246</v>
      </c>
      <c r="G19" s="45">
        <v>1049578</v>
      </c>
      <c r="H19" s="45">
        <v>8335681</v>
      </c>
      <c r="I19" s="22">
        <f t="shared" si="2"/>
        <v>38167897</v>
      </c>
      <c r="J19" s="46">
        <v>38167897</v>
      </c>
      <c r="K19" s="47"/>
      <c r="L19" s="23">
        <f t="shared" si="1"/>
        <v>9.43</v>
      </c>
    </row>
    <row r="20" spans="1:12" ht="15" customHeight="1">
      <c r="A20" s="1"/>
      <c r="B20" s="20" t="s">
        <v>68</v>
      </c>
      <c r="C20" s="51" t="s">
        <v>42</v>
      </c>
      <c r="D20" s="52"/>
      <c r="E20" s="44">
        <v>0</v>
      </c>
      <c r="F20" s="47">
        <v>0</v>
      </c>
      <c r="G20" s="47">
        <v>0</v>
      </c>
      <c r="H20" s="47">
        <v>0</v>
      </c>
      <c r="I20" s="22">
        <f t="shared" si="2"/>
        <v>0</v>
      </c>
      <c r="J20" s="47">
        <v>0</v>
      </c>
      <c r="K20" s="46">
        <f>+I20</f>
        <v>0</v>
      </c>
      <c r="L20" s="23">
        <f t="shared" si="1"/>
        <v>0</v>
      </c>
    </row>
    <row r="21" spans="1:12" ht="15" customHeight="1">
      <c r="A21" s="1"/>
      <c r="B21" s="24" t="s">
        <v>69</v>
      </c>
      <c r="C21" s="51" t="s">
        <v>43</v>
      </c>
      <c r="D21" s="52"/>
      <c r="E21" s="44">
        <v>2146713</v>
      </c>
      <c r="F21" s="45">
        <v>921487</v>
      </c>
      <c r="G21" s="45">
        <v>273820</v>
      </c>
      <c r="H21" s="45">
        <v>269562</v>
      </c>
      <c r="I21" s="22">
        <f t="shared" si="2"/>
        <v>681844</v>
      </c>
      <c r="J21" s="45">
        <v>496378</v>
      </c>
      <c r="K21" s="46">
        <f>+I21-J21</f>
        <v>185466</v>
      </c>
      <c r="L21" s="23">
        <f t="shared" si="1"/>
        <v>0.29</v>
      </c>
    </row>
    <row r="22" spans="1:12" ht="15" customHeight="1">
      <c r="A22" s="1"/>
      <c r="B22" s="20" t="s">
        <v>70</v>
      </c>
      <c r="C22" s="51" t="s">
        <v>44</v>
      </c>
      <c r="D22" s="52"/>
      <c r="E22" s="44">
        <v>273105</v>
      </c>
      <c r="F22" s="45">
        <v>2000</v>
      </c>
      <c r="G22" s="45">
        <v>8053</v>
      </c>
      <c r="H22" s="45">
        <v>263052</v>
      </c>
      <c r="I22" s="32"/>
      <c r="J22" s="47">
        <v>0</v>
      </c>
      <c r="K22" s="47"/>
      <c r="L22" s="23">
        <f t="shared" si="1"/>
        <v>0.04</v>
      </c>
    </row>
    <row r="23" spans="1:12" ht="15" customHeight="1">
      <c r="A23" s="1"/>
      <c r="B23" s="24" t="s">
        <v>71</v>
      </c>
      <c r="C23" s="51" t="s">
        <v>45</v>
      </c>
      <c r="D23" s="52"/>
      <c r="E23" s="44">
        <v>18633771</v>
      </c>
      <c r="F23" s="45">
        <v>545008</v>
      </c>
      <c r="G23" s="45">
        <v>3517216</v>
      </c>
      <c r="H23" s="45">
        <v>14571547</v>
      </c>
      <c r="I23" s="32"/>
      <c r="J23" s="47">
        <v>0</v>
      </c>
      <c r="K23" s="47"/>
      <c r="L23" s="23">
        <f t="shared" si="1"/>
        <v>2.52</v>
      </c>
    </row>
    <row r="24" spans="1:12" ht="15" customHeight="1">
      <c r="A24" s="1"/>
      <c r="B24" s="20" t="s">
        <v>72</v>
      </c>
      <c r="C24" s="51" t="s">
        <v>46</v>
      </c>
      <c r="D24" s="52"/>
      <c r="E24" s="44">
        <v>15834277</v>
      </c>
      <c r="F24" s="45"/>
      <c r="G24" s="45">
        <v>3861971</v>
      </c>
      <c r="H24" s="45">
        <v>11972306</v>
      </c>
      <c r="I24" s="32"/>
      <c r="J24" s="47">
        <v>0</v>
      </c>
      <c r="K24" s="47"/>
      <c r="L24" s="23">
        <f>ROUND(E24/$E$32*100,2)+0.1</f>
        <v>2.24</v>
      </c>
    </row>
    <row r="25" spans="1:12" ht="15" customHeight="1">
      <c r="A25" s="1"/>
      <c r="B25" s="24" t="s">
        <v>73</v>
      </c>
      <c r="C25" s="51" t="s">
        <v>47</v>
      </c>
      <c r="D25" s="52"/>
      <c r="E25" s="46">
        <f>SUM(E26:E28)</f>
        <v>163331651</v>
      </c>
      <c r="F25" s="46">
        <f>SUM(F26:F28)</f>
        <v>1299825</v>
      </c>
      <c r="G25" s="46">
        <f>SUM(G26:G28)</f>
        <v>3193666</v>
      </c>
      <c r="H25" s="46">
        <f>SUM(H26:H28)</f>
        <v>10862834</v>
      </c>
      <c r="I25" s="22">
        <f t="shared" si="2"/>
        <v>147975326</v>
      </c>
      <c r="J25" s="46">
        <f>SUM(J26:J28)</f>
        <v>147454233</v>
      </c>
      <c r="K25" s="46">
        <f>+I25-J25</f>
        <v>521093</v>
      </c>
      <c r="L25" s="23">
        <f>ROUND(E25/$E$32*100,2)</f>
        <v>22.12</v>
      </c>
    </row>
    <row r="26" spans="1:12" ht="15" customHeight="1">
      <c r="A26" s="1"/>
      <c r="B26" s="25" t="s">
        <v>2</v>
      </c>
      <c r="C26" s="53" t="s">
        <v>4</v>
      </c>
      <c r="D26" s="52"/>
      <c r="E26" s="44">
        <v>6461604</v>
      </c>
      <c r="F26" s="47">
        <v>0</v>
      </c>
      <c r="G26" s="47">
        <v>0</v>
      </c>
      <c r="H26" s="45">
        <v>6461604</v>
      </c>
      <c r="I26" s="32"/>
      <c r="J26" s="47">
        <v>0</v>
      </c>
      <c r="K26" s="47"/>
      <c r="L26" s="23">
        <f aca="true" t="shared" si="4" ref="L26:L32">ROUND(E26/$E$32*100,2)</f>
        <v>0.87</v>
      </c>
    </row>
    <row r="27" spans="1:12" ht="15" customHeight="1">
      <c r="A27" s="1"/>
      <c r="B27" s="26"/>
      <c r="C27" s="53" t="s">
        <v>5</v>
      </c>
      <c r="D27" s="52"/>
      <c r="E27" s="44">
        <v>151032108</v>
      </c>
      <c r="F27" s="46">
        <v>0</v>
      </c>
      <c r="G27" s="45">
        <v>353972</v>
      </c>
      <c r="H27" s="45">
        <v>3582554</v>
      </c>
      <c r="I27" s="22">
        <f t="shared" si="2"/>
        <v>147095582</v>
      </c>
      <c r="J27" s="45">
        <v>146795369</v>
      </c>
      <c r="K27" s="46">
        <f>+I27-J27</f>
        <v>300213</v>
      </c>
      <c r="L27" s="23">
        <f>ROUND(E27/$E$32*100,2)-0.1</f>
        <v>20.349999999999998</v>
      </c>
    </row>
    <row r="28" spans="1:12" ht="15" customHeight="1">
      <c r="A28" s="1"/>
      <c r="B28" s="27" t="s">
        <v>3</v>
      </c>
      <c r="C28" s="53" t="s">
        <v>25</v>
      </c>
      <c r="D28" s="52"/>
      <c r="E28" s="44">
        <v>5837939</v>
      </c>
      <c r="F28" s="45">
        <v>1299825</v>
      </c>
      <c r="G28" s="45">
        <v>2839694</v>
      </c>
      <c r="H28" s="45">
        <v>818676</v>
      </c>
      <c r="I28" s="22">
        <f t="shared" si="2"/>
        <v>879744</v>
      </c>
      <c r="J28" s="45">
        <v>658864</v>
      </c>
      <c r="K28" s="46">
        <f>+I28-J28</f>
        <v>220880</v>
      </c>
      <c r="L28" s="23">
        <f t="shared" si="4"/>
        <v>0.79</v>
      </c>
    </row>
    <row r="29" spans="1:12" ht="15" customHeight="1">
      <c r="A29" s="1"/>
      <c r="B29" s="20" t="s">
        <v>74</v>
      </c>
      <c r="C29" s="51" t="s">
        <v>48</v>
      </c>
      <c r="D29" s="52"/>
      <c r="E29" s="44">
        <v>67827726</v>
      </c>
      <c r="F29" s="45">
        <v>40252000</v>
      </c>
      <c r="G29" s="45">
        <v>6859626</v>
      </c>
      <c r="H29" s="45">
        <v>20716100</v>
      </c>
      <c r="I29" s="32"/>
      <c r="J29" s="47">
        <v>0</v>
      </c>
      <c r="K29" s="47"/>
      <c r="L29" s="23">
        <f t="shared" si="4"/>
        <v>9.18</v>
      </c>
    </row>
    <row r="30" spans="1:12" ht="15" customHeight="1">
      <c r="A30" s="1"/>
      <c r="B30" s="20"/>
      <c r="C30" s="53" t="s">
        <v>76</v>
      </c>
      <c r="D30" s="52"/>
      <c r="E30" s="44"/>
      <c r="F30" s="48">
        <v>0</v>
      </c>
      <c r="G30" s="48">
        <v>0</v>
      </c>
      <c r="H30" s="45"/>
      <c r="I30" s="32"/>
      <c r="J30" s="47">
        <v>0</v>
      </c>
      <c r="K30" s="47"/>
      <c r="L30" s="23">
        <f t="shared" si="4"/>
        <v>0</v>
      </c>
    </row>
    <row r="31" spans="1:12" ht="15" customHeight="1">
      <c r="A31" s="1"/>
      <c r="B31" s="20"/>
      <c r="C31" s="54" t="s">
        <v>57</v>
      </c>
      <c r="D31" s="55"/>
      <c r="E31" s="42">
        <v>20716100</v>
      </c>
      <c r="F31" s="47">
        <v>0</v>
      </c>
      <c r="G31" s="47">
        <v>0</v>
      </c>
      <c r="H31" s="45">
        <v>20716100</v>
      </c>
      <c r="I31" s="32"/>
      <c r="J31" s="47">
        <v>0</v>
      </c>
      <c r="K31" s="47"/>
      <c r="L31" s="23">
        <f t="shared" si="4"/>
        <v>2.81</v>
      </c>
    </row>
    <row r="32" spans="1:12" ht="15" customHeight="1">
      <c r="A32" s="1"/>
      <c r="B32" s="53" t="s">
        <v>26</v>
      </c>
      <c r="C32" s="51"/>
      <c r="D32" s="52"/>
      <c r="E32" s="46">
        <f>SUM(E6:E13,E18:E25,E29)</f>
        <v>738521523</v>
      </c>
      <c r="F32" s="46">
        <f aca="true" t="shared" si="5" ref="F32:K32">SUM(F6:F13,F18:F25,F29)</f>
        <v>70614805</v>
      </c>
      <c r="G32" s="46">
        <f t="shared" si="5"/>
        <v>20148190</v>
      </c>
      <c r="H32" s="46">
        <f t="shared" si="5"/>
        <v>70386195</v>
      </c>
      <c r="I32" s="22">
        <f t="shared" si="5"/>
        <v>577372333</v>
      </c>
      <c r="J32" s="46">
        <f t="shared" si="5"/>
        <v>198408899</v>
      </c>
      <c r="K32" s="46">
        <f t="shared" si="5"/>
        <v>378963434</v>
      </c>
      <c r="L32" s="23">
        <f t="shared" si="4"/>
        <v>100</v>
      </c>
    </row>
    <row r="33" spans="1:12" ht="15" customHeight="1">
      <c r="A33" s="1"/>
      <c r="B33" s="53" t="s">
        <v>27</v>
      </c>
      <c r="C33" s="51"/>
      <c r="D33" s="52"/>
      <c r="E33" s="28">
        <v>100</v>
      </c>
      <c r="F33" s="28">
        <f>ROUND(F32/$E$32*100,2)</f>
        <v>9.56</v>
      </c>
      <c r="G33" s="28">
        <f>ROUND(G32/$E$32*100,2)</f>
        <v>2.73</v>
      </c>
      <c r="H33" s="28">
        <f>ROUND(H32/$E$32*100,2)</f>
        <v>9.53</v>
      </c>
      <c r="I33" s="28">
        <f>ROUND(I32/$E$32*100,2)</f>
        <v>78.18</v>
      </c>
      <c r="J33" s="28">
        <f>ROUND(J32/$E$32*100,2)</f>
        <v>26.87</v>
      </c>
      <c r="K33" s="28">
        <f>ROUND(K32/$E$32*100,2)</f>
        <v>51.31</v>
      </c>
      <c r="L33" s="29" t="s">
        <v>14</v>
      </c>
    </row>
    <row r="34" spans="1:12" ht="12">
      <c r="A34" s="1"/>
      <c r="B34" s="1"/>
      <c r="C34" s="1"/>
      <c r="D34" s="1"/>
      <c r="E34" s="1"/>
      <c r="F34" s="1"/>
      <c r="G34" s="1"/>
      <c r="H34" s="1"/>
      <c r="I34" s="1"/>
      <c r="J34" s="1"/>
      <c r="K34" s="1"/>
      <c r="L34" s="1"/>
    </row>
    <row r="35" spans="1:12" ht="12">
      <c r="A35" s="1"/>
      <c r="B35" s="36" t="s">
        <v>16</v>
      </c>
      <c r="C35" s="36"/>
      <c r="D35" s="36"/>
      <c r="E35" s="36"/>
      <c r="F35" s="36"/>
      <c r="G35" s="36"/>
      <c r="H35" s="36"/>
      <c r="I35" s="36"/>
      <c r="J35" s="36"/>
      <c r="K35" s="36"/>
      <c r="L35" s="36"/>
    </row>
    <row r="36" spans="1:12" ht="12">
      <c r="A36" s="1"/>
      <c r="B36" s="36" t="s">
        <v>17</v>
      </c>
      <c r="C36" s="36"/>
      <c r="D36" s="36"/>
      <c r="E36" s="36" t="s">
        <v>18</v>
      </c>
      <c r="F36" s="36"/>
      <c r="G36" s="36"/>
      <c r="H36" s="36"/>
      <c r="I36" s="36"/>
      <c r="J36" s="36"/>
      <c r="K36" s="36"/>
      <c r="L36" s="36"/>
    </row>
    <row r="37" spans="1:12" ht="12">
      <c r="A37" s="1"/>
      <c r="B37" s="36" t="s">
        <v>58</v>
      </c>
      <c r="C37" s="36"/>
      <c r="E37" s="36" t="s">
        <v>32</v>
      </c>
      <c r="F37" s="36"/>
      <c r="G37" s="36"/>
      <c r="H37" s="36"/>
      <c r="I37" s="36"/>
      <c r="J37" s="36"/>
      <c r="K37" s="36"/>
      <c r="L37" s="36"/>
    </row>
    <row r="38" spans="1:12" ht="12">
      <c r="A38" s="1"/>
      <c r="B38" s="36"/>
      <c r="C38" s="36"/>
      <c r="D38" s="36"/>
      <c r="E38" s="36" t="s">
        <v>31</v>
      </c>
      <c r="F38" s="36"/>
      <c r="G38" s="36"/>
      <c r="H38" s="36"/>
      <c r="I38" s="36"/>
      <c r="J38" s="36"/>
      <c r="K38" s="36"/>
      <c r="L38" s="36"/>
    </row>
    <row r="39" spans="2:12" ht="12">
      <c r="B39" s="37"/>
      <c r="C39" s="37"/>
      <c r="D39" s="37"/>
      <c r="E39" s="37"/>
      <c r="F39" s="37"/>
      <c r="G39" s="37"/>
      <c r="H39" s="37"/>
      <c r="I39" s="37"/>
      <c r="J39" s="37"/>
      <c r="K39" s="37"/>
      <c r="L39" s="37"/>
    </row>
    <row r="40" spans="2:12" ht="12">
      <c r="B40" s="37"/>
      <c r="C40" s="37"/>
      <c r="D40" s="37"/>
      <c r="E40" s="37"/>
      <c r="F40" s="37"/>
      <c r="G40" s="37"/>
      <c r="H40" s="37"/>
      <c r="I40" s="37"/>
      <c r="J40" s="37"/>
      <c r="K40" s="37"/>
      <c r="L40" s="37"/>
    </row>
    <row r="41" spans="2:12" ht="12">
      <c r="B41" s="37"/>
      <c r="C41" s="37"/>
      <c r="D41" s="37"/>
      <c r="E41" s="37"/>
      <c r="F41" s="37"/>
      <c r="G41" s="37"/>
      <c r="H41" s="37"/>
      <c r="I41" s="37"/>
      <c r="J41" s="37"/>
      <c r="K41" s="37"/>
      <c r="L41" s="37"/>
    </row>
    <row r="42" spans="2:12" ht="12">
      <c r="B42" s="37"/>
      <c r="C42" s="37"/>
      <c r="D42" s="37"/>
      <c r="E42" s="37"/>
      <c r="F42" s="37"/>
      <c r="G42" s="37"/>
      <c r="H42" s="37"/>
      <c r="I42" s="37"/>
      <c r="J42" s="37"/>
      <c r="K42" s="37"/>
      <c r="L42" s="37"/>
    </row>
  </sheetData>
  <mergeCells count="25">
    <mergeCell ref="C30:D30"/>
    <mergeCell ref="C31:D31"/>
    <mergeCell ref="B32:D32"/>
    <mergeCell ref="B33:D33"/>
    <mergeCell ref="C26:D26"/>
    <mergeCell ref="C27:D27"/>
    <mergeCell ref="C28:D28"/>
    <mergeCell ref="C29:D29"/>
    <mergeCell ref="C22:D22"/>
    <mergeCell ref="C23:D23"/>
    <mergeCell ref="C24:D24"/>
    <mergeCell ref="C25:D25"/>
    <mergeCell ref="C18:D18"/>
    <mergeCell ref="C19:D19"/>
    <mergeCell ref="C20:D20"/>
    <mergeCell ref="C21:D21"/>
    <mergeCell ref="C10:D10"/>
    <mergeCell ref="C11:D11"/>
    <mergeCell ref="C12:D12"/>
    <mergeCell ref="C13:D13"/>
    <mergeCell ref="H4:H5"/>
    <mergeCell ref="C6:D6"/>
    <mergeCell ref="C7:D7"/>
    <mergeCell ref="C9:D9"/>
    <mergeCell ref="C8:D8"/>
  </mergeCells>
  <printOptions/>
  <pageMargins left="0.7874015748031497" right="0.3937007874015748" top="0.7874015748031497" bottom="0.3937007874015748" header="0.1968503937007874" footer="0.2755905511811024"/>
  <pageSetup fitToHeight="1" fitToWidth="1" horizontalDpi="400" verticalDpi="4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関根</cp:lastModifiedBy>
  <cp:lastPrinted>2007-03-27T06:45:05Z</cp:lastPrinted>
  <dcterms:created xsi:type="dcterms:W3CDTF">1999-09-22T08:11:47Z</dcterms:created>
  <dcterms:modified xsi:type="dcterms:W3CDTF">2009-03-17T04:50:52Z</dcterms:modified>
  <cp:category/>
  <cp:version/>
  <cp:contentType/>
  <cp:contentStatus/>
</cp:coreProperties>
</file>