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650" activeTab="1"/>
  </bookViews>
  <sheets>
    <sheet name="4-2（1）累計及び現況" sheetId="1" r:id="rId1"/>
    <sheet name="4-2（2）開設実績" sheetId="2" r:id="rId2"/>
  </sheets>
  <definedNames>
    <definedName name="_xlnm.Print_Area" localSheetId="1">'4-2（2）開設実績'!$B$1:$O$17</definedName>
  </definedNames>
  <calcPr fullCalcOnLoad="1"/>
</workbook>
</file>

<file path=xl/sharedStrings.xml><?xml version="1.0" encoding="utf-8"?>
<sst xmlns="http://schemas.openxmlformats.org/spreadsheetml/2006/main" count="65" uniqueCount="44">
  <si>
    <t>（単位：ｍ）</t>
  </si>
  <si>
    <t>総　　数</t>
  </si>
  <si>
    <t>広　　域</t>
  </si>
  <si>
    <t>普　　通</t>
  </si>
  <si>
    <t>林　　総</t>
  </si>
  <si>
    <t>農　　免</t>
  </si>
  <si>
    <t>県単開設</t>
  </si>
  <si>
    <t>構造改善</t>
  </si>
  <si>
    <t>地域対策</t>
  </si>
  <si>
    <t>山振特対（開）</t>
  </si>
  <si>
    <t>自力・その他</t>
  </si>
  <si>
    <t>スーパー</t>
  </si>
  <si>
    <t>[資料]　林業振興課</t>
  </si>
  <si>
    <t>総　　　　　　数</t>
  </si>
  <si>
    <t>自　　動　　車　　道</t>
  </si>
  <si>
    <t>軽　　車　　道　</t>
  </si>
  <si>
    <t>牛　　馬　　道</t>
  </si>
  <si>
    <t>木　　馬　　道</t>
  </si>
  <si>
    <t>索　　　　　道</t>
  </si>
  <si>
    <t>軌　　　　道</t>
  </si>
  <si>
    <t>開設実績累計</t>
  </si>
  <si>
    <t>高　　密</t>
  </si>
  <si>
    <t>行政事務所</t>
  </si>
  <si>
    <t>中之条</t>
  </si>
  <si>
    <t>桐　生</t>
  </si>
  <si>
    <t>　       ２．△…減</t>
  </si>
  <si>
    <t>平成１２年度</t>
  </si>
  <si>
    <t>　（注）実績は１３年度への繰り越しを含まない。</t>
  </si>
  <si>
    <t>第２表　民有林林道開設</t>
  </si>
  <si>
    <t>（１）林道開設実績累計及び現況</t>
  </si>
  <si>
    <t>（単位：ｍ）</t>
  </si>
  <si>
    <t>平成１１年度</t>
  </si>
  <si>
    <t>沼　田</t>
  </si>
  <si>
    <t>渋　川</t>
  </si>
  <si>
    <t>高　崎</t>
  </si>
  <si>
    <t>藤　岡</t>
  </si>
  <si>
    <t>富　岡</t>
  </si>
  <si>
    <t>△3,614</t>
  </si>
  <si>
    <t xml:space="preserve">    (注) １．実績は１３年度への繰り越しを含まない。</t>
  </si>
  <si>
    <t>用途変更・新認定等による増減</t>
  </si>
  <si>
    <t>現        況</t>
  </si>
  <si>
    <t>（２）平成１２年度林道開設実績</t>
  </si>
  <si>
    <t>総　　　数</t>
  </si>
  <si>
    <t>平成 ２ 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</si>
</sst>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[$-411]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#,##0;\-#,##0&quot;－&quot;"/>
    <numFmt numFmtId="193" formatCode="#,##0;\-#,##0;&quot;－&quot;"/>
    <numFmt numFmtId="194" formatCode="#,##0.0;[Red]\-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  <font>
      <b/>
      <sz val="11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8" fillId="0" borderId="0" xfId="0" applyFont="1" applyBorder="1" applyAlignment="1">
      <alignment vertical="center"/>
    </xf>
    <xf numFmtId="38" fontId="9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8" fillId="0" borderId="0" xfId="17" applyFont="1" applyAlignment="1">
      <alignment horizontal="right" vertical="center"/>
    </xf>
    <xf numFmtId="38" fontId="8" fillId="2" borderId="1" xfId="17" applyFont="1" applyFill="1" applyBorder="1" applyAlignment="1">
      <alignment horizontal="centerContinuous" vertical="center"/>
    </xf>
    <xf numFmtId="38" fontId="8" fillId="2" borderId="2" xfId="17" applyFont="1" applyFill="1" applyBorder="1" applyAlignment="1">
      <alignment horizontal="centerContinuous" vertical="center"/>
    </xf>
    <xf numFmtId="38" fontId="8" fillId="2" borderId="3" xfId="17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38" fontId="8" fillId="2" borderId="4" xfId="17" applyFont="1" applyFill="1" applyBorder="1" applyAlignment="1">
      <alignment horizontal="center" vertical="center"/>
    </xf>
    <xf numFmtId="38" fontId="8" fillId="0" borderId="5" xfId="17" applyFont="1" applyBorder="1" applyAlignment="1">
      <alignment vertical="center"/>
    </xf>
    <xf numFmtId="193" fontId="8" fillId="0" borderId="5" xfId="17" applyNumberFormat="1" applyFont="1" applyBorder="1" applyAlignment="1">
      <alignment horizontal="right" vertical="center"/>
    </xf>
    <xf numFmtId="193" fontId="8" fillId="0" borderId="6" xfId="17" applyNumberFormat="1" applyFont="1" applyBorder="1" applyAlignment="1">
      <alignment horizontal="right" vertical="center"/>
    </xf>
    <xf numFmtId="0" fontId="8" fillId="3" borderId="7" xfId="0" applyFont="1" applyFill="1" applyBorder="1" applyAlignment="1">
      <alignment vertical="center"/>
    </xf>
    <xf numFmtId="38" fontId="8" fillId="3" borderId="5" xfId="17" applyFont="1" applyFill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3" borderId="5" xfId="17" applyFont="1" applyFill="1" applyBorder="1" applyAlignment="1">
      <alignment horizontal="distributed" vertical="center"/>
    </xf>
    <xf numFmtId="189" fontId="8" fillId="0" borderId="5" xfId="17" applyNumberFormat="1" applyFont="1" applyBorder="1" applyAlignment="1">
      <alignment vertical="center"/>
    </xf>
    <xf numFmtId="38" fontId="8" fillId="3" borderId="5" xfId="17" applyFont="1" applyFill="1" applyBorder="1" applyAlignment="1">
      <alignment horizontal="center" vertical="center"/>
    </xf>
    <xf numFmtId="38" fontId="8" fillId="0" borderId="5" xfId="17" applyFont="1" applyBorder="1" applyAlignment="1">
      <alignment horizontal="right" vertical="center"/>
    </xf>
    <xf numFmtId="38" fontId="8" fillId="0" borderId="6" xfId="17" applyFont="1" applyBorder="1" applyAlignment="1">
      <alignment horizontal="right" vertical="center"/>
    </xf>
    <xf numFmtId="189" fontId="8" fillId="0" borderId="8" xfId="17" applyNumberFormat="1" applyFont="1" applyBorder="1" applyAlignment="1">
      <alignment vertical="center"/>
    </xf>
    <xf numFmtId="189" fontId="8" fillId="0" borderId="8" xfId="17" applyNumberFormat="1" applyFont="1" applyBorder="1" applyAlignment="1">
      <alignment horizontal="right" vertical="center"/>
    </xf>
    <xf numFmtId="193" fontId="8" fillId="0" borderId="8" xfId="17" applyNumberFormat="1" applyFont="1" applyBorder="1" applyAlignment="1">
      <alignment horizontal="right" vertical="center"/>
    </xf>
    <xf numFmtId="193" fontId="8" fillId="0" borderId="9" xfId="17" applyNumberFormat="1" applyFont="1" applyBorder="1" applyAlignment="1">
      <alignment horizontal="right" vertical="center"/>
    </xf>
    <xf numFmtId="38" fontId="11" fillId="0" borderId="0" xfId="17" applyFont="1" applyAlignment="1">
      <alignment vertical="center"/>
    </xf>
    <xf numFmtId="38" fontId="12" fillId="0" borderId="5" xfId="17" applyFont="1" applyBorder="1" applyAlignment="1">
      <alignment vertical="center"/>
    </xf>
    <xf numFmtId="193" fontId="12" fillId="0" borderId="5" xfId="17" applyNumberFormat="1" applyFont="1" applyBorder="1" applyAlignment="1">
      <alignment horizontal="right" vertical="center"/>
    </xf>
    <xf numFmtId="193" fontId="12" fillId="0" borderId="6" xfId="17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8" fillId="2" borderId="10" xfId="17" applyFont="1" applyFill="1" applyBorder="1" applyAlignment="1">
      <alignment horizontal="center" vertical="center"/>
    </xf>
    <xf numFmtId="38" fontId="8" fillId="2" borderId="11" xfId="17" applyFont="1" applyFill="1" applyBorder="1" applyAlignment="1">
      <alignment horizontal="center" vertical="center"/>
    </xf>
    <xf numFmtId="38" fontId="8" fillId="2" borderId="2" xfId="17" applyFont="1" applyFill="1" applyBorder="1" applyAlignment="1">
      <alignment horizontal="center" vertical="center"/>
    </xf>
    <xf numFmtId="38" fontId="8" fillId="2" borderId="12" xfId="17" applyFont="1" applyFill="1" applyBorder="1" applyAlignment="1">
      <alignment horizontal="center" vertical="center"/>
    </xf>
    <xf numFmtId="38" fontId="8" fillId="0" borderId="0" xfId="17" applyFont="1" applyAlignment="1">
      <alignment horizontal="center"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38" fontId="12" fillId="0" borderId="5" xfId="21" applyNumberFormat="1" applyFont="1" applyBorder="1" applyAlignment="1">
      <alignment vertical="center"/>
      <protection/>
    </xf>
    <xf numFmtId="193" fontId="12" fillId="0" borderId="13" xfId="17" applyNumberFormat="1" applyFont="1" applyBorder="1" applyAlignment="1">
      <alignment horizontal="right" vertical="center"/>
    </xf>
    <xf numFmtId="38" fontId="12" fillId="0" borderId="0" xfId="17" applyFont="1" applyAlignment="1">
      <alignment vertical="center"/>
    </xf>
    <xf numFmtId="38" fontId="8" fillId="3" borderId="6" xfId="17" applyFont="1" applyFill="1" applyBorder="1" applyAlignment="1">
      <alignment vertical="center"/>
    </xf>
    <xf numFmtId="38" fontId="8" fillId="3" borderId="6" xfId="17" applyFont="1" applyFill="1" applyBorder="1" applyAlignment="1">
      <alignment horizontal="distributed" vertical="center"/>
    </xf>
    <xf numFmtId="38" fontId="8" fillId="3" borderId="14" xfId="17" applyFont="1" applyFill="1" applyBorder="1" applyAlignment="1">
      <alignment vertical="center"/>
    </xf>
    <xf numFmtId="38" fontId="8" fillId="3" borderId="9" xfId="17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38" fontId="8" fillId="3" borderId="15" xfId="17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2" fillId="3" borderId="7" xfId="17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8" fontId="8" fillId="3" borderId="7" xfId="17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center" wrapText="1"/>
    </xf>
    <xf numFmtId="38" fontId="12" fillId="3" borderId="15" xfId="17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38" fontId="8" fillId="3" borderId="17" xfId="17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38" fontId="8" fillId="3" borderId="19" xfId="17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"/>
  <sheetViews>
    <sheetView zoomScaleSheetLayoutView="100" workbookViewId="0" topLeftCell="A3">
      <selection activeCell="M23" sqref="M23"/>
    </sheetView>
  </sheetViews>
  <sheetFormatPr defaultColWidth="9.00390625" defaultRowHeight="13.5"/>
  <cols>
    <col min="1" max="1" width="2.625" style="9" customWidth="1"/>
    <col min="2" max="2" width="4.625" style="9" customWidth="1"/>
    <col min="3" max="3" width="8.625" style="9" customWidth="1"/>
    <col min="4" max="4" width="11.625" style="9" customWidth="1"/>
    <col min="5" max="5" width="10.125" style="9" customWidth="1"/>
    <col min="6" max="6" width="11.625" style="9" customWidth="1"/>
    <col min="7" max="7" width="10.125" style="9" customWidth="1"/>
    <col min="8" max="8" width="11.625" style="9" customWidth="1"/>
    <col min="9" max="9" width="10.125" style="9" customWidth="1"/>
    <col min="10" max="10" width="11.625" style="9" customWidth="1"/>
    <col min="11" max="11" width="10.125" style="9" customWidth="1"/>
    <col min="12" max="12" width="11.625" style="9" customWidth="1"/>
    <col min="13" max="13" width="10.125" style="9" customWidth="1"/>
    <col min="14" max="14" width="11.625" style="9" customWidth="1"/>
    <col min="15" max="15" width="10.125" style="9" customWidth="1"/>
    <col min="16" max="16" width="11.625" style="9" customWidth="1"/>
    <col min="17" max="17" width="10.125" style="9" customWidth="1"/>
    <col min="18" max="16384" width="9.00390625" style="9" customWidth="1"/>
  </cols>
  <sheetData>
    <row r="1" spans="2:17" s="2" customFormat="1" ht="14.25" customHeight="1">
      <c r="B1" s="1" t="s">
        <v>28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s="2" customFormat="1" ht="12" customHeight="1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s="2" customFormat="1" ht="14.25" customHeight="1">
      <c r="B3" s="1" t="s">
        <v>29</v>
      </c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3:17" s="2" customFormat="1" ht="12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 t="s">
        <v>30</v>
      </c>
    </row>
    <row r="5" spans="2:17" ht="12" customHeight="1">
      <c r="B5" s="55" t="s">
        <v>22</v>
      </c>
      <c r="C5" s="56"/>
      <c r="D5" s="6" t="s">
        <v>13</v>
      </c>
      <c r="E5" s="7"/>
      <c r="F5" s="6" t="s">
        <v>14</v>
      </c>
      <c r="G5" s="7"/>
      <c r="H5" s="6" t="s">
        <v>15</v>
      </c>
      <c r="I5" s="7"/>
      <c r="J5" s="6" t="s">
        <v>16</v>
      </c>
      <c r="K5" s="7"/>
      <c r="L5" s="6" t="s">
        <v>17</v>
      </c>
      <c r="M5" s="7"/>
      <c r="N5" s="6" t="s">
        <v>18</v>
      </c>
      <c r="O5" s="7"/>
      <c r="P5" s="6" t="s">
        <v>19</v>
      </c>
      <c r="Q5" s="8"/>
    </row>
    <row r="6" spans="2:17" ht="12" customHeight="1">
      <c r="B6" s="57"/>
      <c r="C6" s="58"/>
      <c r="D6" s="10" t="s">
        <v>20</v>
      </c>
      <c r="E6" s="10" t="s">
        <v>40</v>
      </c>
      <c r="F6" s="10" t="s">
        <v>20</v>
      </c>
      <c r="G6" s="10" t="s">
        <v>40</v>
      </c>
      <c r="H6" s="10" t="s">
        <v>20</v>
      </c>
      <c r="I6" s="10" t="s">
        <v>40</v>
      </c>
      <c r="J6" s="10" t="s">
        <v>20</v>
      </c>
      <c r="K6" s="10" t="s">
        <v>40</v>
      </c>
      <c r="L6" s="10" t="s">
        <v>20</v>
      </c>
      <c r="M6" s="10" t="s">
        <v>40</v>
      </c>
      <c r="N6" s="10" t="s">
        <v>20</v>
      </c>
      <c r="O6" s="10" t="s">
        <v>40</v>
      </c>
      <c r="P6" s="10" t="s">
        <v>20</v>
      </c>
      <c r="Q6" s="31" t="s">
        <v>40</v>
      </c>
    </row>
    <row r="7" spans="2:17" ht="12" customHeight="1">
      <c r="B7" s="46" t="s">
        <v>43</v>
      </c>
      <c r="C7" s="47"/>
      <c r="D7" s="11">
        <f>F7+H7+J7+L7+N7+P7</f>
        <v>2358394</v>
      </c>
      <c r="E7" s="11">
        <f>G7+I7</f>
        <v>1538923</v>
      </c>
      <c r="F7" s="11">
        <v>2059365</v>
      </c>
      <c r="G7" s="11">
        <v>1514075</v>
      </c>
      <c r="H7" s="11">
        <v>99374</v>
      </c>
      <c r="I7" s="11">
        <v>24848</v>
      </c>
      <c r="J7" s="11">
        <v>97128</v>
      </c>
      <c r="K7" s="12">
        <v>0</v>
      </c>
      <c r="L7" s="11">
        <v>68539</v>
      </c>
      <c r="M7" s="12">
        <v>0</v>
      </c>
      <c r="N7" s="11">
        <v>27040</v>
      </c>
      <c r="O7" s="12">
        <v>0</v>
      </c>
      <c r="P7" s="11">
        <v>6948</v>
      </c>
      <c r="Q7" s="13">
        <v>0</v>
      </c>
    </row>
    <row r="8" spans="2:17" ht="12" customHeight="1">
      <c r="B8" s="50" t="s">
        <v>31</v>
      </c>
      <c r="C8" s="45"/>
      <c r="D8" s="11">
        <f>F8+H8+J8+L8+N8+P8</f>
        <v>2585931</v>
      </c>
      <c r="E8" s="11">
        <f>G8+I8+K8+M8+O8+Q8</f>
        <v>1559972</v>
      </c>
      <c r="F8" s="11">
        <v>2286902</v>
      </c>
      <c r="G8" s="11">
        <v>1539296</v>
      </c>
      <c r="H8" s="11">
        <v>99374</v>
      </c>
      <c r="I8" s="11">
        <v>20676</v>
      </c>
      <c r="J8" s="11">
        <v>97128</v>
      </c>
      <c r="K8" s="12">
        <v>0</v>
      </c>
      <c r="L8" s="11">
        <v>68539</v>
      </c>
      <c r="M8" s="12">
        <v>0</v>
      </c>
      <c r="N8" s="11">
        <v>27040</v>
      </c>
      <c r="O8" s="12">
        <v>0</v>
      </c>
      <c r="P8" s="11">
        <v>6948</v>
      </c>
      <c r="Q8" s="13">
        <v>0</v>
      </c>
    </row>
    <row r="9" spans="2:17" s="30" customFormat="1" ht="12" customHeight="1">
      <c r="B9" s="48" t="s">
        <v>26</v>
      </c>
      <c r="C9" s="49"/>
      <c r="D9" s="27">
        <f>F9+H9+J9+L9+N9+P9</f>
        <v>2604593</v>
      </c>
      <c r="E9" s="27">
        <f>G9+I9+K9+M9+O9+Q9</f>
        <v>1575020</v>
      </c>
      <c r="F9" s="27">
        <f>SUM(F11:F17)</f>
        <v>2305564</v>
      </c>
      <c r="G9" s="27">
        <f>SUM(G11:G17)</f>
        <v>1554344</v>
      </c>
      <c r="H9" s="27">
        <v>99374</v>
      </c>
      <c r="I9" s="27">
        <v>20676</v>
      </c>
      <c r="J9" s="27">
        <v>97128</v>
      </c>
      <c r="K9" s="28">
        <v>0</v>
      </c>
      <c r="L9" s="27">
        <v>68539</v>
      </c>
      <c r="M9" s="28">
        <v>0</v>
      </c>
      <c r="N9" s="27">
        <v>27040</v>
      </c>
      <c r="O9" s="28">
        <v>0</v>
      </c>
      <c r="P9" s="27">
        <v>6948</v>
      </c>
      <c r="Q9" s="29">
        <v>0</v>
      </c>
    </row>
    <row r="10" spans="2:17" ht="12" customHeight="1">
      <c r="B10" s="14"/>
      <c r="C10" s="1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6"/>
    </row>
    <row r="11" spans="2:17" ht="12" customHeight="1">
      <c r="B11" s="14"/>
      <c r="C11" s="17" t="s">
        <v>32</v>
      </c>
      <c r="D11" s="11">
        <f>F11+H11+J11+L11+N11+P11</f>
        <v>439030</v>
      </c>
      <c r="E11" s="11">
        <f aca="true" t="shared" si="0" ref="D11:E17">G11+I11+K11+M11+O11+Q11</f>
        <v>262951</v>
      </c>
      <c r="F11" s="11">
        <f>394001+934</f>
        <v>394935</v>
      </c>
      <c r="G11" s="11">
        <f>262017+934</f>
        <v>262951</v>
      </c>
      <c r="H11" s="11">
        <v>14335</v>
      </c>
      <c r="I11" s="12">
        <v>0</v>
      </c>
      <c r="J11" s="11">
        <v>600</v>
      </c>
      <c r="K11" s="12">
        <v>0</v>
      </c>
      <c r="L11" s="12">
        <v>0</v>
      </c>
      <c r="M11" s="12">
        <v>0</v>
      </c>
      <c r="N11" s="11">
        <v>26840</v>
      </c>
      <c r="O11" s="12">
        <v>0</v>
      </c>
      <c r="P11" s="11">
        <v>2320</v>
      </c>
      <c r="Q11" s="13">
        <v>0</v>
      </c>
    </row>
    <row r="12" spans="2:17" ht="12" customHeight="1">
      <c r="B12" s="14"/>
      <c r="C12" s="17" t="s">
        <v>23</v>
      </c>
      <c r="D12" s="11">
        <f t="shared" si="0"/>
        <v>426391</v>
      </c>
      <c r="E12" s="11">
        <f t="shared" si="0"/>
        <v>266363</v>
      </c>
      <c r="F12" s="11">
        <f>390776+5060</f>
        <v>395836</v>
      </c>
      <c r="G12" s="11">
        <f>261303+5060</f>
        <v>266363</v>
      </c>
      <c r="H12" s="11">
        <v>5904</v>
      </c>
      <c r="I12" s="12">
        <v>0</v>
      </c>
      <c r="J12" s="11">
        <v>24651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3">
        <v>0</v>
      </c>
    </row>
    <row r="13" spans="2:17" ht="12" customHeight="1">
      <c r="B13" s="14"/>
      <c r="C13" s="17" t="s">
        <v>33</v>
      </c>
      <c r="D13" s="11">
        <f t="shared" si="0"/>
        <v>313569</v>
      </c>
      <c r="E13" s="11">
        <f t="shared" si="0"/>
        <v>216408</v>
      </c>
      <c r="F13" s="11">
        <f>273339+221</f>
        <v>273560</v>
      </c>
      <c r="G13" s="11">
        <f>216187+221</f>
        <v>216408</v>
      </c>
      <c r="H13" s="11">
        <v>8281</v>
      </c>
      <c r="I13" s="12">
        <v>0</v>
      </c>
      <c r="J13" s="11">
        <v>26359</v>
      </c>
      <c r="K13" s="12">
        <v>0</v>
      </c>
      <c r="L13" s="11">
        <v>5369</v>
      </c>
      <c r="M13" s="12">
        <v>0</v>
      </c>
      <c r="N13" s="12">
        <v>0</v>
      </c>
      <c r="O13" s="12">
        <v>0</v>
      </c>
      <c r="P13" s="12">
        <v>0</v>
      </c>
      <c r="Q13" s="13">
        <v>0</v>
      </c>
    </row>
    <row r="14" spans="2:17" s="2" customFormat="1" ht="12" customHeight="1">
      <c r="B14" s="14"/>
      <c r="C14" s="17" t="s">
        <v>24</v>
      </c>
      <c r="D14" s="11">
        <f t="shared" si="0"/>
        <v>343963</v>
      </c>
      <c r="E14" s="11">
        <f t="shared" si="0"/>
        <v>203293</v>
      </c>
      <c r="F14" s="11">
        <f>298414+3007</f>
        <v>301421</v>
      </c>
      <c r="G14" s="11">
        <f>202420+3007-2134</f>
        <v>203293</v>
      </c>
      <c r="H14" s="11">
        <v>22659</v>
      </c>
      <c r="I14" s="12">
        <v>0</v>
      </c>
      <c r="J14" s="12">
        <v>0</v>
      </c>
      <c r="K14" s="12">
        <v>0</v>
      </c>
      <c r="L14" s="11">
        <v>19883</v>
      </c>
      <c r="M14" s="12">
        <v>0</v>
      </c>
      <c r="N14" s="12">
        <v>0</v>
      </c>
      <c r="O14" s="12">
        <v>0</v>
      </c>
      <c r="P14" s="12">
        <v>0</v>
      </c>
      <c r="Q14" s="13">
        <v>0</v>
      </c>
    </row>
    <row r="15" spans="2:17" ht="12" customHeight="1">
      <c r="B15" s="14"/>
      <c r="C15" s="17" t="s">
        <v>34</v>
      </c>
      <c r="D15" s="11">
        <f t="shared" si="0"/>
        <v>349770</v>
      </c>
      <c r="E15" s="11">
        <f t="shared" si="0"/>
        <v>229760</v>
      </c>
      <c r="F15" s="11">
        <f>307604+2773</f>
        <v>310377</v>
      </c>
      <c r="G15" s="11">
        <f>214878+2773</f>
        <v>217651</v>
      </c>
      <c r="H15" s="11">
        <v>13834</v>
      </c>
      <c r="I15" s="11">
        <v>12109</v>
      </c>
      <c r="J15" s="11">
        <v>22841</v>
      </c>
      <c r="K15" s="12">
        <v>0</v>
      </c>
      <c r="L15" s="11">
        <v>2518</v>
      </c>
      <c r="M15" s="12">
        <v>0</v>
      </c>
      <c r="N15" s="11">
        <v>200</v>
      </c>
      <c r="O15" s="12">
        <v>0</v>
      </c>
      <c r="P15" s="12">
        <v>0</v>
      </c>
      <c r="Q15" s="13">
        <v>0</v>
      </c>
    </row>
    <row r="16" spans="2:17" ht="12" customHeight="1">
      <c r="B16" s="14"/>
      <c r="C16" s="17" t="s">
        <v>35</v>
      </c>
      <c r="D16" s="11">
        <f t="shared" si="0"/>
        <v>435485</v>
      </c>
      <c r="E16" s="11">
        <f t="shared" si="0"/>
        <v>243376</v>
      </c>
      <c r="F16" s="11">
        <f>358484+2930</f>
        <v>361414</v>
      </c>
      <c r="G16" s="11">
        <f>233359+2930-1480</f>
        <v>234809</v>
      </c>
      <c r="H16" s="11">
        <v>28530</v>
      </c>
      <c r="I16" s="11">
        <v>8567</v>
      </c>
      <c r="J16" s="11">
        <v>11214</v>
      </c>
      <c r="K16" s="12">
        <v>0</v>
      </c>
      <c r="L16" s="11">
        <v>29699</v>
      </c>
      <c r="M16" s="12">
        <v>0</v>
      </c>
      <c r="N16" s="12">
        <v>0</v>
      </c>
      <c r="O16" s="12">
        <v>0</v>
      </c>
      <c r="P16" s="18">
        <v>4628</v>
      </c>
      <c r="Q16" s="13">
        <v>0</v>
      </c>
    </row>
    <row r="17" spans="2:17" ht="12" customHeight="1">
      <c r="B17" s="14"/>
      <c r="C17" s="17" t="s">
        <v>36</v>
      </c>
      <c r="D17" s="11">
        <f t="shared" si="0"/>
        <v>287934</v>
      </c>
      <c r="E17" s="11">
        <f t="shared" si="0"/>
        <v>152869</v>
      </c>
      <c r="F17" s="11">
        <f>264284+3737</f>
        <v>268021</v>
      </c>
      <c r="G17" s="11">
        <f>149132+3737</f>
        <v>152869</v>
      </c>
      <c r="H17" s="11">
        <v>5831</v>
      </c>
      <c r="I17" s="12">
        <v>0</v>
      </c>
      <c r="J17" s="11">
        <v>11463</v>
      </c>
      <c r="K17" s="12">
        <v>0</v>
      </c>
      <c r="L17" s="11">
        <v>2619</v>
      </c>
      <c r="M17" s="12">
        <v>0</v>
      </c>
      <c r="N17" s="12">
        <v>0</v>
      </c>
      <c r="O17" s="12">
        <v>0</v>
      </c>
      <c r="P17" s="12">
        <v>0</v>
      </c>
      <c r="Q17" s="13">
        <v>0</v>
      </c>
    </row>
    <row r="18" spans="2:17" ht="12" customHeight="1">
      <c r="B18" s="14"/>
      <c r="C18" s="19"/>
      <c r="D18" s="11"/>
      <c r="E18" s="11"/>
      <c r="F18" s="11"/>
      <c r="G18" s="11"/>
      <c r="H18" s="11"/>
      <c r="I18" s="12"/>
      <c r="J18" s="11"/>
      <c r="K18" s="12"/>
      <c r="L18" s="11"/>
      <c r="M18" s="12"/>
      <c r="N18" s="12"/>
      <c r="O18" s="12"/>
      <c r="P18" s="12"/>
      <c r="Q18" s="13"/>
    </row>
    <row r="19" spans="2:17" ht="24.75" customHeight="1" thickBot="1">
      <c r="B19" s="51" t="s">
        <v>39</v>
      </c>
      <c r="C19" s="52"/>
      <c r="D19" s="22"/>
      <c r="E19" s="22"/>
      <c r="F19" s="23" t="s">
        <v>37</v>
      </c>
      <c r="G19" s="22"/>
      <c r="H19" s="22">
        <v>-78698</v>
      </c>
      <c r="I19" s="22"/>
      <c r="J19" s="22">
        <v>-97128</v>
      </c>
      <c r="K19" s="24">
        <v>0</v>
      </c>
      <c r="L19" s="22">
        <v>-68539</v>
      </c>
      <c r="M19" s="24">
        <v>0</v>
      </c>
      <c r="N19" s="22">
        <v>-27040</v>
      </c>
      <c r="O19" s="24">
        <v>0</v>
      </c>
      <c r="P19" s="22">
        <v>-6948</v>
      </c>
      <c r="Q19" s="25">
        <v>0</v>
      </c>
    </row>
    <row r="20" spans="3:17" ht="1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3:17" ht="12">
      <c r="C21" s="26" t="s">
        <v>12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ht="12">
      <c r="C22" s="26" t="s">
        <v>38</v>
      </c>
    </row>
    <row r="23" ht="12">
      <c r="C23" s="26" t="s">
        <v>25</v>
      </c>
    </row>
  </sheetData>
  <mergeCells count="5">
    <mergeCell ref="B19:C19"/>
    <mergeCell ref="B5:C6"/>
    <mergeCell ref="B7:C7"/>
    <mergeCell ref="B9:C9"/>
    <mergeCell ref="B8:C8"/>
  </mergeCells>
  <printOptions/>
  <pageMargins left="0.7874015748031497" right="0.7874015748031497" top="0.984251968503937" bottom="0.984251968503937" header="0" footer="0"/>
  <pageSetup horizontalDpi="300" verticalDpi="300" orientation="portrait" paperSize="9" scale="8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SheetLayoutView="100" workbookViewId="0" topLeftCell="A1">
      <selection activeCell="H27" sqref="H27"/>
    </sheetView>
  </sheetViews>
  <sheetFormatPr defaultColWidth="9.00390625" defaultRowHeight="13.5"/>
  <cols>
    <col min="1" max="1" width="2.625" style="4" customWidth="1"/>
    <col min="2" max="2" width="4.625" style="4" customWidth="1"/>
    <col min="3" max="3" width="8.625" style="4" customWidth="1"/>
    <col min="4" max="15" width="11.625" style="4" customWidth="1"/>
    <col min="16" max="16384" width="9.00390625" style="4" customWidth="1"/>
  </cols>
  <sheetData>
    <row r="1" spans="2:5" ht="14.25">
      <c r="B1" s="1" t="s">
        <v>41</v>
      </c>
      <c r="D1" s="3"/>
      <c r="E1" s="3"/>
    </row>
    <row r="2" ht="12" customHeight="1" thickBot="1">
      <c r="O2" s="4" t="s">
        <v>0</v>
      </c>
    </row>
    <row r="3" spans="2:15" s="35" customFormat="1" ht="12" customHeight="1">
      <c r="B3" s="59" t="s">
        <v>22</v>
      </c>
      <c r="C3" s="60"/>
      <c r="D3" s="33" t="s">
        <v>1</v>
      </c>
      <c r="E3" s="33" t="s">
        <v>2</v>
      </c>
      <c r="F3" s="33" t="s">
        <v>3</v>
      </c>
      <c r="G3" s="33" t="s">
        <v>4</v>
      </c>
      <c r="H3" s="33" t="s">
        <v>21</v>
      </c>
      <c r="I3" s="32" t="s">
        <v>5</v>
      </c>
      <c r="J3" s="33" t="s">
        <v>6</v>
      </c>
      <c r="K3" s="33" t="s">
        <v>7</v>
      </c>
      <c r="L3" s="33" t="s">
        <v>8</v>
      </c>
      <c r="M3" s="33" t="s">
        <v>9</v>
      </c>
      <c r="N3" s="33" t="s">
        <v>10</v>
      </c>
      <c r="O3" s="34" t="s">
        <v>11</v>
      </c>
    </row>
    <row r="4" spans="2:15" s="40" customFormat="1" ht="12" customHeight="1">
      <c r="B4" s="53" t="s">
        <v>42</v>
      </c>
      <c r="C4" s="54"/>
      <c r="D4" s="38">
        <f>E4+F4+G4+J4+K4+H4</f>
        <v>23220</v>
      </c>
      <c r="E4" s="28">
        <f aca="true" t="shared" si="0" ref="E4:K4">SUM(E6:E12)</f>
        <v>7953</v>
      </c>
      <c r="F4" s="28">
        <f t="shared" si="0"/>
        <v>6499</v>
      </c>
      <c r="G4" s="28">
        <f t="shared" si="0"/>
        <v>1700</v>
      </c>
      <c r="H4" s="28">
        <f t="shared" si="0"/>
        <v>151</v>
      </c>
      <c r="I4" s="28">
        <f t="shared" si="0"/>
        <v>0</v>
      </c>
      <c r="J4" s="28">
        <f t="shared" si="0"/>
        <v>6651</v>
      </c>
      <c r="K4" s="28">
        <f t="shared" si="0"/>
        <v>266</v>
      </c>
      <c r="L4" s="28">
        <v>0</v>
      </c>
      <c r="M4" s="28">
        <v>0</v>
      </c>
      <c r="N4" s="28">
        <v>0</v>
      </c>
      <c r="O4" s="39">
        <v>0</v>
      </c>
    </row>
    <row r="5" spans="2:15" ht="12" customHeight="1">
      <c r="B5" s="14"/>
      <c r="C5" s="41"/>
      <c r="D5" s="11"/>
      <c r="E5" s="11"/>
      <c r="F5" s="11"/>
      <c r="G5" s="11"/>
      <c r="H5" s="11"/>
      <c r="I5" s="20"/>
      <c r="J5" s="11"/>
      <c r="K5" s="11"/>
      <c r="L5" s="20"/>
      <c r="M5" s="20"/>
      <c r="N5" s="20"/>
      <c r="O5" s="21"/>
    </row>
    <row r="6" spans="2:15" ht="12" customHeight="1">
      <c r="B6" s="14"/>
      <c r="C6" s="42" t="s">
        <v>32</v>
      </c>
      <c r="D6" s="11">
        <f>SUM(E6:O6)</f>
        <v>2420</v>
      </c>
      <c r="E6" s="11">
        <v>1746</v>
      </c>
      <c r="F6" s="12">
        <v>0</v>
      </c>
      <c r="G6" s="12">
        <v>0</v>
      </c>
      <c r="H6" s="12">
        <v>0</v>
      </c>
      <c r="I6" s="12">
        <v>0</v>
      </c>
      <c r="J6" s="11">
        <v>674</v>
      </c>
      <c r="K6" s="12">
        <v>0</v>
      </c>
      <c r="L6" s="12">
        <v>0</v>
      </c>
      <c r="M6" s="12">
        <v>0</v>
      </c>
      <c r="N6" s="12">
        <v>0</v>
      </c>
      <c r="O6" s="13">
        <v>0</v>
      </c>
    </row>
    <row r="7" spans="2:15" ht="12" customHeight="1">
      <c r="B7" s="14"/>
      <c r="C7" s="42" t="s">
        <v>23</v>
      </c>
      <c r="D7" s="11">
        <f aca="true" t="shared" si="1" ref="D7:D12">SUM(E7:O7)</f>
        <v>5060</v>
      </c>
      <c r="E7" s="11">
        <v>3425</v>
      </c>
      <c r="F7" s="12">
        <v>0</v>
      </c>
      <c r="G7" s="11">
        <v>659</v>
      </c>
      <c r="H7" s="12">
        <v>0</v>
      </c>
      <c r="I7" s="12">
        <v>0</v>
      </c>
      <c r="J7" s="11">
        <v>976</v>
      </c>
      <c r="K7" s="12">
        <v>0</v>
      </c>
      <c r="L7" s="12">
        <v>0</v>
      </c>
      <c r="M7" s="12">
        <v>0</v>
      </c>
      <c r="N7" s="12">
        <v>0</v>
      </c>
      <c r="O7" s="13">
        <v>0</v>
      </c>
    </row>
    <row r="8" spans="2:15" ht="12" customHeight="1">
      <c r="B8" s="14"/>
      <c r="C8" s="42" t="s">
        <v>33</v>
      </c>
      <c r="D8" s="11">
        <f t="shared" si="1"/>
        <v>3293</v>
      </c>
      <c r="E8" s="12">
        <v>0</v>
      </c>
      <c r="F8" s="11">
        <v>3188</v>
      </c>
      <c r="G8" s="12">
        <v>0</v>
      </c>
      <c r="H8" s="12">
        <v>0</v>
      </c>
      <c r="I8" s="12">
        <v>0</v>
      </c>
      <c r="J8" s="11">
        <v>105</v>
      </c>
      <c r="K8" s="12">
        <v>0</v>
      </c>
      <c r="L8" s="12">
        <v>0</v>
      </c>
      <c r="M8" s="12">
        <v>0</v>
      </c>
      <c r="N8" s="12">
        <v>0</v>
      </c>
      <c r="O8" s="13">
        <v>0</v>
      </c>
    </row>
    <row r="9" spans="2:15" ht="12" customHeight="1">
      <c r="B9" s="14"/>
      <c r="C9" s="42" t="s">
        <v>24</v>
      </c>
      <c r="D9" s="11">
        <f t="shared" si="1"/>
        <v>3007</v>
      </c>
      <c r="E9" s="11">
        <v>686</v>
      </c>
      <c r="F9" s="11">
        <v>1366</v>
      </c>
      <c r="G9" s="12">
        <v>0</v>
      </c>
      <c r="H9" s="12">
        <v>0</v>
      </c>
      <c r="I9" s="12">
        <v>0</v>
      </c>
      <c r="J9" s="11">
        <v>689</v>
      </c>
      <c r="K9" s="11">
        <v>266</v>
      </c>
      <c r="L9" s="12">
        <v>0</v>
      </c>
      <c r="M9" s="12">
        <v>0</v>
      </c>
      <c r="N9" s="12">
        <v>0</v>
      </c>
      <c r="O9" s="13">
        <v>0</v>
      </c>
    </row>
    <row r="10" spans="2:15" ht="12" customHeight="1">
      <c r="B10" s="14"/>
      <c r="C10" s="42" t="s">
        <v>34</v>
      </c>
      <c r="D10" s="11">
        <f t="shared" si="1"/>
        <v>2773</v>
      </c>
      <c r="E10" s="20">
        <v>454</v>
      </c>
      <c r="F10" s="11">
        <v>1749</v>
      </c>
      <c r="G10" s="12">
        <v>0</v>
      </c>
      <c r="H10" s="12">
        <v>0</v>
      </c>
      <c r="I10" s="12">
        <v>0</v>
      </c>
      <c r="J10" s="11">
        <v>570</v>
      </c>
      <c r="K10" s="12">
        <v>0</v>
      </c>
      <c r="L10" s="12">
        <v>0</v>
      </c>
      <c r="M10" s="12">
        <v>0</v>
      </c>
      <c r="N10" s="12">
        <v>0</v>
      </c>
      <c r="O10" s="13">
        <v>0</v>
      </c>
    </row>
    <row r="11" spans="2:15" ht="12" customHeight="1">
      <c r="B11" s="14"/>
      <c r="C11" s="42" t="s">
        <v>35</v>
      </c>
      <c r="D11" s="11">
        <f t="shared" si="1"/>
        <v>2930</v>
      </c>
      <c r="E11" s="11">
        <v>1233</v>
      </c>
      <c r="F11" s="11">
        <v>196</v>
      </c>
      <c r="G11" s="11">
        <v>1041</v>
      </c>
      <c r="H11" s="12">
        <v>0</v>
      </c>
      <c r="I11" s="12">
        <v>0</v>
      </c>
      <c r="J11" s="11">
        <v>460</v>
      </c>
      <c r="K11" s="12">
        <v>0</v>
      </c>
      <c r="L11" s="12">
        <v>0</v>
      </c>
      <c r="M11" s="12">
        <v>0</v>
      </c>
      <c r="N11" s="12">
        <v>0</v>
      </c>
      <c r="O11" s="13">
        <v>0</v>
      </c>
    </row>
    <row r="12" spans="2:15" ht="12" customHeight="1">
      <c r="B12" s="14"/>
      <c r="C12" s="42" t="s">
        <v>36</v>
      </c>
      <c r="D12" s="11">
        <f t="shared" si="1"/>
        <v>3737</v>
      </c>
      <c r="E12" s="11">
        <v>409</v>
      </c>
      <c r="F12" s="12">
        <v>0</v>
      </c>
      <c r="G12" s="12">
        <v>0</v>
      </c>
      <c r="H12" s="11">
        <v>151</v>
      </c>
      <c r="I12" s="12">
        <v>0</v>
      </c>
      <c r="J12" s="11">
        <v>3177</v>
      </c>
      <c r="K12" s="12">
        <v>0</v>
      </c>
      <c r="L12" s="12">
        <v>0</v>
      </c>
      <c r="M12" s="12">
        <v>0</v>
      </c>
      <c r="N12" s="12">
        <v>0</v>
      </c>
      <c r="O12" s="13">
        <v>0</v>
      </c>
    </row>
    <row r="13" spans="2:15" ht="12" customHeight="1" thickBot="1">
      <c r="B13" s="43"/>
      <c r="C13" s="4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ht="12" customHeight="1"/>
    <row r="15" ht="12" customHeight="1">
      <c r="C15" s="26" t="s">
        <v>12</v>
      </c>
    </row>
    <row r="16" ht="12" customHeight="1">
      <c r="C16" s="26" t="s">
        <v>27</v>
      </c>
    </row>
  </sheetData>
  <mergeCells count="2">
    <mergeCell ref="B4:C4"/>
    <mergeCell ref="B3:C3"/>
  </mergeCells>
  <printOptions/>
  <pageMargins left="0.7874015748031497" right="0.7874015748031497" top="0.984251968503937" bottom="0.984251968503937" header="0" footer="0"/>
  <pageSetup orientation="portrait" paperSize="9" r:id="rId1"/>
  <colBreaks count="2" manualBreakCount="2">
    <brk id="9" max="16" man="1"/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2002-03-28T04:34:29Z</cp:lastPrinted>
  <dcterms:created xsi:type="dcterms:W3CDTF">1997-01-08T22:48:59Z</dcterms:created>
  <dcterms:modified xsi:type="dcterms:W3CDTF">2007-09-12T06:16:30Z</dcterms:modified>
  <cp:category/>
  <cp:version/>
  <cp:contentType/>
  <cp:contentStatus/>
</cp:coreProperties>
</file>