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925" windowWidth="15315" windowHeight="5130" activeTab="0"/>
  </bookViews>
  <sheets>
    <sheet name="2-3(1)(2)(3)" sheetId="1" r:id="rId1"/>
    <sheet name="2-3(4)～(10)" sheetId="2" r:id="rId2"/>
    <sheet name="2-3(11)(12)" sheetId="3" r:id="rId3"/>
    <sheet name="ｸﾞﾗﾌﾃﾞｰﾀ（造林面積2）" sheetId="4" state="hidden" r:id="rId4"/>
  </sheets>
  <definedNames>
    <definedName name="_xlnm.Print_Area" localSheetId="0">'2-3(1)(2)(3)'!$B$1:$AB$58</definedName>
  </definedNames>
  <calcPr fullCalcOnLoad="1"/>
</workbook>
</file>

<file path=xl/sharedStrings.xml><?xml version="1.0" encoding="utf-8"?>
<sst xmlns="http://schemas.openxmlformats.org/spreadsheetml/2006/main" count="579" uniqueCount="238">
  <si>
    <t>あかまつ</t>
  </si>
  <si>
    <t>からまつ</t>
  </si>
  <si>
    <t>平成２年度</t>
  </si>
  <si>
    <t>平成７年度</t>
  </si>
  <si>
    <t>　　第１表　造　林　面　積</t>
  </si>
  <si>
    <t>（単位：ｈａ）</t>
  </si>
  <si>
    <t>樹種</t>
  </si>
  <si>
    <t>総数</t>
  </si>
  <si>
    <t>国有</t>
  </si>
  <si>
    <t>民有</t>
  </si>
  <si>
    <t>私有</t>
  </si>
  <si>
    <t>県有</t>
  </si>
  <si>
    <t>市町村有</t>
  </si>
  <si>
    <t>公団</t>
  </si>
  <si>
    <t>公社</t>
  </si>
  <si>
    <t>針葉樹</t>
  </si>
  <si>
    <t>すぎ</t>
  </si>
  <si>
    <t>ひのき</t>
  </si>
  <si>
    <t>くろまつ</t>
  </si>
  <si>
    <t>その他</t>
  </si>
  <si>
    <t>広葉樹</t>
  </si>
  <si>
    <t>こなら等</t>
  </si>
  <si>
    <t>きり</t>
  </si>
  <si>
    <t>〔資料〕　国有は営林局（事業統計書）、民有林は緑化推進課</t>
  </si>
  <si>
    <t>　（注）　公団は緑資源公団、公社は群馬県林業公社</t>
  </si>
  <si>
    <t>第１表　造林面積</t>
  </si>
  <si>
    <t>民有林</t>
  </si>
  <si>
    <t>民有林事業別実績</t>
  </si>
  <si>
    <t>公共造林</t>
  </si>
  <si>
    <t>融資</t>
  </si>
  <si>
    <t>林構</t>
  </si>
  <si>
    <t>治山</t>
  </si>
  <si>
    <t>県単</t>
  </si>
  <si>
    <t>自力</t>
  </si>
  <si>
    <t>計</t>
  </si>
  <si>
    <t>再造林</t>
  </si>
  <si>
    <t>拡大造林</t>
  </si>
  <si>
    <t>小計</t>
  </si>
  <si>
    <t>樹下植栽</t>
  </si>
  <si>
    <t>制度別</t>
  </si>
  <si>
    <t>面積</t>
  </si>
  <si>
    <t>樹種別</t>
  </si>
  <si>
    <t>公共</t>
  </si>
  <si>
    <t>その他針</t>
  </si>
  <si>
    <t>平成13年度</t>
  </si>
  <si>
    <t>公  団</t>
  </si>
  <si>
    <t>平成７年度</t>
  </si>
  <si>
    <t>平成１２年度</t>
  </si>
  <si>
    <t>平成１３年度</t>
  </si>
  <si>
    <t>-</t>
  </si>
  <si>
    <t>-</t>
  </si>
  <si>
    <t>-</t>
  </si>
  <si>
    <t>-</t>
  </si>
  <si>
    <t>第３表　苗木</t>
  </si>
  <si>
    <t>（１）造林用苗木生産量</t>
  </si>
  <si>
    <t>（単位：千本）</t>
  </si>
  <si>
    <t>環境森林事務所</t>
  </si>
  <si>
    <t>総　　数</t>
  </si>
  <si>
    <t>実　　　　　　　　　　　　　　　　　　　　　　　　　　　　　　生　　　　　　　　　　　　　　　　　　　　　　　　　　　　　　苗</t>
  </si>
  <si>
    <t>さ　　し　　き　　苗</t>
  </si>
  <si>
    <t>一　　　　　　　　　　年　　　　　　　　　　生</t>
  </si>
  <si>
    <t>二　　　　　　　　　　年　　　　　　　　　　生</t>
  </si>
  <si>
    <t>三　　　　　　　　　　年　　　　　　　　　　生</t>
  </si>
  <si>
    <t>一年生</t>
  </si>
  <si>
    <t>二年生</t>
  </si>
  <si>
    <t>総　　数</t>
  </si>
  <si>
    <t>す　　ぎ</t>
  </si>
  <si>
    <t>ひのき</t>
  </si>
  <si>
    <t>あ　　か</t>
  </si>
  <si>
    <t>く　　ろ</t>
  </si>
  <si>
    <t>か　　ら</t>
  </si>
  <si>
    <t>その他</t>
  </si>
  <si>
    <t>す　　ぎ</t>
  </si>
  <si>
    <t>ひのき</t>
  </si>
  <si>
    <t>あ　　か</t>
  </si>
  <si>
    <t>く　　ろ</t>
  </si>
  <si>
    <t>か　　ら</t>
  </si>
  <si>
    <t>ま　　つ</t>
  </si>
  <si>
    <t>平成12年度</t>
  </si>
  <si>
    <t>平成17年度</t>
  </si>
  <si>
    <t>平成19年度</t>
  </si>
  <si>
    <t>県　　営</t>
  </si>
  <si>
    <t>育種場</t>
  </si>
  <si>
    <t>民　　営</t>
  </si>
  <si>
    <t>前橋</t>
  </si>
  <si>
    <t>-</t>
  </si>
  <si>
    <t>－</t>
  </si>
  <si>
    <t>渋　　　川</t>
  </si>
  <si>
    <t>－</t>
  </si>
  <si>
    <t>高　　　崎</t>
  </si>
  <si>
    <t>藤　　　岡</t>
  </si>
  <si>
    <t>富　　　岡</t>
  </si>
  <si>
    <t>吾妻</t>
  </si>
  <si>
    <t>利根</t>
  </si>
  <si>
    <t>－</t>
  </si>
  <si>
    <t>太田</t>
  </si>
  <si>
    <t>－</t>
  </si>
  <si>
    <t>桐　　　生</t>
  </si>
  <si>
    <t>－</t>
  </si>
  <si>
    <t>（注）その他：コナラ・クヌギ・ケヤキなど</t>
  </si>
  <si>
    <t>〔資料〕林政課　</t>
  </si>
  <si>
    <t>（２）山行苗木生産量（造林用苗木生産量のうち翌年度山行苗木対象数量）</t>
  </si>
  <si>
    <t>（３）造林用苗畑面積</t>
  </si>
  <si>
    <t>(単位：千本：千円）</t>
  </si>
  <si>
    <t>（単位：ha)</t>
  </si>
  <si>
    <t>総　　　数</t>
  </si>
  <si>
    <t>県　　有</t>
  </si>
  <si>
    <t>市町村有</t>
  </si>
  <si>
    <t>森林組合</t>
  </si>
  <si>
    <t>苗　　　木</t>
  </si>
  <si>
    <t>自家養成</t>
  </si>
  <si>
    <t>実　　生</t>
  </si>
  <si>
    <t>さし木</t>
  </si>
  <si>
    <t>ま　　つ</t>
  </si>
  <si>
    <t>生産業者</t>
  </si>
  <si>
    <t>県　　　営</t>
  </si>
  <si>
    <t>育　種　場</t>
  </si>
  <si>
    <t>育　種　場</t>
  </si>
  <si>
    <t>民　　　営</t>
  </si>
  <si>
    <t>〔資料〕林政課</t>
  </si>
  <si>
    <t>［資料］林政課</t>
  </si>
  <si>
    <t>(10)精英樹</t>
  </si>
  <si>
    <t>(57)</t>
  </si>
  <si>
    <t>前橋</t>
  </si>
  <si>
    <t>渋   川</t>
  </si>
  <si>
    <t>高   崎</t>
  </si>
  <si>
    <t>富   岡</t>
  </si>
  <si>
    <t>藤   岡</t>
  </si>
  <si>
    <t>利根</t>
  </si>
  <si>
    <t>太田</t>
  </si>
  <si>
    <t>〔資料〕林政課</t>
  </si>
  <si>
    <t>（４）種子採取</t>
  </si>
  <si>
    <t>（５）普通母樹林</t>
  </si>
  <si>
    <t>（６）育種母樹林</t>
  </si>
  <si>
    <r>
      <t>（単位：ℓ</t>
    </r>
    <r>
      <rPr>
        <sz val="10"/>
        <rFont val="ＭＳ Ｐ明朝"/>
        <family val="1"/>
      </rPr>
      <t>）</t>
    </r>
  </si>
  <si>
    <t>　　樹　　種</t>
  </si>
  <si>
    <t>きゅう果</t>
  </si>
  <si>
    <t>精選種子量</t>
  </si>
  <si>
    <t>樹　　　　種</t>
  </si>
  <si>
    <t>面　　　　積</t>
  </si>
  <si>
    <t>面　　積</t>
  </si>
  <si>
    <t>平成12年度</t>
  </si>
  <si>
    <t>す　　ぎ</t>
  </si>
  <si>
    <t>ひ の き</t>
  </si>
  <si>
    <t>あかまつ</t>
  </si>
  <si>
    <t>くろまつ</t>
  </si>
  <si>
    <t>からまつ</t>
  </si>
  <si>
    <t>（７）特用樹母樹林</t>
  </si>
  <si>
    <t>（８）有用広葉樹母樹林</t>
  </si>
  <si>
    <t>（９）採種採穂園面積</t>
  </si>
  <si>
    <t>樹　　　種</t>
  </si>
  <si>
    <t>面　　　積</t>
  </si>
  <si>
    <t>樹　　種</t>
  </si>
  <si>
    <t>面　積</t>
  </si>
  <si>
    <t>樹　　種</t>
  </si>
  <si>
    <t>総　数</t>
  </si>
  <si>
    <t>採種園</t>
  </si>
  <si>
    <t>採穂園</t>
  </si>
  <si>
    <t>くぬぎ</t>
  </si>
  <si>
    <t>み ず き</t>
  </si>
  <si>
    <t>こなら</t>
  </si>
  <si>
    <t>け や き</t>
  </si>
  <si>
    <t>少花粉すぎ</t>
  </si>
  <si>
    <t>し お じ</t>
  </si>
  <si>
    <t>ひ の き</t>
  </si>
  <si>
    <t>やまぐり</t>
  </si>
  <si>
    <t>あかまつ</t>
  </si>
  <si>
    <t>くろまつ</t>
  </si>
  <si>
    <t>（注） 母樹林 ： 優良な種子や穂木の採取に適する樹木の集団で、知事が指定したもの</t>
  </si>
  <si>
    <t>〔資料〕林業試験場</t>
  </si>
  <si>
    <t>（単位：本)</t>
  </si>
  <si>
    <t>総       数</t>
  </si>
  <si>
    <t>す       ぎ　</t>
  </si>
  <si>
    <t>ひ  の  き</t>
  </si>
  <si>
    <t>選  抜</t>
  </si>
  <si>
    <t>現  存</t>
  </si>
  <si>
    <t>平成12年度</t>
  </si>
  <si>
    <t>平成17年度</t>
  </si>
  <si>
    <t>桐　　生</t>
  </si>
  <si>
    <t>平成19年度</t>
  </si>
  <si>
    <t>（注）所在地市町村名は設定当時の名称</t>
  </si>
  <si>
    <t>（１１）精英樹及び抵抗性クローン養成</t>
  </si>
  <si>
    <t>区　　分</t>
  </si>
  <si>
    <t>精　　英　　樹</t>
  </si>
  <si>
    <t>抵　　抗　　樹</t>
  </si>
  <si>
    <t>クローン数</t>
  </si>
  <si>
    <t>さし木床替数</t>
  </si>
  <si>
    <t>活着数</t>
  </si>
  <si>
    <t>固体</t>
  </si>
  <si>
    <t>本</t>
  </si>
  <si>
    <t>す       ぎ</t>
  </si>
  <si>
    <t>ひ　の　き</t>
  </si>
  <si>
    <t>（１２）次代検定林設定</t>
  </si>
  <si>
    <t>（単位：ha）</t>
  </si>
  <si>
    <t>　　　　　　　区分
年度</t>
  </si>
  <si>
    <t>す　ぎ</t>
  </si>
  <si>
    <t>ひのき</t>
  </si>
  <si>
    <t>あかまつ</t>
  </si>
  <si>
    <t>からまつ</t>
  </si>
  <si>
    <t>面　積</t>
  </si>
  <si>
    <t>所在地</t>
  </si>
  <si>
    <t>総　　数</t>
  </si>
  <si>
    <t>昭和４７年度</t>
  </si>
  <si>
    <t>妙義町</t>
  </si>
  <si>
    <t>昭和４８年度</t>
  </si>
  <si>
    <t>川場村</t>
  </si>
  <si>
    <t>伊香保町</t>
  </si>
  <si>
    <t>昭和４９年度</t>
  </si>
  <si>
    <t>下仁田町</t>
  </si>
  <si>
    <t>昭和５０年度</t>
  </si>
  <si>
    <t>（勢）東村</t>
  </si>
  <si>
    <t>安中市</t>
  </si>
  <si>
    <t>昭和５１年度</t>
  </si>
  <si>
    <t>高山村</t>
  </si>
  <si>
    <t>昭和５２年度</t>
  </si>
  <si>
    <t>嬬恋村</t>
  </si>
  <si>
    <t>昭和５３年度</t>
  </si>
  <si>
    <t>子持村</t>
  </si>
  <si>
    <t>利根村</t>
  </si>
  <si>
    <t>昭和５４年度</t>
  </si>
  <si>
    <t>甘楽町</t>
  </si>
  <si>
    <t>昭和５５年度</t>
  </si>
  <si>
    <t>（吾）東村</t>
  </si>
  <si>
    <t>昭和５６年度</t>
  </si>
  <si>
    <t>黒保根村</t>
  </si>
  <si>
    <t>昭和５７年度</t>
  </si>
  <si>
    <t>沼田市</t>
  </si>
  <si>
    <t>昭和５８年度</t>
  </si>
  <si>
    <t>倉淵村</t>
  </si>
  <si>
    <t>昭和６０年度</t>
  </si>
  <si>
    <t>昭和６１年度</t>
  </si>
  <si>
    <t>赤城村</t>
  </si>
  <si>
    <t>松井田町</t>
  </si>
  <si>
    <t>昭和６２年度</t>
  </si>
  <si>
    <t>昭和６３年度</t>
  </si>
  <si>
    <t>－</t>
  </si>
  <si>
    <t>平成19年度生産額</t>
  </si>
  <si>
    <t>吾妻町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</si>
</sst>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0;\-#,##0.000;"/>
    <numFmt numFmtId="178" formatCode="#,##0.00;\-#,##0.00;"/>
    <numFmt numFmtId="179" formatCode="0.0%"/>
    <numFmt numFmtId="180" formatCode="&quot;(&quot;#,##0.00&quot;)&quot;;&quot;(&quot;\-#,##0.00&quot;)&quot;;"/>
    <numFmt numFmtId="181" formatCode="0.00_);[Red]\(0.00\)"/>
    <numFmt numFmtId="182" formatCode="#,##0.00;\-#,##0.00;&quot;-&quot;"/>
    <numFmt numFmtId="183" formatCode="#,##0;\-#,##0;&quot;-&quot;"/>
    <numFmt numFmtId="184" formatCode="0.0"/>
    <numFmt numFmtId="185" formatCode="#,##0_ "/>
    <numFmt numFmtId="186" formatCode="0_);\(0\)"/>
    <numFmt numFmtId="187" formatCode="0_ "/>
    <numFmt numFmtId="188" formatCode="#,##0.0;\-#,##0.0;&quot;-&quot;"/>
    <numFmt numFmtId="189" formatCode="#,##0.0;\-#,##0.0;&quot;－&quot;"/>
    <numFmt numFmtId="190" formatCode="#,##0.00;\-#,##0.00;&quot;－&quot;"/>
    <numFmt numFmtId="191" formatCode="#,##0.00_ ;[Red]\-#,##0.00\ "/>
    <numFmt numFmtId="192" formatCode="#,##0.000;\-#,##0.000;&quot;-&quot;"/>
    <numFmt numFmtId="193" formatCode="#,##0.00_ "/>
    <numFmt numFmtId="194" formatCode="#,##0;[Red]#,##0"/>
    <numFmt numFmtId="195" formatCode="#,###"/>
    <numFmt numFmtId="196" formatCode="#,##0;\-#,##0;&quot;…&quot;"/>
    <numFmt numFmtId="197" formatCode="#,##0_);[Red]\(#,##0\)"/>
    <numFmt numFmtId="198" formatCode="0.0_ "/>
    <numFmt numFmtId="199" formatCode="#,###.0"/>
    <numFmt numFmtId="200" formatCode="#,###.00"/>
    <numFmt numFmtId="201" formatCode="0;[Red]0"/>
    <numFmt numFmtId="202" formatCode="#,###;\-#,###;&quot;-&quot;"/>
    <numFmt numFmtId="203" formatCode="0.0_);[Red]\(0.0\)"/>
    <numFmt numFmtId="204" formatCode="#,##0.000;\-#,##0.000;&quot;－&quot;"/>
    <numFmt numFmtId="205" formatCode="#,##0.0;[Red]\-#,##0.0"/>
    <numFmt numFmtId="206" formatCode="#,##0.0"/>
    <numFmt numFmtId="207" formatCode="#,##0.000"/>
    <numFmt numFmtId="208" formatCode="#,##0.0;[Red]#,##0.0"/>
    <numFmt numFmtId="209" formatCode="#,##0.00;[Red]#,##0.00"/>
    <numFmt numFmtId="210" formatCode="#,##0.00;\-#,##0.0;&quot;－&quot;"/>
    <numFmt numFmtId="211" formatCode="#,##0.;\-#,##0.0;&quot;－&quot;"/>
    <numFmt numFmtId="212" formatCode="##,#00.;\-#,##0.0;&quot;－&quot;"/>
    <numFmt numFmtId="213" formatCode="###,000.;\-#,##0.0;&quot;－&quot;"/>
    <numFmt numFmtId="214" formatCode="###,000.;\-##,#00&quot;－&quot;"/>
    <numFmt numFmtId="215" formatCode="0_);[Red]\(0\)"/>
  </numFmts>
  <fonts count="36"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Ｒゴシック"/>
      <family val="3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b/>
      <u val="single"/>
      <sz val="12"/>
      <name val="ＭＳ Ｐ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i/>
      <u val="single"/>
      <sz val="10"/>
      <name val="ＭＳ Ｐ明朝"/>
      <family val="1"/>
    </font>
    <font>
      <b/>
      <sz val="10"/>
      <name val="ＭＳ ＰＲゴシック"/>
      <family val="3"/>
    </font>
    <font>
      <b/>
      <sz val="10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35" fillId="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distributed" vertical="center"/>
    </xf>
    <xf numFmtId="176" fontId="0" fillId="0" borderId="13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38" fontId="9" fillId="0" borderId="13" xfId="48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176" fontId="10" fillId="0" borderId="15" xfId="0" applyNumberFormat="1" applyFont="1" applyBorder="1" applyAlignment="1">
      <alignment vertical="center"/>
    </xf>
    <xf numFmtId="38" fontId="0" fillId="0" borderId="15" xfId="48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1" fontId="0" fillId="0" borderId="24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77" fontId="0" fillId="0" borderId="13" xfId="0" applyNumberFormat="1" applyBorder="1" applyAlignment="1">
      <alignment vertical="center"/>
    </xf>
    <xf numFmtId="0" fontId="12" fillId="0" borderId="0" xfId="0" applyFont="1" applyAlignment="1">
      <alignment/>
    </xf>
    <xf numFmtId="0" fontId="0" fillId="0" borderId="24" xfId="0" applyBorder="1" applyAlignment="1">
      <alignment horizontal="distributed"/>
    </xf>
    <xf numFmtId="2" fontId="0" fillId="0" borderId="24" xfId="0" applyNumberFormat="1" applyBorder="1" applyAlignment="1">
      <alignment/>
    </xf>
    <xf numFmtId="38" fontId="0" fillId="0" borderId="23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24" xfId="0" applyBorder="1" applyAlignment="1">
      <alignment horizontal="center" shrinkToFit="1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83" fontId="4" fillId="0" borderId="13" xfId="48" applyNumberFormat="1" applyFont="1" applyFill="1" applyBorder="1" applyAlignment="1" applyProtection="1">
      <alignment horizontal="right" vertical="center"/>
      <protection/>
    </xf>
    <xf numFmtId="183" fontId="4" fillId="0" borderId="0" xfId="48" applyNumberFormat="1" applyFont="1" applyFill="1" applyBorder="1" applyAlignment="1" applyProtection="1">
      <alignment horizontal="right" vertical="center"/>
      <protection/>
    </xf>
    <xf numFmtId="183" fontId="4" fillId="0" borderId="13" xfId="0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Fill="1" applyBorder="1" applyAlignment="1" applyProtection="1">
      <alignment horizontal="right" vertical="center"/>
      <protection/>
    </xf>
    <xf numFmtId="183" fontId="4" fillId="0" borderId="13" xfId="0" applyNumberFormat="1" applyFont="1" applyBorder="1" applyAlignment="1" applyProtection="1">
      <alignment horizontal="right" vertical="center"/>
      <protection/>
    </xf>
    <xf numFmtId="183" fontId="4" fillId="0" borderId="0" xfId="0" applyNumberFormat="1" applyFont="1" applyBorder="1" applyAlignment="1" applyProtection="1">
      <alignment horizontal="right" vertical="center"/>
      <protection/>
    </xf>
    <xf numFmtId="183" fontId="4" fillId="0" borderId="26" xfId="0" applyNumberFormat="1" applyFont="1" applyBorder="1" applyAlignment="1" applyProtection="1">
      <alignment horizontal="right" vertical="center"/>
      <protection/>
    </xf>
    <xf numFmtId="183" fontId="8" fillId="0" borderId="13" xfId="48" applyNumberFormat="1" applyFont="1" applyFill="1" applyBorder="1" applyAlignment="1" applyProtection="1">
      <alignment horizontal="right" vertical="center"/>
      <protection/>
    </xf>
    <xf numFmtId="183" fontId="8" fillId="0" borderId="10" xfId="48" applyNumberFormat="1" applyFont="1" applyFill="1" applyBorder="1" applyAlignment="1" applyProtection="1">
      <alignment horizontal="right" vertical="center"/>
      <protection/>
    </xf>
    <xf numFmtId="183" fontId="8" fillId="0" borderId="10" xfId="48" applyNumberFormat="1" applyFont="1" applyBorder="1" applyAlignment="1" applyProtection="1">
      <alignment horizontal="right" vertical="center"/>
      <protection/>
    </xf>
    <xf numFmtId="183" fontId="8" fillId="0" borderId="27" xfId="48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vertical="center"/>
    </xf>
    <xf numFmtId="183" fontId="8" fillId="0" borderId="19" xfId="0" applyNumberFormat="1" applyFont="1" applyFill="1" applyBorder="1" applyAlignment="1" applyProtection="1">
      <alignment horizontal="right" vertical="center"/>
      <protection/>
    </xf>
    <xf numFmtId="183" fontId="8" fillId="0" borderId="19" xfId="0" applyNumberFormat="1" applyFont="1" applyBorder="1" applyAlignment="1" applyProtection="1">
      <alignment horizontal="right" vertical="center"/>
      <protection/>
    </xf>
    <xf numFmtId="183" fontId="8" fillId="0" borderId="28" xfId="0" applyNumberFormat="1" applyFont="1" applyBorder="1" applyAlignment="1" applyProtection="1">
      <alignment horizontal="right" vertical="center"/>
      <protection/>
    </xf>
    <xf numFmtId="0" fontId="8" fillId="0" borderId="29" xfId="0" applyFont="1" applyBorder="1" applyAlignment="1">
      <alignment vertical="center"/>
    </xf>
    <xf numFmtId="183" fontId="8" fillId="0" borderId="19" xfId="48" applyNumberFormat="1" applyFont="1" applyFill="1" applyBorder="1" applyAlignment="1" applyProtection="1">
      <alignment horizontal="right" vertical="center"/>
      <protection/>
    </xf>
    <xf numFmtId="183" fontId="8" fillId="0" borderId="28" xfId="48" applyNumberFormat="1" applyFont="1" applyFill="1" applyBorder="1" applyAlignment="1" applyProtection="1">
      <alignment horizontal="right" vertical="center"/>
      <protection/>
    </xf>
    <xf numFmtId="183" fontId="4" fillId="0" borderId="0" xfId="48" applyNumberFormat="1" applyFont="1" applyFill="1" applyBorder="1" applyAlignment="1">
      <alignment horizontal="right" vertical="center"/>
    </xf>
    <xf numFmtId="183" fontId="4" fillId="0" borderId="13" xfId="48" applyNumberFormat="1" applyFont="1" applyFill="1" applyBorder="1" applyAlignment="1">
      <alignment horizontal="right" vertical="center"/>
    </xf>
    <xf numFmtId="183" fontId="4" fillId="0" borderId="13" xfId="0" applyNumberFormat="1" applyFont="1" applyFill="1" applyBorder="1" applyAlignment="1">
      <alignment horizontal="right" vertical="center"/>
    </xf>
    <xf numFmtId="183" fontId="4" fillId="0" borderId="14" xfId="0" applyNumberFormat="1" applyFont="1" applyFill="1" applyBorder="1" applyAlignment="1">
      <alignment horizontal="right" vertical="center"/>
    </xf>
    <xf numFmtId="183" fontId="4" fillId="0" borderId="13" xfId="0" applyNumberFormat="1" applyFont="1" applyBorder="1" applyAlignment="1">
      <alignment horizontal="right" vertical="center"/>
    </xf>
    <xf numFmtId="183" fontId="4" fillId="0" borderId="26" xfId="0" applyNumberFormat="1" applyFont="1" applyBorder="1" applyAlignment="1">
      <alignment horizontal="right" vertical="center"/>
    </xf>
    <xf numFmtId="183" fontId="4" fillId="0" borderId="15" xfId="48" applyNumberFormat="1" applyFont="1" applyFill="1" applyBorder="1" applyAlignment="1" applyProtection="1">
      <alignment horizontal="right" vertical="center"/>
      <protection/>
    </xf>
    <xf numFmtId="183" fontId="4" fillId="0" borderId="11" xfId="48" applyNumberFormat="1" applyFont="1" applyFill="1" applyBorder="1" applyAlignment="1">
      <alignment horizontal="right" vertical="center"/>
    </xf>
    <xf numFmtId="183" fontId="4" fillId="0" borderId="15" xfId="48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center"/>
    </xf>
    <xf numFmtId="183" fontId="4" fillId="0" borderId="16" xfId="0" applyNumberFormat="1" applyFont="1" applyFill="1" applyBorder="1" applyAlignment="1">
      <alignment horizontal="right" vertical="center"/>
    </xf>
    <xf numFmtId="183" fontId="4" fillId="0" borderId="15" xfId="0" applyNumberFormat="1" applyFont="1" applyBorder="1" applyAlignment="1" applyProtection="1">
      <alignment horizontal="right" vertical="center"/>
      <protection/>
    </xf>
    <xf numFmtId="183" fontId="4" fillId="0" borderId="15" xfId="0" applyNumberFormat="1" applyFont="1" applyBorder="1" applyAlignment="1">
      <alignment horizontal="right" vertical="center"/>
    </xf>
    <xf numFmtId="183" fontId="4" fillId="0" borderId="3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183" fontId="4" fillId="0" borderId="13" xfId="48" applyNumberFormat="1" applyFont="1" applyFill="1" applyBorder="1" applyAlignment="1" applyProtection="1">
      <alignment vertical="center"/>
      <protection/>
    </xf>
    <xf numFmtId="183" fontId="4" fillId="0" borderId="0" xfId="48" applyNumberFormat="1" applyFont="1" applyFill="1" applyBorder="1" applyAlignment="1" applyProtection="1">
      <alignment vertical="center"/>
      <protection/>
    </xf>
    <xf numFmtId="183" fontId="4" fillId="0" borderId="31" xfId="48" applyNumberFormat="1" applyFont="1" applyFill="1" applyBorder="1" applyAlignment="1" applyProtection="1">
      <alignment vertical="center"/>
      <protection/>
    </xf>
    <xf numFmtId="38" fontId="4" fillId="0" borderId="0" xfId="48" applyFont="1" applyFill="1" applyBorder="1" applyAlignment="1">
      <alignment vertical="center"/>
    </xf>
    <xf numFmtId="182" fontId="4" fillId="0" borderId="13" xfId="0" applyNumberFormat="1" applyFont="1" applyFill="1" applyBorder="1" applyAlignment="1" applyProtection="1">
      <alignment vertical="center"/>
      <protection/>
    </xf>
    <xf numFmtId="182" fontId="4" fillId="0" borderId="0" xfId="0" applyNumberFormat="1" applyFont="1" applyFill="1" applyBorder="1" applyAlignment="1" applyProtection="1">
      <alignment vertical="center"/>
      <protection/>
    </xf>
    <xf numFmtId="182" fontId="4" fillId="0" borderId="13" xfId="0" applyNumberFormat="1" applyFont="1" applyFill="1" applyBorder="1" applyAlignment="1" applyProtection="1">
      <alignment horizontal="right" vertical="center"/>
      <protection/>
    </xf>
    <xf numFmtId="182" fontId="4" fillId="0" borderId="26" xfId="0" applyNumberFormat="1" applyFont="1" applyFill="1" applyBorder="1" applyAlignment="1" applyProtection="1">
      <alignment vertical="center"/>
      <protection/>
    </xf>
    <xf numFmtId="183" fontId="8" fillId="0" borderId="13" xfId="48" applyNumberFormat="1" applyFont="1" applyFill="1" applyBorder="1" applyAlignment="1" applyProtection="1">
      <alignment vertical="center"/>
      <protection/>
    </xf>
    <xf numFmtId="183" fontId="8" fillId="0" borderId="26" xfId="48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38" fontId="8" fillId="0" borderId="0" xfId="48" applyFont="1" applyFill="1" applyBorder="1" applyAlignment="1">
      <alignment vertical="center"/>
    </xf>
    <xf numFmtId="182" fontId="8" fillId="0" borderId="13" xfId="0" applyNumberFormat="1" applyFont="1" applyFill="1" applyBorder="1" applyAlignment="1" applyProtection="1">
      <alignment vertical="center"/>
      <protection/>
    </xf>
    <xf numFmtId="182" fontId="8" fillId="0" borderId="0" xfId="0" applyNumberFormat="1" applyFont="1" applyFill="1" applyBorder="1" applyAlignment="1" applyProtection="1">
      <alignment vertical="center"/>
      <protection/>
    </xf>
    <xf numFmtId="182" fontId="8" fillId="0" borderId="13" xfId="0" applyNumberFormat="1" applyFont="1" applyFill="1" applyBorder="1" applyAlignment="1" applyProtection="1">
      <alignment horizontal="right" vertical="center"/>
      <protection/>
    </xf>
    <xf numFmtId="182" fontId="8" fillId="0" borderId="27" xfId="0" applyNumberFormat="1" applyFont="1" applyFill="1" applyBorder="1" applyAlignment="1" applyProtection="1">
      <alignment horizontal="right" vertical="center"/>
      <protection/>
    </xf>
    <xf numFmtId="38" fontId="8" fillId="0" borderId="0" xfId="48" applyFont="1" applyFill="1" applyBorder="1" applyAlignment="1">
      <alignment horizontal="right" vertical="center"/>
    </xf>
    <xf numFmtId="182" fontId="8" fillId="0" borderId="19" xfId="0" applyNumberFormat="1" applyFont="1" applyFill="1" applyBorder="1" applyAlignment="1" applyProtection="1">
      <alignment horizontal="right" vertical="center"/>
      <protection/>
    </xf>
    <xf numFmtId="182" fontId="8" fillId="0" borderId="19" xfId="0" applyNumberFormat="1" applyFont="1" applyFill="1" applyBorder="1" applyAlignment="1" applyProtection="1">
      <alignment vertical="center"/>
      <protection/>
    </xf>
    <xf numFmtId="182" fontId="8" fillId="0" borderId="28" xfId="0" applyNumberFormat="1" applyFont="1" applyFill="1" applyBorder="1" applyAlignment="1" applyProtection="1">
      <alignment vertical="center"/>
      <protection/>
    </xf>
    <xf numFmtId="183" fontId="16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14" xfId="48" applyNumberFormat="1" applyFont="1" applyFill="1" applyBorder="1" applyAlignment="1">
      <alignment horizontal="right" vertical="center"/>
    </xf>
    <xf numFmtId="183" fontId="4" fillId="0" borderId="26" xfId="48" applyNumberFormat="1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 applyProtection="1">
      <alignment vertical="center"/>
      <protection/>
    </xf>
    <xf numFmtId="182" fontId="4" fillId="0" borderId="32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horizontal="right" vertical="center"/>
    </xf>
    <xf numFmtId="182" fontId="4" fillId="0" borderId="32" xfId="0" applyNumberFormat="1" applyFont="1" applyFill="1" applyBorder="1" applyAlignment="1">
      <alignment horizontal="right" vertical="center"/>
    </xf>
    <xf numFmtId="182" fontId="4" fillId="0" borderId="27" xfId="0" applyNumberFormat="1" applyFont="1" applyFill="1" applyBorder="1" applyAlignment="1">
      <alignment horizontal="right" vertical="center"/>
    </xf>
    <xf numFmtId="183" fontId="8" fillId="0" borderId="19" xfId="48" applyNumberFormat="1" applyFont="1" applyFill="1" applyBorder="1" applyAlignment="1" applyProtection="1">
      <alignment vertical="center"/>
      <protection/>
    </xf>
    <xf numFmtId="183" fontId="8" fillId="0" borderId="28" xfId="48" applyNumberFormat="1" applyFont="1" applyFill="1" applyBorder="1" applyAlignment="1" applyProtection="1">
      <alignment vertical="center"/>
      <protection/>
    </xf>
    <xf numFmtId="183" fontId="4" fillId="0" borderId="0" xfId="48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13" xfId="0" applyNumberFormat="1" applyFont="1" applyFill="1" applyBorder="1" applyAlignment="1">
      <alignment horizontal="right"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26" xfId="0" applyNumberFormat="1" applyFont="1" applyFill="1" applyBorder="1" applyAlignment="1">
      <alignment horizontal="right" vertical="center"/>
    </xf>
    <xf numFmtId="183" fontId="4" fillId="0" borderId="31" xfId="48" applyNumberFormat="1" applyFont="1" applyFill="1" applyBorder="1" applyAlignment="1">
      <alignment horizontal="right" vertical="center"/>
    </xf>
    <xf numFmtId="183" fontId="4" fillId="0" borderId="31" xfId="48" applyNumberFormat="1" applyFont="1" applyFill="1" applyBorder="1" applyAlignment="1">
      <alignment vertical="center"/>
    </xf>
    <xf numFmtId="183" fontId="4" fillId="0" borderId="10" xfId="48" applyNumberFormat="1" applyFont="1" applyFill="1" applyBorder="1" applyAlignment="1" applyProtection="1">
      <alignment vertical="center"/>
      <protection/>
    </xf>
    <xf numFmtId="183" fontId="4" fillId="0" borderId="10" xfId="48" applyNumberFormat="1" applyFont="1" applyFill="1" applyBorder="1" applyAlignment="1">
      <alignment horizontal="right" vertical="center"/>
    </xf>
    <xf numFmtId="183" fontId="4" fillId="0" borderId="32" xfId="48" applyNumberFormat="1" applyFont="1" applyFill="1" applyBorder="1" applyAlignment="1">
      <alignment vertical="center"/>
    </xf>
    <xf numFmtId="183" fontId="4" fillId="0" borderId="27" xfId="48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 applyProtection="1">
      <alignment vertical="center"/>
      <protection/>
    </xf>
    <xf numFmtId="182" fontId="4" fillId="0" borderId="11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vertical="center"/>
    </xf>
    <xf numFmtId="182" fontId="4" fillId="0" borderId="30" xfId="0" applyNumberFormat="1" applyFont="1" applyFill="1" applyBorder="1" applyAlignment="1">
      <alignment horizontal="right" vertical="center"/>
    </xf>
    <xf numFmtId="183" fontId="4" fillId="0" borderId="13" xfId="0" applyNumberFormat="1" applyFont="1" applyFill="1" applyBorder="1" applyAlignment="1">
      <alignment vertical="center"/>
    </xf>
    <xf numFmtId="183" fontId="4" fillId="0" borderId="26" xfId="0" applyNumberFormat="1" applyFont="1" applyFill="1" applyBorder="1" applyAlignment="1">
      <alignment vertical="center"/>
    </xf>
    <xf numFmtId="183" fontId="4" fillId="0" borderId="11" xfId="48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2" fontId="4" fillId="0" borderId="26" xfId="0" applyNumberFormat="1" applyFont="1" applyFill="1" applyBorder="1" applyAlignment="1">
      <alignment vertical="center"/>
    </xf>
    <xf numFmtId="182" fontId="4" fillId="0" borderId="31" xfId="0" applyNumberFormat="1" applyFont="1" applyFill="1" applyBorder="1" applyAlignment="1">
      <alignment vertical="center"/>
    </xf>
    <xf numFmtId="182" fontId="4" fillId="0" borderId="26" xfId="48" applyNumberFormat="1" applyFont="1" applyFill="1" applyBorder="1" applyAlignment="1">
      <alignment horizontal="right" vertical="center"/>
    </xf>
    <xf numFmtId="182" fontId="4" fillId="0" borderId="3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82" fontId="4" fillId="0" borderId="0" xfId="0" applyNumberFormat="1" applyFont="1" applyFill="1" applyBorder="1" applyAlignment="1">
      <alignment vertical="center"/>
    </xf>
    <xf numFmtId="182" fontId="4" fillId="0" borderId="3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82" fontId="4" fillId="0" borderId="11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 applyProtection="1">
      <alignment horizontal="right" vertical="center"/>
      <protection/>
    </xf>
    <xf numFmtId="185" fontId="4" fillId="0" borderId="35" xfId="0" applyNumberFormat="1" applyFont="1" applyFill="1" applyBorder="1" applyAlignment="1" applyProtection="1">
      <alignment vertical="center"/>
      <protection/>
    </xf>
    <xf numFmtId="186" fontId="4" fillId="0" borderId="34" xfId="0" applyNumberFormat="1" applyFont="1" applyFill="1" applyBorder="1" applyAlignment="1" applyProtection="1">
      <alignment vertical="center"/>
      <protection/>
    </xf>
    <xf numFmtId="185" fontId="4" fillId="0" borderId="36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49" fontId="4" fillId="0" borderId="34" xfId="0" applyNumberFormat="1" applyFont="1" applyFill="1" applyBorder="1" applyAlignment="1">
      <alignment horizontal="right" vertical="center"/>
    </xf>
    <xf numFmtId="185" fontId="4" fillId="0" borderId="35" xfId="0" applyNumberFormat="1" applyFont="1" applyFill="1" applyBorder="1" applyAlignment="1">
      <alignment vertical="center"/>
    </xf>
    <xf numFmtId="186" fontId="4" fillId="0" borderId="34" xfId="0" applyNumberFormat="1" applyFont="1" applyFill="1" applyBorder="1" applyAlignment="1">
      <alignment vertical="center"/>
    </xf>
    <xf numFmtId="185" fontId="4" fillId="0" borderId="36" xfId="0" applyNumberFormat="1" applyFont="1" applyFill="1" applyBorder="1" applyAlignment="1">
      <alignment vertical="center"/>
    </xf>
    <xf numFmtId="183" fontId="4" fillId="0" borderId="34" xfId="0" applyNumberFormat="1" applyFont="1" applyFill="1" applyBorder="1" applyAlignment="1">
      <alignment vertical="center"/>
    </xf>
    <xf numFmtId="183" fontId="4" fillId="0" borderId="35" xfId="0" applyNumberFormat="1" applyFont="1" applyFill="1" applyBorder="1" applyAlignment="1">
      <alignment vertical="center"/>
    </xf>
    <xf numFmtId="187" fontId="4" fillId="0" borderId="35" xfId="0" applyNumberFormat="1" applyFont="1" applyFill="1" applyBorder="1" applyAlignment="1">
      <alignment vertical="center"/>
    </xf>
    <xf numFmtId="183" fontId="4" fillId="0" borderId="3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6" fontId="4" fillId="0" borderId="37" xfId="0" applyNumberFormat="1" applyFont="1" applyFill="1" applyBorder="1" applyAlignment="1">
      <alignment vertical="center"/>
    </xf>
    <xf numFmtId="185" fontId="4" fillId="0" borderId="38" xfId="0" applyNumberFormat="1" applyFont="1" applyFill="1" applyBorder="1" applyAlignment="1">
      <alignment vertical="center"/>
    </xf>
    <xf numFmtId="183" fontId="4" fillId="0" borderId="37" xfId="0" applyNumberFormat="1" applyFont="1" applyFill="1" applyBorder="1" applyAlignment="1">
      <alignment vertical="center"/>
    </xf>
    <xf numFmtId="183" fontId="4" fillId="0" borderId="38" xfId="0" applyNumberFormat="1" applyFont="1" applyFill="1" applyBorder="1" applyAlignment="1">
      <alignment vertical="center"/>
    </xf>
    <xf numFmtId="183" fontId="4" fillId="0" borderId="39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183" fontId="3" fillId="0" borderId="0" xfId="48" applyNumberFormat="1" applyFont="1" applyFill="1" applyBorder="1" applyAlignment="1" applyProtection="1">
      <alignment vertical="center"/>
      <protection/>
    </xf>
    <xf numFmtId="182" fontId="3" fillId="0" borderId="26" xfId="0" applyNumberFormat="1" applyFont="1" applyFill="1" applyBorder="1" applyAlignment="1" applyProtection="1">
      <alignment vertical="center"/>
      <protection/>
    </xf>
    <xf numFmtId="182" fontId="3" fillId="0" borderId="13" xfId="0" applyNumberFormat="1" applyFont="1" applyFill="1" applyBorder="1" applyAlignment="1" applyProtection="1">
      <alignment vertical="center"/>
      <protection/>
    </xf>
    <xf numFmtId="182" fontId="3" fillId="0" borderId="0" xfId="0" applyNumberFormat="1" applyFont="1" applyFill="1" applyBorder="1" applyAlignment="1" applyProtection="1">
      <alignment vertical="center"/>
      <protection/>
    </xf>
    <xf numFmtId="49" fontId="3" fillId="0" borderId="34" xfId="0" applyNumberFormat="1" applyFont="1" applyFill="1" applyBorder="1" applyAlignment="1" applyProtection="1">
      <alignment horizontal="right" vertical="center"/>
      <protection/>
    </xf>
    <xf numFmtId="185" fontId="3" fillId="0" borderId="35" xfId="0" applyNumberFormat="1" applyFont="1" applyFill="1" applyBorder="1" applyAlignment="1" applyProtection="1">
      <alignment vertical="center"/>
      <protection/>
    </xf>
    <xf numFmtId="186" fontId="3" fillId="0" borderId="34" xfId="0" applyNumberFormat="1" applyFont="1" applyFill="1" applyBorder="1" applyAlignment="1" applyProtection="1">
      <alignment vertical="center"/>
      <protection/>
    </xf>
    <xf numFmtId="185" fontId="3" fillId="0" borderId="36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185" fontId="4" fillId="0" borderId="0" xfId="0" applyNumberFormat="1" applyFont="1" applyFill="1" applyAlignment="1">
      <alignment vertical="center" wrapText="1"/>
    </xf>
    <xf numFmtId="185" fontId="4" fillId="0" borderId="0" xfId="0" applyNumberFormat="1" applyFont="1" applyAlignment="1">
      <alignment vertical="center" wrapText="1"/>
    </xf>
    <xf numFmtId="185" fontId="4" fillId="0" borderId="13" xfId="0" applyNumberFormat="1" applyFont="1" applyFill="1" applyBorder="1" applyAlignment="1">
      <alignment vertical="center" wrapText="1"/>
    </xf>
    <xf numFmtId="183" fontId="4" fillId="0" borderId="13" xfId="0" applyNumberFormat="1" applyFont="1" applyFill="1" applyBorder="1" applyAlignment="1">
      <alignment horizontal="right" vertical="center" wrapText="1"/>
    </xf>
    <xf numFmtId="183" fontId="4" fillId="0" borderId="26" xfId="0" applyNumberFormat="1" applyFont="1" applyFill="1" applyBorder="1" applyAlignment="1">
      <alignment horizontal="right" vertical="center" wrapText="1"/>
    </xf>
    <xf numFmtId="183" fontId="8" fillId="0" borderId="13" xfId="0" applyNumberFormat="1" applyFont="1" applyFill="1" applyBorder="1" applyAlignment="1">
      <alignment horizontal="right" vertical="center" wrapText="1"/>
    </xf>
    <xf numFmtId="183" fontId="8" fillId="0" borderId="26" xfId="0" applyNumberFormat="1" applyFont="1" applyFill="1" applyBorder="1" applyAlignment="1">
      <alignment horizontal="right" vertical="center" wrapText="1"/>
    </xf>
    <xf numFmtId="185" fontId="8" fillId="0" borderId="0" xfId="0" applyNumberFormat="1" applyFont="1" applyFill="1" applyAlignment="1">
      <alignment vertical="center" wrapText="1"/>
    </xf>
    <xf numFmtId="185" fontId="8" fillId="0" borderId="0" xfId="0" applyNumberFormat="1" applyFont="1" applyAlignment="1">
      <alignment vertical="center" wrapText="1"/>
    </xf>
    <xf numFmtId="185" fontId="4" fillId="0" borderId="26" xfId="0" applyNumberFormat="1" applyFont="1" applyFill="1" applyBorder="1" applyAlignment="1">
      <alignment vertical="center" wrapText="1"/>
    </xf>
    <xf numFmtId="183" fontId="4" fillId="0" borderId="13" xfId="0" applyNumberFormat="1" applyFont="1" applyFill="1" applyBorder="1" applyAlignment="1">
      <alignment vertical="center" wrapText="1"/>
    </xf>
    <xf numFmtId="183" fontId="4" fillId="0" borderId="15" xfId="0" applyNumberFormat="1" applyFont="1" applyFill="1" applyBorder="1" applyAlignment="1">
      <alignment horizontal="right" vertical="center" wrapText="1"/>
    </xf>
    <xf numFmtId="183" fontId="4" fillId="0" borderId="30" xfId="0" applyNumberFormat="1" applyFont="1" applyFill="1" applyBorder="1" applyAlignment="1">
      <alignment horizontal="right" vertical="center" wrapText="1"/>
    </xf>
    <xf numFmtId="185" fontId="4" fillId="0" borderId="0" xfId="0" applyNumberFormat="1" applyFont="1" applyFill="1" applyBorder="1" applyAlignment="1">
      <alignment horizontal="right" vertical="center" wrapText="1"/>
    </xf>
    <xf numFmtId="182" fontId="8" fillId="0" borderId="4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182" fontId="4" fillId="0" borderId="24" xfId="0" applyNumberFormat="1" applyFont="1" applyFill="1" applyBorder="1" applyAlignment="1">
      <alignment vertical="center"/>
    </xf>
    <xf numFmtId="182" fontId="4" fillId="0" borderId="24" xfId="0" applyNumberFormat="1" applyFont="1" applyFill="1" applyBorder="1" applyAlignment="1">
      <alignment horizontal="distributed" vertical="center"/>
    </xf>
    <xf numFmtId="182" fontId="4" fillId="0" borderId="19" xfId="0" applyNumberFormat="1" applyFont="1" applyFill="1" applyBorder="1" applyAlignment="1">
      <alignment horizontal="right" vertical="center"/>
    </xf>
    <xf numFmtId="182" fontId="4" fillId="0" borderId="24" xfId="0" applyNumberFormat="1" applyFont="1" applyFill="1" applyBorder="1" applyAlignment="1">
      <alignment horizontal="right" vertical="center"/>
    </xf>
    <xf numFmtId="182" fontId="4" fillId="0" borderId="41" xfId="0" applyNumberFormat="1" applyFont="1" applyFill="1" applyBorder="1" applyAlignment="1">
      <alignment horizontal="distributed" vertical="center"/>
    </xf>
    <xf numFmtId="182" fontId="4" fillId="0" borderId="19" xfId="0" applyNumberFormat="1" applyFont="1" applyFill="1" applyBorder="1" applyAlignment="1">
      <alignment vertical="center"/>
    </xf>
    <xf numFmtId="182" fontId="4" fillId="0" borderId="19" xfId="0" applyNumberFormat="1" applyFont="1" applyFill="1" applyBorder="1" applyAlignment="1">
      <alignment horizontal="distributed" vertical="center"/>
    </xf>
    <xf numFmtId="182" fontId="4" fillId="0" borderId="28" xfId="0" applyNumberFormat="1" applyFont="1" applyFill="1" applyBorder="1" applyAlignment="1">
      <alignment horizontal="distributed" vertical="center"/>
    </xf>
    <xf numFmtId="182" fontId="4" fillId="0" borderId="1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horizontal="distributed" vertical="center"/>
    </xf>
    <xf numFmtId="182" fontId="4" fillId="0" borderId="27" xfId="0" applyNumberFormat="1" applyFont="1" applyFill="1" applyBorder="1" applyAlignment="1">
      <alignment horizontal="distributed" vertical="center"/>
    </xf>
    <xf numFmtId="182" fontId="4" fillId="0" borderId="13" xfId="0" applyNumberFormat="1" applyFont="1" applyFill="1" applyBorder="1" applyAlignment="1">
      <alignment horizontal="distributed" vertical="center"/>
    </xf>
    <xf numFmtId="182" fontId="4" fillId="0" borderId="26" xfId="0" applyNumberFormat="1" applyFont="1" applyFill="1" applyBorder="1" applyAlignment="1">
      <alignment horizontal="distributed" vertical="center"/>
    </xf>
    <xf numFmtId="182" fontId="4" fillId="0" borderId="24" xfId="0" applyNumberFormat="1" applyFont="1" applyFill="1" applyBorder="1" applyAlignment="1">
      <alignment horizontal="right" vertical="center" wrapText="1"/>
    </xf>
    <xf numFmtId="182" fontId="4" fillId="0" borderId="23" xfId="0" applyNumberFormat="1" applyFont="1" applyFill="1" applyBorder="1" applyAlignment="1">
      <alignment horizontal="distributed" vertical="center"/>
    </xf>
    <xf numFmtId="182" fontId="4" fillId="0" borderId="24" xfId="0" applyNumberFormat="1" applyFont="1" applyFill="1" applyBorder="1" applyAlignment="1">
      <alignment vertical="center" wrapText="1"/>
    </xf>
    <xf numFmtId="182" fontId="4" fillId="0" borderId="42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distributed" vertical="center"/>
    </xf>
    <xf numFmtId="182" fontId="4" fillId="0" borderId="42" xfId="0" applyNumberFormat="1" applyFont="1" applyFill="1" applyBorder="1" applyAlignment="1">
      <alignment horizontal="distributed" vertical="center"/>
    </xf>
    <xf numFmtId="182" fontId="4" fillId="0" borderId="43" xfId="0" applyNumberFormat="1" applyFont="1" applyFill="1" applyBorder="1" applyAlignment="1">
      <alignment horizontal="distributed" vertical="center"/>
    </xf>
    <xf numFmtId="185" fontId="17" fillId="0" borderId="13" xfId="0" applyNumberFormat="1" applyFont="1" applyFill="1" applyBorder="1" applyAlignment="1">
      <alignment vertical="center" wrapText="1"/>
    </xf>
    <xf numFmtId="182" fontId="3" fillId="0" borderId="13" xfId="0" applyNumberFormat="1" applyFont="1" applyFill="1" applyBorder="1" applyAlignment="1">
      <alignment vertical="center"/>
    </xf>
    <xf numFmtId="182" fontId="3" fillId="0" borderId="44" xfId="0" applyNumberFormat="1" applyFont="1" applyFill="1" applyBorder="1" applyAlignment="1">
      <alignment vertical="center"/>
    </xf>
    <xf numFmtId="183" fontId="4" fillId="0" borderId="15" xfId="48" applyNumberFormat="1" applyFont="1" applyFill="1" applyBorder="1" applyAlignment="1">
      <alignment vertical="center"/>
    </xf>
    <xf numFmtId="183" fontId="4" fillId="0" borderId="45" xfId="48" applyNumberFormat="1" applyFont="1" applyFill="1" applyBorder="1" applyAlignment="1">
      <alignment vertical="center"/>
    </xf>
    <xf numFmtId="0" fontId="8" fillId="24" borderId="29" xfId="0" applyFont="1" applyFill="1" applyBorder="1" applyAlignment="1">
      <alignment horizontal="distributed" vertical="center"/>
    </xf>
    <xf numFmtId="0" fontId="8" fillId="24" borderId="33" xfId="0" applyFont="1" applyFill="1" applyBorder="1" applyAlignment="1">
      <alignment horizontal="distributed" vertical="center"/>
    </xf>
    <xf numFmtId="0" fontId="4" fillId="24" borderId="46" xfId="0" applyFont="1" applyFill="1" applyBorder="1" applyAlignment="1">
      <alignment horizontal="center" vertical="center" wrapText="1"/>
    </xf>
    <xf numFmtId="0" fontId="4" fillId="24" borderId="47" xfId="0" applyFont="1" applyFill="1" applyBorder="1" applyAlignment="1">
      <alignment vertical="center" wrapText="1"/>
    </xf>
    <xf numFmtId="185" fontId="4" fillId="24" borderId="48" xfId="0" applyNumberFormat="1" applyFont="1" applyFill="1" applyBorder="1" applyAlignment="1">
      <alignment horizontal="distributed" vertical="center" wrapText="1"/>
    </xf>
    <xf numFmtId="185" fontId="17" fillId="24" borderId="48" xfId="0" applyNumberFormat="1" applyFont="1" applyFill="1" applyBorder="1" applyAlignment="1">
      <alignment horizontal="distributed" vertical="center" wrapText="1"/>
    </xf>
    <xf numFmtId="185" fontId="4" fillId="24" borderId="48" xfId="0" applyNumberFormat="1" applyFont="1" applyFill="1" applyBorder="1" applyAlignment="1">
      <alignment vertical="center" wrapText="1"/>
    </xf>
    <xf numFmtId="185" fontId="4" fillId="24" borderId="48" xfId="0" applyNumberFormat="1" applyFont="1" applyFill="1" applyBorder="1" applyAlignment="1">
      <alignment horizontal="right" vertical="center" wrapText="1"/>
    </xf>
    <xf numFmtId="185" fontId="4" fillId="24" borderId="49" xfId="0" applyNumberFormat="1" applyFont="1" applyFill="1" applyBorder="1" applyAlignment="1">
      <alignment horizontal="right" vertical="center" wrapText="1"/>
    </xf>
    <xf numFmtId="0" fontId="4" fillId="21" borderId="19" xfId="0" applyFont="1" applyFill="1" applyBorder="1" applyAlignment="1">
      <alignment horizontal="center" vertical="center"/>
    </xf>
    <xf numFmtId="0" fontId="4" fillId="21" borderId="50" xfId="0" applyFont="1" applyFill="1" applyBorder="1" applyAlignment="1">
      <alignment horizontal="center" vertical="center"/>
    </xf>
    <xf numFmtId="0" fontId="4" fillId="21" borderId="24" xfId="0" applyFont="1" applyFill="1" applyBorder="1" applyAlignment="1">
      <alignment horizontal="center" vertical="center"/>
    </xf>
    <xf numFmtId="0" fontId="4" fillId="21" borderId="41" xfId="0" applyFont="1" applyFill="1" applyBorder="1" applyAlignment="1">
      <alignment horizontal="center" vertical="center"/>
    </xf>
    <xf numFmtId="0" fontId="3" fillId="24" borderId="47" xfId="0" applyFont="1" applyFill="1" applyBorder="1" applyAlignment="1">
      <alignment horizontal="center" vertical="center"/>
    </xf>
    <xf numFmtId="0" fontId="4" fillId="24" borderId="51" xfId="0" applyFont="1" applyFill="1" applyBorder="1" applyAlignment="1">
      <alignment horizontal="distributed" vertical="center"/>
    </xf>
    <xf numFmtId="0" fontId="4" fillId="24" borderId="48" xfId="0" applyFont="1" applyFill="1" applyBorder="1" applyAlignment="1">
      <alignment horizontal="distributed" vertical="center"/>
    </xf>
    <xf numFmtId="0" fontId="4" fillId="24" borderId="49" xfId="0" applyFont="1" applyFill="1" applyBorder="1" applyAlignment="1">
      <alignment horizontal="distributed" vertical="center"/>
    </xf>
    <xf numFmtId="0" fontId="4" fillId="24" borderId="46" xfId="0" applyFont="1" applyFill="1" applyBorder="1" applyAlignment="1">
      <alignment vertical="center"/>
    </xf>
    <xf numFmtId="0" fontId="3" fillId="24" borderId="48" xfId="0" applyFont="1" applyFill="1" applyBorder="1" applyAlignment="1">
      <alignment horizontal="distributed" vertical="center"/>
    </xf>
    <xf numFmtId="0" fontId="4" fillId="24" borderId="48" xfId="0" applyFont="1" applyFill="1" applyBorder="1" applyAlignment="1">
      <alignment vertical="center"/>
    </xf>
    <xf numFmtId="0" fontId="4" fillId="24" borderId="48" xfId="0" applyFont="1" applyFill="1" applyBorder="1" applyAlignment="1">
      <alignment horizontal="right" vertical="center"/>
    </xf>
    <xf numFmtId="0" fontId="4" fillId="24" borderId="49" xfId="0" applyFont="1" applyFill="1" applyBorder="1" applyAlignment="1">
      <alignment horizontal="right" vertical="center"/>
    </xf>
    <xf numFmtId="0" fontId="4" fillId="21" borderId="52" xfId="0" applyFont="1" applyFill="1" applyBorder="1" applyAlignment="1">
      <alignment horizontal="center" vertical="center"/>
    </xf>
    <xf numFmtId="0" fontId="4" fillId="21" borderId="53" xfId="0" applyFont="1" applyFill="1" applyBorder="1" applyAlignment="1">
      <alignment horizontal="center" vertical="center"/>
    </xf>
    <xf numFmtId="0" fontId="4" fillId="24" borderId="54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vertical="center"/>
    </xf>
    <xf numFmtId="0" fontId="4" fillId="24" borderId="29" xfId="0" applyFont="1" applyFill="1" applyBorder="1" applyAlignment="1">
      <alignment horizontal="right" vertical="center"/>
    </xf>
    <xf numFmtId="0" fontId="4" fillId="24" borderId="55" xfId="0" applyFont="1" applyFill="1" applyBorder="1" applyAlignment="1">
      <alignment horizontal="right" vertical="center"/>
    </xf>
    <xf numFmtId="0" fontId="4" fillId="24" borderId="46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0" fontId="4" fillId="21" borderId="56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distributed" vertical="center"/>
    </xf>
    <xf numFmtId="0" fontId="4" fillId="24" borderId="33" xfId="0" applyFont="1" applyFill="1" applyBorder="1" applyAlignment="1">
      <alignment horizontal="distributed" vertical="center"/>
    </xf>
    <xf numFmtId="0" fontId="4" fillId="24" borderId="29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distributed" vertical="center"/>
    </xf>
    <xf numFmtId="0" fontId="4" fillId="24" borderId="0" xfId="0" applyFont="1" applyFill="1" applyBorder="1" applyAlignment="1">
      <alignment horizontal="distributed" vertical="center"/>
    </xf>
    <xf numFmtId="0" fontId="4" fillId="24" borderId="55" xfId="0" applyFont="1" applyFill="1" applyBorder="1" applyAlignment="1">
      <alignment horizontal="distributed" vertical="center"/>
    </xf>
    <xf numFmtId="0" fontId="4" fillId="24" borderId="11" xfId="0" applyFont="1" applyFill="1" applyBorder="1" applyAlignment="1">
      <alignment horizontal="distributed" vertical="center"/>
    </xf>
    <xf numFmtId="0" fontId="4" fillId="21" borderId="57" xfId="0" applyFont="1" applyFill="1" applyBorder="1" applyAlignment="1">
      <alignment horizontal="center" vertical="center"/>
    </xf>
    <xf numFmtId="0" fontId="4" fillId="21" borderId="58" xfId="0" applyFont="1" applyFill="1" applyBorder="1" applyAlignment="1">
      <alignment horizontal="center" vertical="center"/>
    </xf>
    <xf numFmtId="0" fontId="4" fillId="21" borderId="59" xfId="0" applyFont="1" applyFill="1" applyBorder="1" applyAlignment="1">
      <alignment horizontal="center" vertical="center"/>
    </xf>
    <xf numFmtId="0" fontId="8" fillId="24" borderId="60" xfId="0" applyFont="1" applyFill="1" applyBorder="1" applyAlignment="1">
      <alignment vertical="center"/>
    </xf>
    <xf numFmtId="0" fontId="8" fillId="24" borderId="18" xfId="0" applyFont="1" applyFill="1" applyBorder="1" applyAlignment="1">
      <alignment vertical="center"/>
    </xf>
    <xf numFmtId="0" fontId="8" fillId="24" borderId="19" xfId="0" applyFont="1" applyFill="1" applyBorder="1" applyAlignment="1">
      <alignment vertical="center"/>
    </xf>
    <xf numFmtId="0" fontId="4" fillId="24" borderId="55" xfId="0" applyFont="1" applyFill="1" applyBorder="1" applyAlignment="1">
      <alignment vertical="center"/>
    </xf>
    <xf numFmtId="0" fontId="4" fillId="24" borderId="61" xfId="0" applyFont="1" applyFill="1" applyBorder="1" applyAlignment="1">
      <alignment horizontal="distributed" vertical="center"/>
    </xf>
    <xf numFmtId="0" fontId="4" fillId="21" borderId="62" xfId="0" applyFont="1" applyFill="1" applyBorder="1" applyAlignment="1">
      <alignment horizontal="center" vertical="center"/>
    </xf>
    <xf numFmtId="0" fontId="4" fillId="21" borderId="17" xfId="0" applyFont="1" applyFill="1" applyBorder="1" applyAlignment="1">
      <alignment vertical="center"/>
    </xf>
    <xf numFmtId="0" fontId="4" fillId="21" borderId="13" xfId="0" applyFont="1" applyFill="1" applyBorder="1" applyAlignment="1">
      <alignment horizontal="center" vertical="center"/>
    </xf>
    <xf numFmtId="0" fontId="4" fillId="21" borderId="31" xfId="0" applyFont="1" applyFill="1" applyBorder="1" applyAlignment="1">
      <alignment horizontal="center" vertical="center"/>
    </xf>
    <xf numFmtId="0" fontId="4" fillId="21" borderId="0" xfId="0" applyFont="1" applyFill="1" applyBorder="1" applyAlignment="1">
      <alignment horizontal="center" vertical="center"/>
    </xf>
    <xf numFmtId="0" fontId="4" fillId="21" borderId="14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0" fontId="4" fillId="21" borderId="32" xfId="0" applyFont="1" applyFill="1" applyBorder="1" applyAlignment="1">
      <alignment horizontal="center" vertical="center"/>
    </xf>
    <xf numFmtId="0" fontId="4" fillId="21" borderId="21" xfId="0" applyFont="1" applyFill="1" applyBorder="1" applyAlignment="1">
      <alignment vertical="center"/>
    </xf>
    <xf numFmtId="0" fontId="4" fillId="21" borderId="21" xfId="0" applyFont="1" applyFill="1" applyBorder="1" applyAlignment="1">
      <alignment horizontal="center" vertical="center"/>
    </xf>
    <xf numFmtId="0" fontId="4" fillId="21" borderId="27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vertical="center"/>
    </xf>
    <xf numFmtId="0" fontId="4" fillId="24" borderId="63" xfId="0" applyFont="1" applyFill="1" applyBorder="1" applyAlignment="1">
      <alignment vertical="center"/>
    </xf>
    <xf numFmtId="0" fontId="4" fillId="24" borderId="22" xfId="0" applyFont="1" applyFill="1" applyBorder="1" applyAlignment="1">
      <alignment horizontal="distributed" vertical="center"/>
    </xf>
    <xf numFmtId="0" fontId="4" fillId="24" borderId="33" xfId="0" applyFont="1" applyFill="1" applyBorder="1" applyAlignment="1">
      <alignment vertical="center"/>
    </xf>
    <xf numFmtId="0" fontId="4" fillId="24" borderId="55" xfId="0" applyFont="1" applyFill="1" applyBorder="1" applyAlignment="1">
      <alignment horizontal="left" vertical="center"/>
    </xf>
    <xf numFmtId="0" fontId="4" fillId="24" borderId="61" xfId="0" applyFont="1" applyFill="1" applyBorder="1" applyAlignment="1">
      <alignment horizontal="left" vertical="center"/>
    </xf>
    <xf numFmtId="0" fontId="4" fillId="21" borderId="64" xfId="0" applyFont="1" applyFill="1" applyBorder="1" applyAlignment="1">
      <alignment horizontal="center" vertical="center"/>
    </xf>
    <xf numFmtId="0" fontId="8" fillId="24" borderId="29" xfId="0" applyFont="1" applyFill="1" applyBorder="1" applyAlignment="1">
      <alignment vertical="center"/>
    </xf>
    <xf numFmtId="0" fontId="8" fillId="24" borderId="33" xfId="0" applyFont="1" applyFill="1" applyBorder="1" applyAlignment="1">
      <alignment vertical="center"/>
    </xf>
    <xf numFmtId="0" fontId="4" fillId="21" borderId="65" xfId="0" applyFont="1" applyFill="1" applyBorder="1" applyAlignment="1">
      <alignment horizontal="center" vertical="center"/>
    </xf>
    <xf numFmtId="0" fontId="0" fillId="21" borderId="52" xfId="0" applyFill="1" applyBorder="1" applyAlignment="1">
      <alignment horizontal="center" vertical="center"/>
    </xf>
    <xf numFmtId="0" fontId="0" fillId="21" borderId="50" xfId="0" applyFill="1" applyBorder="1" applyAlignment="1">
      <alignment horizontal="center" vertical="center"/>
    </xf>
    <xf numFmtId="0" fontId="4" fillId="21" borderId="12" xfId="0" applyFont="1" applyFill="1" applyBorder="1" applyAlignment="1">
      <alignment horizontal="center" vertical="center"/>
    </xf>
    <xf numFmtId="0" fontId="0" fillId="21" borderId="25" xfId="0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0" fontId="4" fillId="24" borderId="33" xfId="0" applyFont="1" applyFill="1" applyBorder="1" applyAlignment="1">
      <alignment horizontal="distributed" vertical="center"/>
    </xf>
    <xf numFmtId="0" fontId="4" fillId="21" borderId="19" xfId="0" applyFont="1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4" fillId="24" borderId="66" xfId="0" applyFont="1" applyFill="1" applyBorder="1" applyAlignment="1">
      <alignment horizontal="center" vertical="center"/>
    </xf>
    <xf numFmtId="0" fontId="0" fillId="24" borderId="67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0" fillId="24" borderId="63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4" fillId="21" borderId="62" xfId="0" applyFont="1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21" borderId="68" xfId="0" applyFill="1" applyBorder="1" applyAlignment="1">
      <alignment horizontal="center" vertical="center"/>
    </xf>
    <xf numFmtId="0" fontId="4" fillId="21" borderId="69" xfId="0" applyFont="1" applyFill="1" applyBorder="1" applyAlignment="1">
      <alignment horizontal="center" vertical="center"/>
    </xf>
    <xf numFmtId="0" fontId="0" fillId="21" borderId="27" xfId="0" applyFill="1" applyBorder="1" applyAlignment="1">
      <alignment horizontal="center" vertical="center"/>
    </xf>
    <xf numFmtId="0" fontId="4" fillId="24" borderId="67" xfId="0" applyFont="1" applyFill="1" applyBorder="1" applyAlignment="1">
      <alignment horizontal="center" vertical="center"/>
    </xf>
    <xf numFmtId="0" fontId="0" fillId="24" borderId="33" xfId="0" applyFill="1" applyBorder="1" applyAlignment="1">
      <alignment horizontal="distributed" vertical="center"/>
    </xf>
    <xf numFmtId="0" fontId="0" fillId="21" borderId="10" xfId="0" applyFill="1" applyBorder="1" applyAlignment="1">
      <alignment vertical="center"/>
    </xf>
    <xf numFmtId="0" fontId="0" fillId="24" borderId="67" xfId="0" applyFill="1" applyBorder="1" applyAlignment="1">
      <alignment vertical="center"/>
    </xf>
    <xf numFmtId="0" fontId="0" fillId="24" borderId="63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4" fillId="21" borderId="56" xfId="0" applyFont="1" applyFill="1" applyBorder="1" applyAlignment="1">
      <alignment horizontal="center" vertical="center"/>
    </xf>
    <xf numFmtId="0" fontId="4" fillId="21" borderId="53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distributed" vertical="center"/>
    </xf>
    <xf numFmtId="0" fontId="4" fillId="24" borderId="70" xfId="0" applyFont="1" applyFill="1" applyBorder="1" applyAlignment="1">
      <alignment vertical="center" wrapText="1"/>
    </xf>
    <xf numFmtId="0" fontId="0" fillId="24" borderId="71" xfId="0" applyFill="1" applyBorder="1" applyAlignment="1">
      <alignment vertical="center"/>
    </xf>
    <xf numFmtId="0" fontId="4" fillId="24" borderId="47" xfId="0" applyFont="1" applyFill="1" applyBorder="1" applyAlignment="1">
      <alignment horizontal="distributed" vertical="center"/>
    </xf>
    <xf numFmtId="0" fontId="0" fillId="24" borderId="72" xfId="0" applyFill="1" applyBorder="1" applyAlignment="1">
      <alignment horizontal="distributed" vertical="center"/>
    </xf>
    <xf numFmtId="182" fontId="4" fillId="0" borderId="19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82" fontId="4" fillId="0" borderId="19" xfId="0" applyNumberFormat="1" applyFont="1" applyFill="1" applyBorder="1" applyAlignment="1">
      <alignment vertical="center"/>
    </xf>
    <xf numFmtId="182" fontId="4" fillId="0" borderId="19" xfId="0" applyNumberFormat="1" applyFont="1" applyFill="1" applyBorder="1" applyAlignment="1">
      <alignment horizontal="distributed" vertical="center"/>
    </xf>
    <xf numFmtId="0" fontId="4" fillId="21" borderId="68" xfId="0" applyFont="1" applyFill="1" applyBorder="1" applyAlignment="1">
      <alignment horizontal="center" vertical="center"/>
    </xf>
    <xf numFmtId="0" fontId="4" fillId="21" borderId="50" xfId="0" applyFont="1" applyFill="1" applyBorder="1" applyAlignment="1">
      <alignment horizontal="center" vertical="center"/>
    </xf>
    <xf numFmtId="0" fontId="4" fillId="21" borderId="56" xfId="0" applyFont="1" applyFill="1" applyBorder="1" applyAlignment="1">
      <alignment horizontal="center" vertical="center" wrapText="1"/>
    </xf>
    <xf numFmtId="0" fontId="4" fillId="21" borderId="53" xfId="0" applyFont="1" applyFill="1" applyBorder="1" applyAlignment="1">
      <alignment horizontal="center" vertical="center" wrapText="1"/>
    </xf>
    <xf numFmtId="0" fontId="4" fillId="24" borderId="47" xfId="0" applyFont="1" applyFill="1" applyBorder="1" applyAlignment="1">
      <alignment horizontal="center" vertical="center"/>
    </xf>
    <xf numFmtId="0" fontId="0" fillId="24" borderId="72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4" fillId="21" borderId="19" xfId="0" applyFont="1" applyFill="1" applyBorder="1" applyAlignment="1">
      <alignment horizontal="center" vertical="center" shrinkToFit="1"/>
    </xf>
    <xf numFmtId="0" fontId="4" fillId="21" borderId="10" xfId="0" applyFont="1" applyFill="1" applyBorder="1" applyAlignment="1">
      <alignment horizontal="center" vertical="center" shrinkToFit="1"/>
    </xf>
    <xf numFmtId="0" fontId="4" fillId="21" borderId="28" xfId="0" applyFont="1" applyFill="1" applyBorder="1" applyAlignment="1">
      <alignment horizontal="center" vertical="center"/>
    </xf>
    <xf numFmtId="0" fontId="0" fillId="21" borderId="2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9" fillId="0" borderId="0" xfId="0" applyFont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1" xfId="0" applyBorder="1" applyAlignment="1">
      <alignment horizontal="right" vertical="center"/>
    </xf>
    <xf numFmtId="0" fontId="0" fillId="0" borderId="73" xfId="0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8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9.625" style="1" customWidth="1"/>
    <col min="4" max="14" width="9.25390625" style="1" customWidth="1"/>
    <col min="15" max="15" width="9.50390625" style="1" customWidth="1"/>
    <col min="16" max="28" width="9.25390625" style="1" customWidth="1"/>
    <col min="29" max="29" width="7.125" style="1" customWidth="1"/>
    <col min="30" max="30" width="9.125" style="1" customWidth="1"/>
    <col min="31" max="31" width="5.625" style="1" customWidth="1"/>
    <col min="32" max="41" width="9.00390625" style="1" customWidth="1"/>
    <col min="42" max="43" width="5.625" style="1" customWidth="1"/>
    <col min="44" max="16384" width="9.00390625" style="1" customWidth="1"/>
  </cols>
  <sheetData>
    <row r="1" spans="2:25" ht="14.25" customHeight="1">
      <c r="B1" s="60" t="s">
        <v>53</v>
      </c>
      <c r="C1" s="57"/>
      <c r="D1" s="61"/>
      <c r="E1" s="57"/>
      <c r="F1" s="62"/>
      <c r="G1" s="57"/>
      <c r="H1" s="61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2:25" ht="12" customHeight="1">
      <c r="B2" s="57"/>
      <c r="C2" s="61"/>
      <c r="D2" s="61"/>
      <c r="E2" s="57"/>
      <c r="F2" s="62"/>
      <c r="G2" s="57"/>
      <c r="H2" s="61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2:25" ht="15" customHeight="1">
      <c r="B3" s="63" t="s">
        <v>54</v>
      </c>
      <c r="C3" s="57"/>
      <c r="D3" s="61"/>
      <c r="E3" s="57"/>
      <c r="F3" s="62"/>
      <c r="G3" s="57"/>
      <c r="H3" s="61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2:28" ht="12" customHeight="1" thickBot="1">
      <c r="B4" s="57"/>
      <c r="C4" s="64"/>
      <c r="D4" s="57"/>
      <c r="E4" s="64"/>
      <c r="F4" s="64"/>
      <c r="G4" s="64"/>
      <c r="H4" s="64"/>
      <c r="I4" s="64"/>
      <c r="J4" s="64"/>
      <c r="K4" s="64"/>
      <c r="L4" s="57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3"/>
      <c r="AB4" s="65" t="s">
        <v>55</v>
      </c>
    </row>
    <row r="5" spans="2:28" ht="27.75" customHeight="1">
      <c r="B5" s="331" t="s">
        <v>56</v>
      </c>
      <c r="C5" s="332"/>
      <c r="D5" s="337" t="s">
        <v>57</v>
      </c>
      <c r="E5" s="322" t="s">
        <v>58</v>
      </c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39"/>
      <c r="Z5" s="322" t="s">
        <v>59</v>
      </c>
      <c r="AA5" s="323"/>
      <c r="AB5" s="324"/>
    </row>
    <row r="6" spans="2:28" ht="27.75" customHeight="1">
      <c r="B6" s="333"/>
      <c r="C6" s="334"/>
      <c r="D6" s="338"/>
      <c r="E6" s="325" t="s">
        <v>60</v>
      </c>
      <c r="F6" s="326"/>
      <c r="G6" s="326"/>
      <c r="H6" s="326"/>
      <c r="I6" s="326"/>
      <c r="J6" s="326"/>
      <c r="K6" s="327"/>
      <c r="L6" s="325" t="s">
        <v>61</v>
      </c>
      <c r="M6" s="326"/>
      <c r="N6" s="326"/>
      <c r="O6" s="326"/>
      <c r="P6" s="326"/>
      <c r="Q6" s="326"/>
      <c r="R6" s="327"/>
      <c r="S6" s="325" t="s">
        <v>62</v>
      </c>
      <c r="T6" s="326"/>
      <c r="U6" s="326"/>
      <c r="V6" s="326"/>
      <c r="W6" s="326"/>
      <c r="X6" s="326"/>
      <c r="Y6" s="327"/>
      <c r="Z6" s="303"/>
      <c r="AA6" s="304" t="s">
        <v>63</v>
      </c>
      <c r="AB6" s="305" t="s">
        <v>64</v>
      </c>
    </row>
    <row r="7" spans="2:28" ht="27.75" customHeight="1">
      <c r="B7" s="333"/>
      <c r="C7" s="334"/>
      <c r="D7" s="338"/>
      <c r="E7" s="329" t="s">
        <v>65</v>
      </c>
      <c r="F7" s="329" t="s">
        <v>66</v>
      </c>
      <c r="G7" s="329" t="s">
        <v>67</v>
      </c>
      <c r="H7" s="304" t="s">
        <v>68</v>
      </c>
      <c r="I7" s="306" t="s">
        <v>69</v>
      </c>
      <c r="J7" s="304" t="s">
        <v>70</v>
      </c>
      <c r="K7" s="329" t="s">
        <v>71</v>
      </c>
      <c r="L7" s="329" t="s">
        <v>65</v>
      </c>
      <c r="M7" s="329" t="s">
        <v>66</v>
      </c>
      <c r="N7" s="329" t="s">
        <v>67</v>
      </c>
      <c r="O7" s="264" t="s">
        <v>68</v>
      </c>
      <c r="P7" s="264" t="s">
        <v>69</v>
      </c>
      <c r="Q7" s="306" t="s">
        <v>70</v>
      </c>
      <c r="R7" s="329" t="s">
        <v>71</v>
      </c>
      <c r="S7" s="329" t="s">
        <v>57</v>
      </c>
      <c r="T7" s="329" t="s">
        <v>72</v>
      </c>
      <c r="U7" s="329" t="s">
        <v>73</v>
      </c>
      <c r="V7" s="264" t="s">
        <v>74</v>
      </c>
      <c r="W7" s="306" t="s">
        <v>75</v>
      </c>
      <c r="X7" s="264" t="s">
        <v>76</v>
      </c>
      <c r="Y7" s="329" t="s">
        <v>71</v>
      </c>
      <c r="Z7" s="307" t="s">
        <v>65</v>
      </c>
      <c r="AA7" s="304" t="s">
        <v>66</v>
      </c>
      <c r="AB7" s="305" t="s">
        <v>66</v>
      </c>
    </row>
    <row r="8" spans="2:28" ht="27.75" customHeight="1">
      <c r="B8" s="335"/>
      <c r="C8" s="336"/>
      <c r="D8" s="330"/>
      <c r="E8" s="330"/>
      <c r="F8" s="330"/>
      <c r="G8" s="330"/>
      <c r="H8" s="308" t="s">
        <v>77</v>
      </c>
      <c r="I8" s="309" t="s">
        <v>77</v>
      </c>
      <c r="J8" s="308" t="s">
        <v>77</v>
      </c>
      <c r="K8" s="330"/>
      <c r="L8" s="330"/>
      <c r="M8" s="330"/>
      <c r="N8" s="330"/>
      <c r="O8" s="308" t="s">
        <v>77</v>
      </c>
      <c r="P8" s="308" t="s">
        <v>77</v>
      </c>
      <c r="Q8" s="309" t="s">
        <v>77</v>
      </c>
      <c r="R8" s="330"/>
      <c r="S8" s="330"/>
      <c r="T8" s="330"/>
      <c r="U8" s="330"/>
      <c r="V8" s="308" t="s">
        <v>77</v>
      </c>
      <c r="W8" s="309" t="s">
        <v>77</v>
      </c>
      <c r="X8" s="308" t="s">
        <v>77</v>
      </c>
      <c r="Y8" s="330"/>
      <c r="Z8" s="310"/>
      <c r="AA8" s="311" t="s">
        <v>67</v>
      </c>
      <c r="AB8" s="312" t="s">
        <v>67</v>
      </c>
    </row>
    <row r="9" spans="2:28" ht="23.25" customHeight="1">
      <c r="B9" s="290" t="s">
        <v>78</v>
      </c>
      <c r="C9" s="328"/>
      <c r="D9" s="66">
        <v>3416</v>
      </c>
      <c r="E9" s="67">
        <v>1417</v>
      </c>
      <c r="F9" s="66">
        <v>219</v>
      </c>
      <c r="G9" s="67">
        <v>1168</v>
      </c>
      <c r="H9" s="68">
        <v>5</v>
      </c>
      <c r="I9" s="69">
        <v>0</v>
      </c>
      <c r="J9" s="68">
        <v>25</v>
      </c>
      <c r="K9" s="69">
        <v>0</v>
      </c>
      <c r="L9" s="66">
        <v>1141</v>
      </c>
      <c r="M9" s="67">
        <v>108</v>
      </c>
      <c r="N9" s="66">
        <v>821</v>
      </c>
      <c r="O9" s="66">
        <v>0</v>
      </c>
      <c r="P9" s="66">
        <v>1</v>
      </c>
      <c r="Q9" s="67">
        <v>26</v>
      </c>
      <c r="R9" s="66">
        <v>185</v>
      </c>
      <c r="S9" s="67">
        <v>858</v>
      </c>
      <c r="T9" s="68">
        <v>118</v>
      </c>
      <c r="U9" s="67">
        <v>735</v>
      </c>
      <c r="V9" s="68">
        <v>0</v>
      </c>
      <c r="W9" s="69">
        <v>5</v>
      </c>
      <c r="X9" s="68">
        <v>0</v>
      </c>
      <c r="Y9" s="69">
        <v>0</v>
      </c>
      <c r="Z9" s="70">
        <v>0</v>
      </c>
      <c r="AA9" s="71">
        <v>0</v>
      </c>
      <c r="AB9" s="72">
        <v>0</v>
      </c>
    </row>
    <row r="10" spans="2:28" ht="23.25" customHeight="1">
      <c r="B10" s="290" t="s">
        <v>79</v>
      </c>
      <c r="C10" s="343"/>
      <c r="D10" s="66">
        <v>1626</v>
      </c>
      <c r="E10" s="67">
        <v>447</v>
      </c>
      <c r="F10" s="66">
        <v>52</v>
      </c>
      <c r="G10" s="67">
        <v>382</v>
      </c>
      <c r="H10" s="68">
        <v>0</v>
      </c>
      <c r="I10" s="69">
        <v>0</v>
      </c>
      <c r="J10" s="68">
        <v>13</v>
      </c>
      <c r="K10" s="69">
        <v>0</v>
      </c>
      <c r="L10" s="66">
        <v>576</v>
      </c>
      <c r="M10" s="67">
        <v>62</v>
      </c>
      <c r="N10" s="66">
        <v>366</v>
      </c>
      <c r="O10" s="66">
        <v>0</v>
      </c>
      <c r="P10" s="66">
        <v>0</v>
      </c>
      <c r="Q10" s="67">
        <v>10</v>
      </c>
      <c r="R10" s="66">
        <v>138</v>
      </c>
      <c r="S10" s="67">
        <v>603</v>
      </c>
      <c r="T10" s="68">
        <v>152</v>
      </c>
      <c r="U10" s="67">
        <v>413</v>
      </c>
      <c r="V10" s="68">
        <v>0</v>
      </c>
      <c r="W10" s="69">
        <v>0</v>
      </c>
      <c r="X10" s="68">
        <v>1</v>
      </c>
      <c r="Y10" s="69">
        <v>37</v>
      </c>
      <c r="Z10" s="70">
        <v>0</v>
      </c>
      <c r="AA10" s="71">
        <v>0</v>
      </c>
      <c r="AB10" s="72">
        <v>0</v>
      </c>
    </row>
    <row r="11" spans="2:29" s="56" customFormat="1" ht="23.25" customHeight="1">
      <c r="B11" s="255" t="s">
        <v>80</v>
      </c>
      <c r="C11" s="256"/>
      <c r="D11" s="73">
        <f>+D12+D14</f>
        <v>1859</v>
      </c>
      <c r="E11" s="74">
        <f aca="true" t="shared" si="0" ref="E11:AB11">+E14</f>
        <v>722</v>
      </c>
      <c r="F11" s="74">
        <f t="shared" si="0"/>
        <v>249</v>
      </c>
      <c r="G11" s="74">
        <f t="shared" si="0"/>
        <v>465</v>
      </c>
      <c r="H11" s="74">
        <f t="shared" si="0"/>
        <v>0</v>
      </c>
      <c r="I11" s="74">
        <f t="shared" si="0"/>
        <v>0</v>
      </c>
      <c r="J11" s="74">
        <f t="shared" si="0"/>
        <v>8</v>
      </c>
      <c r="K11" s="74">
        <f t="shared" si="0"/>
        <v>0</v>
      </c>
      <c r="L11" s="74">
        <f t="shared" si="0"/>
        <v>719</v>
      </c>
      <c r="M11" s="74">
        <f t="shared" si="0"/>
        <v>216</v>
      </c>
      <c r="N11" s="74">
        <f t="shared" si="0"/>
        <v>344</v>
      </c>
      <c r="O11" s="74">
        <f t="shared" si="0"/>
        <v>0</v>
      </c>
      <c r="P11" s="74">
        <f t="shared" si="0"/>
        <v>0</v>
      </c>
      <c r="Q11" s="74">
        <f t="shared" si="0"/>
        <v>5</v>
      </c>
      <c r="R11" s="74">
        <f t="shared" si="0"/>
        <v>154</v>
      </c>
      <c r="S11" s="74">
        <f t="shared" si="0"/>
        <v>418</v>
      </c>
      <c r="T11" s="74">
        <f t="shared" si="0"/>
        <v>113</v>
      </c>
      <c r="U11" s="74">
        <f t="shared" si="0"/>
        <v>305</v>
      </c>
      <c r="V11" s="74">
        <f t="shared" si="0"/>
        <v>0</v>
      </c>
      <c r="W11" s="74">
        <f t="shared" si="0"/>
        <v>0</v>
      </c>
      <c r="X11" s="74">
        <f t="shared" si="0"/>
        <v>0</v>
      </c>
      <c r="Y11" s="74">
        <f t="shared" si="0"/>
        <v>0</v>
      </c>
      <c r="Z11" s="75">
        <f t="shared" si="0"/>
        <v>0</v>
      </c>
      <c r="AA11" s="75">
        <f t="shared" si="0"/>
        <v>0</v>
      </c>
      <c r="AB11" s="76">
        <f t="shared" si="0"/>
        <v>0</v>
      </c>
      <c r="AC11" s="77"/>
    </row>
    <row r="12" spans="2:29" s="56" customFormat="1" ht="23.25" customHeight="1">
      <c r="B12" s="297" t="s">
        <v>81</v>
      </c>
      <c r="C12" s="298"/>
      <c r="D12" s="78">
        <f aca="true" t="shared" si="1" ref="D12:AB12">D13</f>
        <v>0</v>
      </c>
      <c r="E12" s="78">
        <f t="shared" si="1"/>
        <v>0</v>
      </c>
      <c r="F12" s="78">
        <f t="shared" si="1"/>
        <v>0</v>
      </c>
      <c r="G12" s="78">
        <f t="shared" si="1"/>
        <v>0</v>
      </c>
      <c r="H12" s="78">
        <f t="shared" si="1"/>
        <v>0</v>
      </c>
      <c r="I12" s="78">
        <f t="shared" si="1"/>
        <v>0</v>
      </c>
      <c r="J12" s="78">
        <f t="shared" si="1"/>
        <v>0</v>
      </c>
      <c r="K12" s="78">
        <f t="shared" si="1"/>
        <v>0</v>
      </c>
      <c r="L12" s="78">
        <f t="shared" si="1"/>
        <v>0</v>
      </c>
      <c r="M12" s="78">
        <f t="shared" si="1"/>
        <v>0</v>
      </c>
      <c r="N12" s="78">
        <f t="shared" si="1"/>
        <v>0</v>
      </c>
      <c r="O12" s="78">
        <f t="shared" si="1"/>
        <v>0</v>
      </c>
      <c r="P12" s="78">
        <f t="shared" si="1"/>
        <v>0</v>
      </c>
      <c r="Q12" s="78">
        <f t="shared" si="1"/>
        <v>0</v>
      </c>
      <c r="R12" s="78">
        <f t="shared" si="1"/>
        <v>0</v>
      </c>
      <c r="S12" s="78">
        <f t="shared" si="1"/>
        <v>0</v>
      </c>
      <c r="T12" s="78">
        <f t="shared" si="1"/>
        <v>0</v>
      </c>
      <c r="U12" s="78">
        <f t="shared" si="1"/>
        <v>0</v>
      </c>
      <c r="V12" s="78">
        <f t="shared" si="1"/>
        <v>0</v>
      </c>
      <c r="W12" s="78">
        <f t="shared" si="1"/>
        <v>0</v>
      </c>
      <c r="X12" s="78">
        <f t="shared" si="1"/>
        <v>0</v>
      </c>
      <c r="Y12" s="78">
        <f t="shared" si="1"/>
        <v>0</v>
      </c>
      <c r="Z12" s="79">
        <f t="shared" si="1"/>
        <v>0</v>
      </c>
      <c r="AA12" s="79">
        <f t="shared" si="1"/>
        <v>0</v>
      </c>
      <c r="AB12" s="80">
        <f t="shared" si="1"/>
        <v>0</v>
      </c>
      <c r="AC12" s="81"/>
    </row>
    <row r="13" spans="2:28" ht="23.25" customHeight="1">
      <c r="B13" s="280"/>
      <c r="C13" s="287" t="s">
        <v>82</v>
      </c>
      <c r="D13" s="68">
        <f>E13+L13+S13+Z13</f>
        <v>0</v>
      </c>
      <c r="E13" s="68">
        <f>SUM(F13:K13)</f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f>SUM(M13:R13)</f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f>SUM(T13:Y13)</f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70">
        <f>SUM(AA13:AB13)</f>
        <v>0</v>
      </c>
      <c r="AA13" s="70">
        <v>0</v>
      </c>
      <c r="AB13" s="72">
        <v>0</v>
      </c>
    </row>
    <row r="14" spans="2:28" s="56" customFormat="1" ht="23.25" customHeight="1">
      <c r="B14" s="297" t="s">
        <v>83</v>
      </c>
      <c r="C14" s="299"/>
      <c r="D14" s="82">
        <f>SUM(D15:D25)</f>
        <v>1859</v>
      </c>
      <c r="E14" s="82">
        <f aca="true" t="shared" si="2" ref="E14:AB14">SUM(E15:E23)</f>
        <v>722</v>
      </c>
      <c r="F14" s="82">
        <f t="shared" si="2"/>
        <v>249</v>
      </c>
      <c r="G14" s="82">
        <f t="shared" si="2"/>
        <v>465</v>
      </c>
      <c r="H14" s="82">
        <f t="shared" si="2"/>
        <v>0</v>
      </c>
      <c r="I14" s="82">
        <f t="shared" si="2"/>
        <v>0</v>
      </c>
      <c r="J14" s="82">
        <f t="shared" si="2"/>
        <v>8</v>
      </c>
      <c r="K14" s="82">
        <f t="shared" si="2"/>
        <v>0</v>
      </c>
      <c r="L14" s="82">
        <f t="shared" si="2"/>
        <v>719</v>
      </c>
      <c r="M14" s="82">
        <f t="shared" si="2"/>
        <v>216</v>
      </c>
      <c r="N14" s="82">
        <f t="shared" si="2"/>
        <v>344</v>
      </c>
      <c r="O14" s="82">
        <f t="shared" si="2"/>
        <v>0</v>
      </c>
      <c r="P14" s="82">
        <f t="shared" si="2"/>
        <v>0</v>
      </c>
      <c r="Q14" s="82">
        <f t="shared" si="2"/>
        <v>5</v>
      </c>
      <c r="R14" s="82">
        <f t="shared" si="2"/>
        <v>154</v>
      </c>
      <c r="S14" s="82">
        <f t="shared" si="2"/>
        <v>418</v>
      </c>
      <c r="T14" s="82">
        <f t="shared" si="2"/>
        <v>113</v>
      </c>
      <c r="U14" s="82">
        <f t="shared" si="2"/>
        <v>305</v>
      </c>
      <c r="V14" s="82">
        <f t="shared" si="2"/>
        <v>0</v>
      </c>
      <c r="W14" s="82">
        <f t="shared" si="2"/>
        <v>0</v>
      </c>
      <c r="X14" s="82">
        <f t="shared" si="2"/>
        <v>0</v>
      </c>
      <c r="Y14" s="82">
        <f t="shared" si="2"/>
        <v>0</v>
      </c>
      <c r="Z14" s="82">
        <f t="shared" si="2"/>
        <v>0</v>
      </c>
      <c r="AA14" s="82">
        <f t="shared" si="2"/>
        <v>0</v>
      </c>
      <c r="AB14" s="83">
        <f t="shared" si="2"/>
        <v>0</v>
      </c>
    </row>
    <row r="15" spans="2:28" ht="23.25" customHeight="1">
      <c r="B15" s="280"/>
      <c r="C15" s="287" t="s">
        <v>84</v>
      </c>
      <c r="D15" s="66">
        <f aca="true" t="shared" si="3" ref="D15:D23">+E15+L15+S15</f>
        <v>79</v>
      </c>
      <c r="E15" s="66">
        <f aca="true" t="shared" si="4" ref="E15:E23">SUM(F15:K15)</f>
        <v>34</v>
      </c>
      <c r="F15" s="84">
        <v>4</v>
      </c>
      <c r="G15" s="85">
        <v>30</v>
      </c>
      <c r="H15" s="85" t="s">
        <v>85</v>
      </c>
      <c r="I15" s="85" t="s">
        <v>85</v>
      </c>
      <c r="J15" s="86" t="s">
        <v>85</v>
      </c>
      <c r="K15" s="86" t="s">
        <v>85</v>
      </c>
      <c r="L15" s="66">
        <f>SUM(M15:R15)</f>
        <v>22</v>
      </c>
      <c r="M15" s="85">
        <v>4</v>
      </c>
      <c r="N15" s="86">
        <v>18</v>
      </c>
      <c r="O15" s="85" t="s">
        <v>85</v>
      </c>
      <c r="P15" s="85" t="s">
        <v>85</v>
      </c>
      <c r="Q15" s="86" t="s">
        <v>85</v>
      </c>
      <c r="R15" s="86" t="s">
        <v>85</v>
      </c>
      <c r="S15" s="66">
        <f aca="true" t="shared" si="5" ref="S15:S23">SUM(T15:Y15)</f>
        <v>23</v>
      </c>
      <c r="T15" s="85">
        <v>3</v>
      </c>
      <c r="U15" s="87">
        <v>20</v>
      </c>
      <c r="V15" s="85" t="s">
        <v>85</v>
      </c>
      <c r="W15" s="85" t="s">
        <v>85</v>
      </c>
      <c r="X15" s="86" t="s">
        <v>85</v>
      </c>
      <c r="Y15" s="86" t="s">
        <v>85</v>
      </c>
      <c r="Z15" s="70" t="s">
        <v>86</v>
      </c>
      <c r="AA15" s="88">
        <v>0</v>
      </c>
      <c r="AB15" s="89">
        <v>0</v>
      </c>
    </row>
    <row r="16" spans="2:28" ht="23.25" customHeight="1">
      <c r="B16" s="280"/>
      <c r="C16" s="287" t="s">
        <v>87</v>
      </c>
      <c r="D16" s="66">
        <f t="shared" si="3"/>
        <v>1326</v>
      </c>
      <c r="E16" s="66">
        <f t="shared" si="4"/>
        <v>469</v>
      </c>
      <c r="F16" s="85">
        <v>162</v>
      </c>
      <c r="G16" s="84">
        <v>306</v>
      </c>
      <c r="H16" s="85" t="s">
        <v>49</v>
      </c>
      <c r="I16" s="85" t="s">
        <v>49</v>
      </c>
      <c r="J16" s="86">
        <v>1</v>
      </c>
      <c r="K16" s="86" t="s">
        <v>49</v>
      </c>
      <c r="L16" s="66">
        <f>SUM(M16:R16)</f>
        <v>534</v>
      </c>
      <c r="M16" s="85">
        <v>147</v>
      </c>
      <c r="N16" s="86">
        <v>269</v>
      </c>
      <c r="O16" s="86" t="s">
        <v>49</v>
      </c>
      <c r="P16" s="86">
        <v>0</v>
      </c>
      <c r="Q16" s="86">
        <v>2</v>
      </c>
      <c r="R16" s="85">
        <v>116</v>
      </c>
      <c r="S16" s="66">
        <f t="shared" si="5"/>
        <v>323</v>
      </c>
      <c r="T16" s="86">
        <v>77</v>
      </c>
      <c r="U16" s="84">
        <v>246</v>
      </c>
      <c r="V16" s="85" t="s">
        <v>49</v>
      </c>
      <c r="W16" s="85">
        <v>0</v>
      </c>
      <c r="X16" s="85" t="s">
        <v>49</v>
      </c>
      <c r="Y16" s="85">
        <v>0</v>
      </c>
      <c r="Z16" s="70" t="s">
        <v>88</v>
      </c>
      <c r="AA16" s="88">
        <v>0</v>
      </c>
      <c r="AB16" s="89">
        <v>0</v>
      </c>
    </row>
    <row r="17" spans="2:28" ht="23.25" customHeight="1">
      <c r="B17" s="280"/>
      <c r="C17" s="287" t="s">
        <v>89</v>
      </c>
      <c r="D17" s="66">
        <f t="shared" si="3"/>
        <v>178</v>
      </c>
      <c r="E17" s="66">
        <f t="shared" si="4"/>
        <v>140</v>
      </c>
      <c r="F17" s="85">
        <v>45</v>
      </c>
      <c r="G17" s="84">
        <v>90</v>
      </c>
      <c r="H17" s="85" t="s">
        <v>49</v>
      </c>
      <c r="I17" s="85" t="s">
        <v>49</v>
      </c>
      <c r="J17" s="86">
        <v>5</v>
      </c>
      <c r="K17" s="86" t="s">
        <v>49</v>
      </c>
      <c r="L17" s="66">
        <f>SUM(M17:R17)</f>
        <v>26</v>
      </c>
      <c r="M17" s="85">
        <v>8</v>
      </c>
      <c r="N17" s="85">
        <v>8</v>
      </c>
      <c r="O17" s="86" t="s">
        <v>49</v>
      </c>
      <c r="P17" s="86" t="s">
        <v>49</v>
      </c>
      <c r="Q17" s="86">
        <v>0</v>
      </c>
      <c r="R17" s="85">
        <v>10</v>
      </c>
      <c r="S17" s="66">
        <f t="shared" si="5"/>
        <v>12</v>
      </c>
      <c r="T17" s="86">
        <v>6</v>
      </c>
      <c r="U17" s="84">
        <v>6</v>
      </c>
      <c r="V17" s="85" t="s">
        <v>49</v>
      </c>
      <c r="W17" s="85" t="s">
        <v>49</v>
      </c>
      <c r="X17" s="86">
        <v>0</v>
      </c>
      <c r="Y17" s="86">
        <v>0</v>
      </c>
      <c r="Z17" s="70" t="s">
        <v>88</v>
      </c>
      <c r="AA17" s="88">
        <v>0</v>
      </c>
      <c r="AB17" s="89">
        <v>0</v>
      </c>
    </row>
    <row r="18" spans="2:28" ht="23.25" customHeight="1">
      <c r="B18" s="280"/>
      <c r="C18" s="287" t="s">
        <v>90</v>
      </c>
      <c r="D18" s="66">
        <f t="shared" si="3"/>
        <v>0</v>
      </c>
      <c r="E18" s="66">
        <f t="shared" si="4"/>
        <v>0</v>
      </c>
      <c r="F18" s="85" t="s">
        <v>49</v>
      </c>
      <c r="G18" s="87" t="s">
        <v>49</v>
      </c>
      <c r="H18" s="85" t="s">
        <v>49</v>
      </c>
      <c r="I18" s="85" t="s">
        <v>49</v>
      </c>
      <c r="J18" s="86" t="s">
        <v>49</v>
      </c>
      <c r="K18" s="86" t="s">
        <v>49</v>
      </c>
      <c r="L18" s="68">
        <f>SUM(M18:R18)</f>
        <v>0</v>
      </c>
      <c r="M18" s="85" t="s">
        <v>49</v>
      </c>
      <c r="N18" s="86" t="s">
        <v>49</v>
      </c>
      <c r="O18" s="85" t="s">
        <v>49</v>
      </c>
      <c r="P18" s="85" t="s">
        <v>49</v>
      </c>
      <c r="Q18" s="86" t="s">
        <v>49</v>
      </c>
      <c r="R18" s="86" t="s">
        <v>49</v>
      </c>
      <c r="S18" s="66">
        <f t="shared" si="5"/>
        <v>0</v>
      </c>
      <c r="T18" s="85" t="s">
        <v>49</v>
      </c>
      <c r="U18" s="87" t="s">
        <v>49</v>
      </c>
      <c r="V18" s="85" t="s">
        <v>49</v>
      </c>
      <c r="W18" s="85" t="s">
        <v>49</v>
      </c>
      <c r="X18" s="86" t="s">
        <v>49</v>
      </c>
      <c r="Y18" s="86" t="s">
        <v>49</v>
      </c>
      <c r="Z18" s="70" t="s">
        <v>88</v>
      </c>
      <c r="AA18" s="88">
        <v>0</v>
      </c>
      <c r="AB18" s="89">
        <v>0</v>
      </c>
    </row>
    <row r="19" spans="2:28" ht="23.25" customHeight="1">
      <c r="B19" s="280"/>
      <c r="C19" s="287" t="s">
        <v>91</v>
      </c>
      <c r="D19" s="66">
        <f t="shared" si="3"/>
        <v>0</v>
      </c>
      <c r="E19" s="66">
        <f t="shared" si="4"/>
        <v>0</v>
      </c>
      <c r="F19" s="85" t="s">
        <v>49</v>
      </c>
      <c r="G19" s="84">
        <v>0</v>
      </c>
      <c r="H19" s="85" t="s">
        <v>49</v>
      </c>
      <c r="I19" s="85" t="s">
        <v>49</v>
      </c>
      <c r="J19" s="86" t="s">
        <v>49</v>
      </c>
      <c r="K19" s="86" t="s">
        <v>49</v>
      </c>
      <c r="L19" s="66">
        <v>0</v>
      </c>
      <c r="M19" s="86" t="s">
        <v>49</v>
      </c>
      <c r="N19" s="85">
        <v>0</v>
      </c>
      <c r="O19" s="86" t="s">
        <v>49</v>
      </c>
      <c r="P19" s="86" t="s">
        <v>49</v>
      </c>
      <c r="Q19" s="86" t="s">
        <v>49</v>
      </c>
      <c r="R19" s="86" t="s">
        <v>49</v>
      </c>
      <c r="S19" s="66">
        <f t="shared" si="5"/>
        <v>0</v>
      </c>
      <c r="T19" s="86" t="s">
        <v>49</v>
      </c>
      <c r="U19" s="84">
        <v>0</v>
      </c>
      <c r="V19" s="86" t="s">
        <v>49</v>
      </c>
      <c r="W19" s="86" t="s">
        <v>49</v>
      </c>
      <c r="X19" s="86" t="s">
        <v>49</v>
      </c>
      <c r="Y19" s="86" t="s">
        <v>49</v>
      </c>
      <c r="Z19" s="70" t="s">
        <v>88</v>
      </c>
      <c r="AA19" s="88">
        <v>0</v>
      </c>
      <c r="AB19" s="89">
        <v>0</v>
      </c>
    </row>
    <row r="20" spans="2:28" ht="23.25" customHeight="1">
      <c r="B20" s="280"/>
      <c r="C20" s="287" t="s">
        <v>92</v>
      </c>
      <c r="D20" s="66">
        <f t="shared" si="3"/>
        <v>34</v>
      </c>
      <c r="E20" s="66">
        <f t="shared" si="4"/>
        <v>15</v>
      </c>
      <c r="F20" s="85">
        <v>5</v>
      </c>
      <c r="G20" s="84">
        <v>10</v>
      </c>
      <c r="H20" s="85" t="s">
        <v>85</v>
      </c>
      <c r="I20" s="85" t="s">
        <v>85</v>
      </c>
      <c r="J20" s="86">
        <v>0</v>
      </c>
      <c r="K20" s="86">
        <v>0</v>
      </c>
      <c r="L20" s="66">
        <f>SUM(M20:R20)</f>
        <v>13</v>
      </c>
      <c r="M20" s="85">
        <v>1</v>
      </c>
      <c r="N20" s="85">
        <v>10</v>
      </c>
      <c r="O20" s="86" t="s">
        <v>85</v>
      </c>
      <c r="P20" s="86" t="s">
        <v>85</v>
      </c>
      <c r="Q20" s="85">
        <v>0</v>
      </c>
      <c r="R20" s="86">
        <v>2</v>
      </c>
      <c r="S20" s="66">
        <f t="shared" si="5"/>
        <v>6</v>
      </c>
      <c r="T20" s="86">
        <v>2</v>
      </c>
      <c r="U20" s="84">
        <v>4</v>
      </c>
      <c r="V20" s="85" t="s">
        <v>85</v>
      </c>
      <c r="W20" s="85" t="s">
        <v>85</v>
      </c>
      <c r="X20" s="85" t="s">
        <v>85</v>
      </c>
      <c r="Y20" s="85" t="s">
        <v>85</v>
      </c>
      <c r="Z20" s="70" t="s">
        <v>86</v>
      </c>
      <c r="AA20" s="88">
        <v>0</v>
      </c>
      <c r="AB20" s="89">
        <v>0</v>
      </c>
    </row>
    <row r="21" spans="2:28" ht="23.25" customHeight="1">
      <c r="B21" s="280"/>
      <c r="C21" s="287" t="s">
        <v>93</v>
      </c>
      <c r="D21" s="66">
        <f t="shared" si="3"/>
        <v>242</v>
      </c>
      <c r="E21" s="66">
        <f t="shared" si="4"/>
        <v>64</v>
      </c>
      <c r="F21" s="85">
        <v>33</v>
      </c>
      <c r="G21" s="84">
        <v>29</v>
      </c>
      <c r="H21" s="85" t="s">
        <v>50</v>
      </c>
      <c r="I21" s="85" t="s">
        <v>50</v>
      </c>
      <c r="J21" s="86">
        <v>2</v>
      </c>
      <c r="K21" s="86" t="s">
        <v>50</v>
      </c>
      <c r="L21" s="66">
        <f>SUM(M21:R21)</f>
        <v>124</v>
      </c>
      <c r="M21" s="86">
        <v>56</v>
      </c>
      <c r="N21" s="85">
        <v>39</v>
      </c>
      <c r="O21" s="86" t="s">
        <v>50</v>
      </c>
      <c r="P21" s="86" t="s">
        <v>50</v>
      </c>
      <c r="Q21" s="85">
        <v>3</v>
      </c>
      <c r="R21" s="86">
        <v>26</v>
      </c>
      <c r="S21" s="66">
        <f t="shared" si="5"/>
        <v>54</v>
      </c>
      <c r="T21" s="86">
        <v>25</v>
      </c>
      <c r="U21" s="84">
        <v>29</v>
      </c>
      <c r="V21" s="85" t="s">
        <v>50</v>
      </c>
      <c r="W21" s="85" t="s">
        <v>50</v>
      </c>
      <c r="X21" s="85" t="s">
        <v>50</v>
      </c>
      <c r="Y21" s="85" t="s">
        <v>50</v>
      </c>
      <c r="Z21" s="70" t="s">
        <v>94</v>
      </c>
      <c r="AA21" s="88">
        <v>0</v>
      </c>
      <c r="AB21" s="89">
        <v>0</v>
      </c>
    </row>
    <row r="22" spans="2:28" ht="23.25" customHeight="1">
      <c r="B22" s="280"/>
      <c r="C22" s="287" t="s">
        <v>95</v>
      </c>
      <c r="D22" s="66">
        <f t="shared" si="3"/>
        <v>0</v>
      </c>
      <c r="E22" s="66">
        <f t="shared" si="4"/>
        <v>0</v>
      </c>
      <c r="F22" s="84" t="s">
        <v>51</v>
      </c>
      <c r="G22" s="85" t="s">
        <v>51</v>
      </c>
      <c r="H22" s="85" t="s">
        <v>51</v>
      </c>
      <c r="I22" s="85" t="s">
        <v>51</v>
      </c>
      <c r="J22" s="86" t="s">
        <v>51</v>
      </c>
      <c r="K22" s="86" t="s">
        <v>51</v>
      </c>
      <c r="L22" s="66">
        <f>SUM(M22:R22)</f>
        <v>0</v>
      </c>
      <c r="M22" s="85" t="s">
        <v>51</v>
      </c>
      <c r="N22" s="86" t="s">
        <v>51</v>
      </c>
      <c r="O22" s="85" t="s">
        <v>51</v>
      </c>
      <c r="P22" s="85" t="s">
        <v>51</v>
      </c>
      <c r="Q22" s="86" t="s">
        <v>51</v>
      </c>
      <c r="R22" s="86" t="s">
        <v>51</v>
      </c>
      <c r="S22" s="66">
        <f t="shared" si="5"/>
        <v>0</v>
      </c>
      <c r="T22" s="85" t="s">
        <v>51</v>
      </c>
      <c r="U22" s="87" t="s">
        <v>51</v>
      </c>
      <c r="V22" s="85" t="s">
        <v>51</v>
      </c>
      <c r="W22" s="85" t="s">
        <v>51</v>
      </c>
      <c r="X22" s="86" t="s">
        <v>51</v>
      </c>
      <c r="Y22" s="86" t="s">
        <v>51</v>
      </c>
      <c r="Z22" s="70" t="s">
        <v>96</v>
      </c>
      <c r="AA22" s="88">
        <v>0</v>
      </c>
      <c r="AB22" s="89">
        <v>0</v>
      </c>
    </row>
    <row r="23" spans="2:28" ht="23.25" customHeight="1" thickBot="1">
      <c r="B23" s="300"/>
      <c r="C23" s="301" t="s">
        <v>97</v>
      </c>
      <c r="D23" s="90">
        <f t="shared" si="3"/>
        <v>0</v>
      </c>
      <c r="E23" s="90">
        <f t="shared" si="4"/>
        <v>0</v>
      </c>
      <c r="F23" s="91" t="s">
        <v>52</v>
      </c>
      <c r="G23" s="92" t="s">
        <v>52</v>
      </c>
      <c r="H23" s="92" t="s">
        <v>52</v>
      </c>
      <c r="I23" s="92" t="s">
        <v>52</v>
      </c>
      <c r="J23" s="93" t="s">
        <v>52</v>
      </c>
      <c r="K23" s="93" t="s">
        <v>52</v>
      </c>
      <c r="L23" s="90">
        <f>SUM(M23:R23)</f>
        <v>0</v>
      </c>
      <c r="M23" s="92" t="s">
        <v>52</v>
      </c>
      <c r="N23" s="93" t="s">
        <v>52</v>
      </c>
      <c r="O23" s="92" t="s">
        <v>52</v>
      </c>
      <c r="P23" s="92" t="s">
        <v>52</v>
      </c>
      <c r="Q23" s="93" t="s">
        <v>52</v>
      </c>
      <c r="R23" s="93" t="s">
        <v>52</v>
      </c>
      <c r="S23" s="90">
        <f t="shared" si="5"/>
        <v>0</v>
      </c>
      <c r="T23" s="92" t="s">
        <v>52</v>
      </c>
      <c r="U23" s="94" t="s">
        <v>52</v>
      </c>
      <c r="V23" s="92" t="s">
        <v>52</v>
      </c>
      <c r="W23" s="92" t="s">
        <v>52</v>
      </c>
      <c r="X23" s="93" t="s">
        <v>52</v>
      </c>
      <c r="Y23" s="93" t="s">
        <v>52</v>
      </c>
      <c r="Z23" s="95" t="s">
        <v>98</v>
      </c>
      <c r="AA23" s="96">
        <v>0</v>
      </c>
      <c r="AB23" s="97">
        <v>0</v>
      </c>
    </row>
    <row r="27" spans="2:25" ht="12" customHeight="1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2:25" ht="12" customHeight="1">
      <c r="B28" s="59" t="s">
        <v>99</v>
      </c>
      <c r="C28" s="58"/>
      <c r="D28" s="58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2:25" ht="12" customHeight="1">
      <c r="B29" s="59" t="s">
        <v>100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2:25" ht="12" customHeight="1"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2:25" ht="12" customHeight="1">
      <c r="B31" s="58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2:25" ht="12" customHeight="1">
      <c r="B32" s="58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2:25" ht="14.25" customHeight="1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2:25" ht="12" customHeight="1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2:25" ht="16.5" customHeight="1">
      <c r="B35" s="98" t="s">
        <v>101</v>
      </c>
      <c r="C35" s="57"/>
      <c r="D35" s="99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98" t="s">
        <v>102</v>
      </c>
      <c r="P35" s="61"/>
      <c r="Q35" s="99"/>
      <c r="R35" s="57"/>
      <c r="S35" s="57"/>
      <c r="T35" s="57"/>
      <c r="U35" s="57"/>
      <c r="V35" s="57"/>
      <c r="W35" s="57"/>
      <c r="X35" s="57"/>
      <c r="Y35" s="57"/>
    </row>
    <row r="36" spans="2:25" ht="12" customHeight="1" thickBot="1">
      <c r="B36" s="57"/>
      <c r="C36" s="57"/>
      <c r="D36" s="57"/>
      <c r="E36" s="57"/>
      <c r="F36" s="57"/>
      <c r="G36" s="57"/>
      <c r="H36" s="57"/>
      <c r="I36" s="57"/>
      <c r="J36" s="64"/>
      <c r="K36" s="100" t="s">
        <v>103</v>
      </c>
      <c r="L36" s="57"/>
      <c r="M36" s="57"/>
      <c r="N36" s="57"/>
      <c r="O36" s="57"/>
      <c r="P36" s="57"/>
      <c r="Q36" s="57"/>
      <c r="R36" s="101"/>
      <c r="S36" s="101"/>
      <c r="T36" s="101"/>
      <c r="U36" s="57"/>
      <c r="V36" s="57"/>
      <c r="W36" s="100" t="s">
        <v>104</v>
      </c>
      <c r="X36" s="57"/>
      <c r="Y36" s="57"/>
    </row>
    <row r="37" spans="2:25" ht="23.25" customHeight="1">
      <c r="B37" s="331" t="s">
        <v>56</v>
      </c>
      <c r="C37" s="345"/>
      <c r="D37" s="337" t="s">
        <v>105</v>
      </c>
      <c r="E37" s="319" t="s">
        <v>66</v>
      </c>
      <c r="F37" s="302" t="s">
        <v>66</v>
      </c>
      <c r="G37" s="337" t="s">
        <v>67</v>
      </c>
      <c r="H37" s="302" t="s">
        <v>68</v>
      </c>
      <c r="I37" s="302" t="s">
        <v>69</v>
      </c>
      <c r="J37" s="302" t="s">
        <v>70</v>
      </c>
      <c r="K37" s="340" t="s">
        <v>71</v>
      </c>
      <c r="L37" s="57"/>
      <c r="M37" s="64"/>
      <c r="N37" s="57"/>
      <c r="O37" s="331" t="s">
        <v>56</v>
      </c>
      <c r="P37" s="342"/>
      <c r="Q37" s="337" t="s">
        <v>65</v>
      </c>
      <c r="R37" s="337" t="s">
        <v>106</v>
      </c>
      <c r="S37" s="337" t="s">
        <v>107</v>
      </c>
      <c r="T37" s="337" t="s">
        <v>108</v>
      </c>
      <c r="U37" s="302" t="s">
        <v>109</v>
      </c>
      <c r="V37" s="337" t="s">
        <v>110</v>
      </c>
      <c r="W37" s="340" t="s">
        <v>71</v>
      </c>
      <c r="X37" s="57"/>
      <c r="Y37" s="57"/>
    </row>
    <row r="38" spans="2:25" ht="23.25" customHeight="1">
      <c r="B38" s="346"/>
      <c r="C38" s="347"/>
      <c r="D38" s="344"/>
      <c r="E38" s="311" t="s">
        <v>111</v>
      </c>
      <c r="F38" s="308" t="s">
        <v>112</v>
      </c>
      <c r="G38" s="344"/>
      <c r="H38" s="308" t="s">
        <v>113</v>
      </c>
      <c r="I38" s="308" t="s">
        <v>113</v>
      </c>
      <c r="J38" s="308" t="s">
        <v>113</v>
      </c>
      <c r="K38" s="341"/>
      <c r="L38" s="57"/>
      <c r="M38" s="64"/>
      <c r="N38" s="57"/>
      <c r="O38" s="335"/>
      <c r="P38" s="336"/>
      <c r="Q38" s="330"/>
      <c r="R38" s="330"/>
      <c r="S38" s="330"/>
      <c r="T38" s="330"/>
      <c r="U38" s="308" t="s">
        <v>114</v>
      </c>
      <c r="V38" s="330"/>
      <c r="W38" s="341"/>
      <c r="X38" s="57"/>
      <c r="Y38" s="57"/>
    </row>
    <row r="39" spans="2:25" ht="23.25" customHeight="1">
      <c r="B39" s="290" t="s">
        <v>78</v>
      </c>
      <c r="C39" s="328"/>
      <c r="D39" s="102">
        <v>1178</v>
      </c>
      <c r="E39" s="103">
        <v>226</v>
      </c>
      <c r="F39" s="102">
        <v>0</v>
      </c>
      <c r="G39" s="103">
        <v>735</v>
      </c>
      <c r="H39" s="102">
        <v>0</v>
      </c>
      <c r="I39" s="67">
        <v>6</v>
      </c>
      <c r="J39" s="102">
        <v>26</v>
      </c>
      <c r="K39" s="104">
        <v>185</v>
      </c>
      <c r="L39" s="57"/>
      <c r="M39" s="105"/>
      <c r="N39" s="57"/>
      <c r="O39" s="290" t="s">
        <v>78</v>
      </c>
      <c r="P39" s="328"/>
      <c r="Q39" s="106">
        <v>11.51</v>
      </c>
      <c r="R39" s="107">
        <v>0.5</v>
      </c>
      <c r="S39" s="108">
        <v>0</v>
      </c>
      <c r="T39" s="107">
        <v>0.39</v>
      </c>
      <c r="U39" s="106">
        <v>10.58</v>
      </c>
      <c r="V39" s="107">
        <v>0</v>
      </c>
      <c r="W39" s="109">
        <v>0.04</v>
      </c>
      <c r="X39" s="57"/>
      <c r="Y39" s="57"/>
    </row>
    <row r="40" spans="2:25" ht="23.25" customHeight="1">
      <c r="B40" s="290" t="s">
        <v>79</v>
      </c>
      <c r="C40" s="343"/>
      <c r="D40" s="102">
        <v>741</v>
      </c>
      <c r="E40" s="103">
        <v>152</v>
      </c>
      <c r="F40" s="102">
        <v>0</v>
      </c>
      <c r="G40" s="103">
        <v>413</v>
      </c>
      <c r="H40" s="102">
        <v>0</v>
      </c>
      <c r="I40" s="67">
        <v>0</v>
      </c>
      <c r="J40" s="102">
        <v>1</v>
      </c>
      <c r="K40" s="104">
        <v>175</v>
      </c>
      <c r="L40" s="57"/>
      <c r="M40" s="105"/>
      <c r="N40" s="57"/>
      <c r="O40" s="290" t="s">
        <v>79</v>
      </c>
      <c r="P40" s="343"/>
      <c r="Q40" s="106">
        <v>11.61</v>
      </c>
      <c r="R40" s="107">
        <v>0.6</v>
      </c>
      <c r="S40" s="108">
        <v>0</v>
      </c>
      <c r="T40" s="107">
        <v>0.6</v>
      </c>
      <c r="U40" s="106">
        <v>10.41</v>
      </c>
      <c r="V40" s="107">
        <v>0</v>
      </c>
      <c r="W40" s="109">
        <v>0</v>
      </c>
      <c r="X40" s="57"/>
      <c r="Y40" s="57"/>
    </row>
    <row r="41" spans="2:25" s="56" customFormat="1" ht="23.25" customHeight="1">
      <c r="B41" s="255" t="s">
        <v>80</v>
      </c>
      <c r="C41" s="256"/>
      <c r="D41" s="110">
        <f aca="true" t="shared" si="6" ref="D41:K41">+D44</f>
        <v>572</v>
      </c>
      <c r="E41" s="110">
        <f t="shared" si="6"/>
        <v>110</v>
      </c>
      <c r="F41" s="110">
        <f t="shared" si="6"/>
        <v>0</v>
      </c>
      <c r="G41" s="110">
        <f t="shared" si="6"/>
        <v>303</v>
      </c>
      <c r="H41" s="110">
        <f t="shared" si="6"/>
        <v>0</v>
      </c>
      <c r="I41" s="110">
        <f t="shared" si="6"/>
        <v>0</v>
      </c>
      <c r="J41" s="110">
        <f t="shared" si="6"/>
        <v>5</v>
      </c>
      <c r="K41" s="111">
        <f t="shared" si="6"/>
        <v>154</v>
      </c>
      <c r="L41" s="112"/>
      <c r="M41" s="113"/>
      <c r="N41" s="112"/>
      <c r="O41" s="255" t="s">
        <v>80</v>
      </c>
      <c r="P41" s="256"/>
      <c r="Q41" s="114">
        <f aca="true" t="shared" si="7" ref="Q41:W41">+Q42+Q44</f>
        <v>10.569999999999999</v>
      </c>
      <c r="R41" s="115">
        <f t="shared" si="7"/>
        <v>0.6</v>
      </c>
      <c r="S41" s="116">
        <f t="shared" si="7"/>
        <v>0</v>
      </c>
      <c r="T41" s="116">
        <f t="shared" si="7"/>
        <v>0.5</v>
      </c>
      <c r="U41" s="116">
        <f t="shared" si="7"/>
        <v>9.469999999999999</v>
      </c>
      <c r="V41" s="116">
        <f t="shared" si="7"/>
        <v>0</v>
      </c>
      <c r="W41" s="117">
        <f t="shared" si="7"/>
        <v>0</v>
      </c>
      <c r="X41" s="112"/>
      <c r="Y41" s="112"/>
    </row>
    <row r="42" spans="2:25" s="56" customFormat="1" ht="23.25" customHeight="1">
      <c r="B42" s="297" t="s">
        <v>81</v>
      </c>
      <c r="C42" s="313"/>
      <c r="D42" s="82">
        <f>SUM(E42:K42)</f>
        <v>0</v>
      </c>
      <c r="E42" s="82">
        <f aca="true" t="shared" si="8" ref="E42:K42">E43</f>
        <v>0</v>
      </c>
      <c r="F42" s="82">
        <f t="shared" si="8"/>
        <v>0</v>
      </c>
      <c r="G42" s="82">
        <f t="shared" si="8"/>
        <v>0</v>
      </c>
      <c r="H42" s="82">
        <f t="shared" si="8"/>
        <v>0</v>
      </c>
      <c r="I42" s="82">
        <f t="shared" si="8"/>
        <v>0</v>
      </c>
      <c r="J42" s="82">
        <f t="shared" si="8"/>
        <v>0</v>
      </c>
      <c r="K42" s="83">
        <f t="shared" si="8"/>
        <v>0</v>
      </c>
      <c r="L42" s="112"/>
      <c r="M42" s="118"/>
      <c r="N42" s="112"/>
      <c r="O42" s="297" t="s">
        <v>115</v>
      </c>
      <c r="P42" s="298"/>
      <c r="Q42" s="119">
        <f aca="true" t="shared" si="9" ref="Q42:W42">+Q43</f>
        <v>0.6</v>
      </c>
      <c r="R42" s="120">
        <f t="shared" si="9"/>
        <v>0.6</v>
      </c>
      <c r="S42" s="120">
        <f t="shared" si="9"/>
        <v>0</v>
      </c>
      <c r="T42" s="120">
        <f t="shared" si="9"/>
        <v>0</v>
      </c>
      <c r="U42" s="120">
        <f t="shared" si="9"/>
        <v>0</v>
      </c>
      <c r="V42" s="120">
        <f t="shared" si="9"/>
        <v>0</v>
      </c>
      <c r="W42" s="121">
        <f t="shared" si="9"/>
        <v>0</v>
      </c>
      <c r="X42" s="112"/>
      <c r="Y42" s="112"/>
    </row>
    <row r="43" spans="2:25" ht="23.25" customHeight="1">
      <c r="B43" s="280"/>
      <c r="C43" s="291" t="s">
        <v>116</v>
      </c>
      <c r="D43" s="122">
        <f>SUM(E43:K43)</f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123">
        <v>0</v>
      </c>
      <c r="K43" s="124">
        <v>0</v>
      </c>
      <c r="L43" s="57"/>
      <c r="M43" s="125"/>
      <c r="N43" s="57"/>
      <c r="O43" s="314"/>
      <c r="P43" s="315" t="s">
        <v>117</v>
      </c>
      <c r="Q43" s="126">
        <v>0.6</v>
      </c>
      <c r="R43" s="127">
        <v>0.6</v>
      </c>
      <c r="S43" s="128">
        <v>0</v>
      </c>
      <c r="T43" s="129">
        <v>0</v>
      </c>
      <c r="U43" s="128">
        <v>0</v>
      </c>
      <c r="V43" s="129">
        <v>0</v>
      </c>
      <c r="W43" s="130">
        <v>0</v>
      </c>
      <c r="X43" s="57"/>
      <c r="Y43" s="57"/>
    </row>
    <row r="44" spans="2:25" s="56" customFormat="1" ht="23.25" customHeight="1">
      <c r="B44" s="297" t="s">
        <v>83</v>
      </c>
      <c r="C44" s="313"/>
      <c r="D44" s="131">
        <f aca="true" t="shared" si="10" ref="D44:K44">SUM(D45:D53)</f>
        <v>572</v>
      </c>
      <c r="E44" s="131">
        <f t="shared" si="10"/>
        <v>110</v>
      </c>
      <c r="F44" s="131">
        <f t="shared" si="10"/>
        <v>0</v>
      </c>
      <c r="G44" s="131">
        <f t="shared" si="10"/>
        <v>303</v>
      </c>
      <c r="H44" s="131">
        <f t="shared" si="10"/>
        <v>0</v>
      </c>
      <c r="I44" s="131">
        <f t="shared" si="10"/>
        <v>0</v>
      </c>
      <c r="J44" s="131">
        <f t="shared" si="10"/>
        <v>5</v>
      </c>
      <c r="K44" s="132">
        <f t="shared" si="10"/>
        <v>154</v>
      </c>
      <c r="L44" s="112"/>
      <c r="M44" s="113"/>
      <c r="N44" s="112"/>
      <c r="O44" s="320" t="s">
        <v>118</v>
      </c>
      <c r="P44" s="321"/>
      <c r="Q44" s="114">
        <f aca="true" t="shared" si="11" ref="Q44:W44">SUM(Q45:Q53)</f>
        <v>9.969999999999999</v>
      </c>
      <c r="R44" s="114">
        <f t="shared" si="11"/>
        <v>0</v>
      </c>
      <c r="S44" s="114">
        <f t="shared" si="11"/>
        <v>0</v>
      </c>
      <c r="T44" s="114">
        <f t="shared" si="11"/>
        <v>0.5</v>
      </c>
      <c r="U44" s="114">
        <f t="shared" si="11"/>
        <v>9.469999999999999</v>
      </c>
      <c r="V44" s="114">
        <f t="shared" si="11"/>
        <v>0</v>
      </c>
      <c r="W44" s="121">
        <f t="shared" si="11"/>
        <v>0</v>
      </c>
      <c r="X44" s="112"/>
      <c r="Y44" s="112"/>
    </row>
    <row r="45" spans="2:25" ht="23.25" customHeight="1">
      <c r="B45" s="280"/>
      <c r="C45" s="287" t="s">
        <v>84</v>
      </c>
      <c r="D45" s="102">
        <f aca="true" t="shared" si="12" ref="D45:D53">SUM(E45:K45)</f>
        <v>23</v>
      </c>
      <c r="E45" s="85">
        <v>3</v>
      </c>
      <c r="F45" s="85">
        <v>0</v>
      </c>
      <c r="G45" s="133">
        <v>20</v>
      </c>
      <c r="H45" s="85">
        <v>0</v>
      </c>
      <c r="I45" s="85">
        <v>0</v>
      </c>
      <c r="J45" s="85">
        <v>0</v>
      </c>
      <c r="K45" s="124">
        <v>0</v>
      </c>
      <c r="L45" s="57"/>
      <c r="M45" s="125"/>
      <c r="N45" s="57"/>
      <c r="O45" s="280"/>
      <c r="P45" s="287" t="s">
        <v>84</v>
      </c>
      <c r="Q45" s="106">
        <f aca="true" t="shared" si="13" ref="Q45:Q53">SUM(R45:W45)</f>
        <v>0.5</v>
      </c>
      <c r="R45" s="134">
        <v>0</v>
      </c>
      <c r="S45" s="135">
        <v>0</v>
      </c>
      <c r="T45" s="134">
        <v>0.5</v>
      </c>
      <c r="U45" s="136">
        <v>0</v>
      </c>
      <c r="V45" s="135">
        <v>0</v>
      </c>
      <c r="W45" s="137">
        <v>0</v>
      </c>
      <c r="X45" s="57"/>
      <c r="Y45" s="57"/>
    </row>
    <row r="46" spans="2:25" ht="23.25" customHeight="1">
      <c r="B46" s="280"/>
      <c r="C46" s="287" t="s">
        <v>87</v>
      </c>
      <c r="D46" s="102">
        <f t="shared" si="12"/>
        <v>441</v>
      </c>
      <c r="E46" s="133">
        <v>77</v>
      </c>
      <c r="F46" s="85">
        <v>0</v>
      </c>
      <c r="G46" s="133">
        <v>246</v>
      </c>
      <c r="H46" s="85">
        <v>0</v>
      </c>
      <c r="I46" s="84"/>
      <c r="J46" s="85">
        <v>2</v>
      </c>
      <c r="K46" s="138">
        <v>116</v>
      </c>
      <c r="L46" s="57"/>
      <c r="M46" s="125"/>
      <c r="N46" s="57"/>
      <c r="O46" s="280"/>
      <c r="P46" s="287" t="s">
        <v>87</v>
      </c>
      <c r="Q46" s="106">
        <f t="shared" si="13"/>
        <v>5.18</v>
      </c>
      <c r="R46" s="134">
        <v>0</v>
      </c>
      <c r="S46" s="135">
        <v>0</v>
      </c>
      <c r="T46" s="134"/>
      <c r="U46" s="136">
        <v>5.18</v>
      </c>
      <c r="V46" s="134">
        <v>0</v>
      </c>
      <c r="W46" s="137">
        <v>0</v>
      </c>
      <c r="X46" s="57"/>
      <c r="Y46" s="57"/>
    </row>
    <row r="47" spans="2:25" ht="23.25" customHeight="1">
      <c r="B47" s="280"/>
      <c r="C47" s="287" t="s">
        <v>89</v>
      </c>
      <c r="D47" s="102">
        <f t="shared" si="12"/>
        <v>18</v>
      </c>
      <c r="E47" s="133">
        <v>4</v>
      </c>
      <c r="F47" s="85">
        <v>0</v>
      </c>
      <c r="G47" s="133">
        <v>4</v>
      </c>
      <c r="H47" s="85">
        <v>0</v>
      </c>
      <c r="I47" s="84">
        <v>0</v>
      </c>
      <c r="J47" s="85">
        <v>0</v>
      </c>
      <c r="K47" s="139">
        <v>10</v>
      </c>
      <c r="L47" s="57"/>
      <c r="M47" s="105"/>
      <c r="N47" s="57"/>
      <c r="O47" s="280"/>
      <c r="P47" s="287" t="s">
        <v>89</v>
      </c>
      <c r="Q47" s="106">
        <f t="shared" si="13"/>
        <v>3</v>
      </c>
      <c r="R47" s="134">
        <v>0</v>
      </c>
      <c r="S47" s="135">
        <v>0</v>
      </c>
      <c r="T47" s="134">
        <v>0</v>
      </c>
      <c r="U47" s="136">
        <v>3</v>
      </c>
      <c r="V47" s="134">
        <v>0</v>
      </c>
      <c r="W47" s="137">
        <v>0</v>
      </c>
      <c r="X47" s="57"/>
      <c r="Y47" s="57"/>
    </row>
    <row r="48" spans="2:25" ht="23.25" customHeight="1">
      <c r="B48" s="280"/>
      <c r="C48" s="287" t="s">
        <v>90</v>
      </c>
      <c r="D48" s="102">
        <f t="shared" si="12"/>
        <v>0</v>
      </c>
      <c r="E48" s="85">
        <v>0</v>
      </c>
      <c r="F48" s="85">
        <v>0</v>
      </c>
      <c r="G48" s="84">
        <v>0</v>
      </c>
      <c r="H48" s="85">
        <v>0</v>
      </c>
      <c r="I48" s="85">
        <v>0</v>
      </c>
      <c r="J48" s="85">
        <v>0</v>
      </c>
      <c r="K48" s="124">
        <v>0</v>
      </c>
      <c r="L48" s="57"/>
      <c r="M48" s="125"/>
      <c r="N48" s="57"/>
      <c r="O48" s="280"/>
      <c r="P48" s="287" t="s">
        <v>90</v>
      </c>
      <c r="Q48" s="106">
        <f t="shared" si="13"/>
        <v>0</v>
      </c>
      <c r="R48" s="134">
        <v>0</v>
      </c>
      <c r="S48" s="135">
        <v>0</v>
      </c>
      <c r="T48" s="134">
        <v>0</v>
      </c>
      <c r="U48" s="136">
        <v>0</v>
      </c>
      <c r="V48" s="134">
        <v>0</v>
      </c>
      <c r="W48" s="137">
        <v>0</v>
      </c>
      <c r="X48" s="57"/>
      <c r="Y48" s="57"/>
    </row>
    <row r="49" spans="2:25" ht="23.25" customHeight="1">
      <c r="B49" s="280"/>
      <c r="C49" s="287" t="s">
        <v>91</v>
      </c>
      <c r="D49" s="102">
        <f t="shared" si="12"/>
        <v>0</v>
      </c>
      <c r="E49" s="85">
        <v>0</v>
      </c>
      <c r="F49" s="85">
        <v>0</v>
      </c>
      <c r="G49" s="133">
        <v>0</v>
      </c>
      <c r="H49" s="85">
        <v>0</v>
      </c>
      <c r="I49" s="85">
        <v>0</v>
      </c>
      <c r="J49" s="85">
        <v>0</v>
      </c>
      <c r="K49" s="124">
        <v>0</v>
      </c>
      <c r="L49" s="57"/>
      <c r="M49" s="125"/>
      <c r="N49" s="57"/>
      <c r="O49" s="280"/>
      <c r="P49" s="287" t="s">
        <v>91</v>
      </c>
      <c r="Q49" s="106">
        <f t="shared" si="13"/>
        <v>0</v>
      </c>
      <c r="R49" s="134">
        <v>0</v>
      </c>
      <c r="S49" s="135">
        <v>0</v>
      </c>
      <c r="T49" s="134">
        <v>0</v>
      </c>
      <c r="U49" s="136">
        <v>0</v>
      </c>
      <c r="V49" s="134">
        <v>0</v>
      </c>
      <c r="W49" s="137">
        <v>0</v>
      </c>
      <c r="X49" s="57"/>
      <c r="Y49" s="57"/>
    </row>
    <row r="50" spans="2:25" ht="23.25" customHeight="1">
      <c r="B50" s="280"/>
      <c r="C50" s="287" t="s">
        <v>92</v>
      </c>
      <c r="D50" s="102">
        <f t="shared" si="12"/>
        <v>7</v>
      </c>
      <c r="E50" s="133">
        <v>1</v>
      </c>
      <c r="F50" s="85">
        <v>0</v>
      </c>
      <c r="G50" s="133">
        <v>4</v>
      </c>
      <c r="H50" s="85">
        <v>0</v>
      </c>
      <c r="I50" s="85">
        <v>0</v>
      </c>
      <c r="J50" s="85">
        <v>0</v>
      </c>
      <c r="K50" s="124">
        <v>2</v>
      </c>
      <c r="L50" s="57"/>
      <c r="M50" s="125"/>
      <c r="N50" s="57"/>
      <c r="O50" s="280"/>
      <c r="P50" s="287" t="s">
        <v>92</v>
      </c>
      <c r="Q50" s="106">
        <f t="shared" si="13"/>
        <v>0.09</v>
      </c>
      <c r="R50" s="134">
        <v>0</v>
      </c>
      <c r="S50" s="135">
        <v>0</v>
      </c>
      <c r="T50" s="134">
        <v>0</v>
      </c>
      <c r="U50" s="136">
        <v>0.09</v>
      </c>
      <c r="V50" s="134">
        <v>0</v>
      </c>
      <c r="W50" s="137">
        <v>0</v>
      </c>
      <c r="X50" s="57"/>
      <c r="Y50" s="57"/>
    </row>
    <row r="51" spans="2:25" ht="23.25" customHeight="1">
      <c r="B51" s="280"/>
      <c r="C51" s="287" t="s">
        <v>93</v>
      </c>
      <c r="D51" s="102">
        <f t="shared" si="12"/>
        <v>83</v>
      </c>
      <c r="E51" s="84">
        <v>25</v>
      </c>
      <c r="F51" s="85">
        <v>0</v>
      </c>
      <c r="G51" s="133">
        <v>29</v>
      </c>
      <c r="H51" s="85">
        <v>0</v>
      </c>
      <c r="I51" s="85">
        <v>0</v>
      </c>
      <c r="J51" s="85">
        <v>3</v>
      </c>
      <c r="K51" s="124">
        <v>26</v>
      </c>
      <c r="L51" s="57"/>
      <c r="M51" s="105"/>
      <c r="N51" s="64"/>
      <c r="O51" s="280"/>
      <c r="P51" s="287" t="s">
        <v>93</v>
      </c>
      <c r="Q51" s="106">
        <f t="shared" si="13"/>
        <v>1.2</v>
      </c>
      <c r="R51" s="134">
        <v>0</v>
      </c>
      <c r="S51" s="135">
        <v>0</v>
      </c>
      <c r="T51" s="134">
        <v>0</v>
      </c>
      <c r="U51" s="136">
        <v>1.2</v>
      </c>
      <c r="V51" s="134">
        <v>0</v>
      </c>
      <c r="W51" s="137">
        <v>0</v>
      </c>
      <c r="X51" s="57"/>
      <c r="Y51" s="57"/>
    </row>
    <row r="52" spans="2:25" ht="23.25" customHeight="1">
      <c r="B52" s="280"/>
      <c r="C52" s="287" t="s">
        <v>95</v>
      </c>
      <c r="D52" s="102">
        <f t="shared" si="12"/>
        <v>0</v>
      </c>
      <c r="E52" s="85">
        <v>0</v>
      </c>
      <c r="F52" s="85">
        <v>0</v>
      </c>
      <c r="G52" s="84">
        <v>0</v>
      </c>
      <c r="H52" s="85">
        <v>0</v>
      </c>
      <c r="I52" s="85">
        <v>0</v>
      </c>
      <c r="J52" s="85">
        <v>0</v>
      </c>
      <c r="K52" s="124">
        <v>0</v>
      </c>
      <c r="L52" s="57"/>
      <c r="M52" s="125"/>
      <c r="N52" s="57"/>
      <c r="O52" s="280"/>
      <c r="P52" s="287" t="s">
        <v>95</v>
      </c>
      <c r="Q52" s="106">
        <f t="shared" si="13"/>
        <v>0</v>
      </c>
      <c r="R52" s="134">
        <v>0</v>
      </c>
      <c r="S52" s="135">
        <v>0</v>
      </c>
      <c r="T52" s="134">
        <v>0</v>
      </c>
      <c r="U52" s="136">
        <v>0</v>
      </c>
      <c r="V52" s="134">
        <v>0</v>
      </c>
      <c r="W52" s="137">
        <v>0</v>
      </c>
      <c r="X52" s="57"/>
      <c r="Y52" s="57"/>
    </row>
    <row r="53" spans="2:25" ht="23.25" customHeight="1" thickBot="1">
      <c r="B53" s="314"/>
      <c r="C53" s="315" t="s">
        <v>97</v>
      </c>
      <c r="D53" s="140">
        <f t="shared" si="12"/>
        <v>0</v>
      </c>
      <c r="E53" s="141">
        <v>0</v>
      </c>
      <c r="F53" s="141">
        <v>0</v>
      </c>
      <c r="G53" s="142">
        <v>0</v>
      </c>
      <c r="H53" s="141">
        <v>0</v>
      </c>
      <c r="I53" s="141">
        <v>0</v>
      </c>
      <c r="J53" s="141">
        <v>0</v>
      </c>
      <c r="K53" s="143">
        <v>0</v>
      </c>
      <c r="L53" s="57"/>
      <c r="M53" s="125"/>
      <c r="N53" s="57"/>
      <c r="O53" s="300"/>
      <c r="P53" s="301" t="s">
        <v>97</v>
      </c>
      <c r="Q53" s="144">
        <f t="shared" si="13"/>
        <v>0</v>
      </c>
      <c r="R53" s="145">
        <v>0</v>
      </c>
      <c r="S53" s="146">
        <v>0</v>
      </c>
      <c r="T53" s="145">
        <v>0</v>
      </c>
      <c r="U53" s="147">
        <v>0</v>
      </c>
      <c r="V53" s="146">
        <v>0</v>
      </c>
      <c r="W53" s="148">
        <v>0</v>
      </c>
      <c r="X53" s="57"/>
      <c r="Y53" s="57"/>
    </row>
    <row r="54" spans="2:25" ht="23.25" customHeight="1">
      <c r="B54" s="280"/>
      <c r="C54" s="316"/>
      <c r="D54" s="149"/>
      <c r="E54" s="149"/>
      <c r="F54" s="149"/>
      <c r="G54" s="149"/>
      <c r="H54" s="149"/>
      <c r="I54" s="149"/>
      <c r="J54" s="149"/>
      <c r="K54" s="150"/>
      <c r="L54" s="57"/>
      <c r="M54" s="64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2:25" ht="23.25" customHeight="1" thickBot="1">
      <c r="B55" s="317" t="s">
        <v>236</v>
      </c>
      <c r="C55" s="318"/>
      <c r="D55" s="253">
        <f>SUM(E55:K55)</f>
        <v>51400</v>
      </c>
      <c r="E55" s="151">
        <v>10780</v>
      </c>
      <c r="F55" s="92">
        <v>0</v>
      </c>
      <c r="G55" s="151">
        <v>29997</v>
      </c>
      <c r="H55" s="92">
        <v>0</v>
      </c>
      <c r="I55" s="151">
        <v>0</v>
      </c>
      <c r="J55" s="253">
        <v>305</v>
      </c>
      <c r="K55" s="254">
        <v>10318</v>
      </c>
      <c r="L55" s="57"/>
      <c r="M55" s="105"/>
      <c r="N55" s="57"/>
      <c r="O55" s="59" t="s">
        <v>119</v>
      </c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2:25" ht="1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ht="12">
      <c r="C57" s="152" t="s">
        <v>99</v>
      </c>
    </row>
    <row r="58" ht="12">
      <c r="C58" s="153" t="s">
        <v>120</v>
      </c>
    </row>
  </sheetData>
  <mergeCells count="39">
    <mergeCell ref="B41:C41"/>
    <mergeCell ref="B10:C10"/>
    <mergeCell ref="B40:C40"/>
    <mergeCell ref="B37:C38"/>
    <mergeCell ref="D37:D38"/>
    <mergeCell ref="G37:G38"/>
    <mergeCell ref="B39:C39"/>
    <mergeCell ref="T37:T38"/>
    <mergeCell ref="V37:V38"/>
    <mergeCell ref="W37:W38"/>
    <mergeCell ref="O41:P41"/>
    <mergeCell ref="O39:P39"/>
    <mergeCell ref="O37:P38"/>
    <mergeCell ref="S37:S38"/>
    <mergeCell ref="R37:R38"/>
    <mergeCell ref="O40:P40"/>
    <mergeCell ref="Y7:Y8"/>
    <mergeCell ref="S7:S8"/>
    <mergeCell ref="T7:T8"/>
    <mergeCell ref="U7:U8"/>
    <mergeCell ref="E7:E8"/>
    <mergeCell ref="F7:F8"/>
    <mergeCell ref="G7:G8"/>
    <mergeCell ref="Q37:Q38"/>
    <mergeCell ref="K37:K38"/>
    <mergeCell ref="B9:C9"/>
    <mergeCell ref="B11:C11"/>
    <mergeCell ref="R7:R8"/>
    <mergeCell ref="K7:K8"/>
    <mergeCell ref="L7:L8"/>
    <mergeCell ref="M7:M8"/>
    <mergeCell ref="N7:N8"/>
    <mergeCell ref="B5:C8"/>
    <mergeCell ref="D5:D8"/>
    <mergeCell ref="E5:Y5"/>
    <mergeCell ref="Z5:AB5"/>
    <mergeCell ref="E6:K6"/>
    <mergeCell ref="L6:R6"/>
    <mergeCell ref="S6:Y6"/>
  </mergeCells>
  <printOptions horizontalCentered="1"/>
  <pageMargins left="0.7874015748031497" right="0.5905511811023623" top="0.7874015748031497" bottom="0.7874015748031497" header="0" footer="0"/>
  <pageSetup horizontalDpi="600" verticalDpi="600" orientation="portrait" paperSize="9" scale="6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O82"/>
  <sheetViews>
    <sheetView workbookViewId="0" topLeftCell="A1">
      <selection activeCell="B1" sqref="B1"/>
    </sheetView>
  </sheetViews>
  <sheetFormatPr defaultColWidth="9.00390625" defaultRowHeight="13.5"/>
  <cols>
    <col min="1" max="1" width="2.625" style="157" customWidth="1"/>
    <col min="2" max="13" width="10.625" style="157" customWidth="1"/>
    <col min="14" max="14" width="5.625" style="157" customWidth="1"/>
    <col min="15" max="15" width="10.375" style="157" customWidth="1"/>
    <col min="16" max="16" width="12.625" style="157" customWidth="1"/>
    <col min="17" max="17" width="9.00390625" style="157" customWidth="1"/>
    <col min="18" max="18" width="9.625" style="157" customWidth="1"/>
    <col min="19" max="19" width="9.00390625" style="157" customWidth="1"/>
    <col min="20" max="20" width="10.375" style="157" customWidth="1"/>
    <col min="21" max="21" width="9.125" style="157" customWidth="1"/>
    <col min="22" max="16384" width="9.00390625" style="157" customWidth="1"/>
  </cols>
  <sheetData>
    <row r="1" spans="2:15" ht="19.5" customHeight="1">
      <c r="B1" s="154" t="s">
        <v>131</v>
      </c>
      <c r="C1" s="154"/>
      <c r="D1" s="155"/>
      <c r="E1" s="155"/>
      <c r="F1" s="155"/>
      <c r="G1" s="154" t="s">
        <v>132</v>
      </c>
      <c r="H1" s="154"/>
      <c r="I1" s="155"/>
      <c r="J1" s="155"/>
      <c r="K1" s="154" t="s">
        <v>133</v>
      </c>
      <c r="L1" s="156"/>
      <c r="M1" s="155"/>
      <c r="N1" s="155"/>
      <c r="O1" s="155"/>
    </row>
    <row r="2" spans="2:15" ht="19.5" customHeight="1" thickBot="1">
      <c r="B2" s="158"/>
      <c r="C2" s="158"/>
      <c r="D2" s="159" t="s">
        <v>134</v>
      </c>
      <c r="E2" s="160"/>
      <c r="F2" s="155"/>
      <c r="G2" s="155"/>
      <c r="H2" s="161" t="s">
        <v>104</v>
      </c>
      <c r="I2" s="155"/>
      <c r="J2" s="155"/>
      <c r="K2" s="57"/>
      <c r="L2" s="161" t="s">
        <v>104</v>
      </c>
      <c r="M2" s="155"/>
      <c r="N2" s="155"/>
      <c r="O2" s="155"/>
    </row>
    <row r="3" spans="2:15" ht="19.5" customHeight="1">
      <c r="B3" s="272" t="s">
        <v>135</v>
      </c>
      <c r="C3" s="277" t="s">
        <v>136</v>
      </c>
      <c r="D3" s="278" t="s">
        <v>137</v>
      </c>
      <c r="E3" s="162"/>
      <c r="F3" s="155"/>
      <c r="G3" s="279" t="s">
        <v>138</v>
      </c>
      <c r="H3" s="278" t="s">
        <v>139</v>
      </c>
      <c r="I3" s="155"/>
      <c r="J3" s="155"/>
      <c r="K3" s="279" t="s">
        <v>138</v>
      </c>
      <c r="L3" s="278" t="s">
        <v>140</v>
      </c>
      <c r="M3" s="155"/>
      <c r="N3" s="155"/>
      <c r="O3" s="155"/>
    </row>
    <row r="4" spans="2:15" ht="19.5" customHeight="1">
      <c r="B4" s="270" t="s">
        <v>141</v>
      </c>
      <c r="C4" s="103">
        <v>2300</v>
      </c>
      <c r="D4" s="109">
        <v>274</v>
      </c>
      <c r="E4" s="163"/>
      <c r="F4" s="155"/>
      <c r="G4" s="270" t="s">
        <v>141</v>
      </c>
      <c r="H4" s="109">
        <v>352.87</v>
      </c>
      <c r="I4" s="155"/>
      <c r="J4" s="155"/>
      <c r="K4" s="270" t="s">
        <v>141</v>
      </c>
      <c r="L4" s="109">
        <v>9.66</v>
      </c>
      <c r="M4" s="155"/>
      <c r="N4" s="155"/>
      <c r="O4" s="155"/>
    </row>
    <row r="5" spans="2:15" ht="19.5" customHeight="1">
      <c r="B5" s="270" t="s">
        <v>79</v>
      </c>
      <c r="C5" s="103">
        <v>1640</v>
      </c>
      <c r="D5" s="109">
        <v>210.3</v>
      </c>
      <c r="E5" s="163"/>
      <c r="F5" s="155"/>
      <c r="G5" s="270" t="s">
        <v>79</v>
      </c>
      <c r="H5" s="109">
        <v>352.29</v>
      </c>
      <c r="I5" s="155"/>
      <c r="J5" s="155"/>
      <c r="K5" s="270" t="s">
        <v>79</v>
      </c>
      <c r="L5" s="109">
        <v>9.66</v>
      </c>
      <c r="M5" s="155"/>
      <c r="N5" s="155"/>
      <c r="O5" s="155"/>
    </row>
    <row r="6" spans="2:15" s="152" customFormat="1" ht="19.5" customHeight="1">
      <c r="B6" s="273" t="s">
        <v>80</v>
      </c>
      <c r="C6" s="199">
        <f>SUM(C8:C12)</f>
        <v>819</v>
      </c>
      <c r="D6" s="200">
        <f>SUM(D8:D12)</f>
        <v>89.44999999999999</v>
      </c>
      <c r="E6" s="164"/>
      <c r="F6" s="59"/>
      <c r="G6" s="273" t="s">
        <v>80</v>
      </c>
      <c r="H6" s="200">
        <f>+H8+H9+H10+H11+H12</f>
        <v>352.29</v>
      </c>
      <c r="I6" s="59"/>
      <c r="J6" s="59"/>
      <c r="K6" s="273" t="s">
        <v>80</v>
      </c>
      <c r="L6" s="200">
        <v>9.66</v>
      </c>
      <c r="M6" s="59"/>
      <c r="N6" s="59"/>
      <c r="O6" s="59"/>
    </row>
    <row r="7" spans="2:15" ht="19.5" customHeight="1">
      <c r="B7" s="274"/>
      <c r="C7" s="133"/>
      <c r="D7" s="165"/>
      <c r="E7" s="160"/>
      <c r="F7" s="155"/>
      <c r="G7" s="280"/>
      <c r="H7" s="165"/>
      <c r="I7" s="155"/>
      <c r="J7" s="155"/>
      <c r="K7" s="280"/>
      <c r="L7" s="165"/>
      <c r="M7" s="155"/>
      <c r="N7" s="155"/>
      <c r="O7" s="155"/>
    </row>
    <row r="8" spans="2:15" ht="19.5" customHeight="1">
      <c r="B8" s="275" t="s">
        <v>142</v>
      </c>
      <c r="C8" s="133">
        <v>591</v>
      </c>
      <c r="D8" s="165">
        <v>38.48</v>
      </c>
      <c r="E8" s="163"/>
      <c r="F8" s="155"/>
      <c r="G8" s="275" t="s">
        <v>142</v>
      </c>
      <c r="H8" s="166">
        <v>214.22</v>
      </c>
      <c r="I8" s="155"/>
      <c r="J8" s="155"/>
      <c r="K8" s="281" t="s">
        <v>142</v>
      </c>
      <c r="L8" s="165">
        <v>4.59</v>
      </c>
      <c r="M8" s="155"/>
      <c r="N8" s="155"/>
      <c r="O8" s="155"/>
    </row>
    <row r="9" spans="2:15" ht="19.5" customHeight="1">
      <c r="B9" s="275" t="s">
        <v>143</v>
      </c>
      <c r="C9" s="133">
        <v>228</v>
      </c>
      <c r="D9" s="165">
        <v>50.97</v>
      </c>
      <c r="E9" s="163"/>
      <c r="F9" s="155"/>
      <c r="G9" s="275" t="s">
        <v>143</v>
      </c>
      <c r="H9" s="166">
        <v>35.35</v>
      </c>
      <c r="I9" s="155"/>
      <c r="J9" s="155"/>
      <c r="K9" s="281" t="s">
        <v>143</v>
      </c>
      <c r="L9" s="165">
        <v>4.37</v>
      </c>
      <c r="M9" s="155"/>
      <c r="N9" s="155"/>
      <c r="O9" s="155"/>
    </row>
    <row r="10" spans="2:15" ht="19.5" customHeight="1" thickBot="1">
      <c r="B10" s="275" t="s">
        <v>144</v>
      </c>
      <c r="C10" s="84">
        <v>0</v>
      </c>
      <c r="D10" s="167">
        <v>0</v>
      </c>
      <c r="E10" s="160"/>
      <c r="F10" s="155"/>
      <c r="G10" s="275" t="s">
        <v>144</v>
      </c>
      <c r="H10" s="166">
        <v>23.41</v>
      </c>
      <c r="I10" s="155"/>
      <c r="J10" s="155"/>
      <c r="K10" s="282" t="s">
        <v>144</v>
      </c>
      <c r="L10" s="168">
        <v>0.7</v>
      </c>
      <c r="M10" s="155"/>
      <c r="N10" s="155"/>
      <c r="O10" s="155"/>
    </row>
    <row r="11" spans="2:15" ht="19.5" customHeight="1">
      <c r="B11" s="275" t="s">
        <v>145</v>
      </c>
      <c r="C11" s="84">
        <v>0</v>
      </c>
      <c r="D11" s="167">
        <v>0</v>
      </c>
      <c r="E11" s="160"/>
      <c r="F11" s="155"/>
      <c r="G11" s="275" t="s">
        <v>145</v>
      </c>
      <c r="H11" s="166">
        <v>1.95</v>
      </c>
      <c r="I11" s="155"/>
      <c r="J11" s="155"/>
      <c r="K11" s="198" t="s">
        <v>119</v>
      </c>
      <c r="L11" s="57"/>
      <c r="M11" s="155"/>
      <c r="N11" s="155"/>
      <c r="O11" s="155"/>
    </row>
    <row r="12" spans="2:15" ht="19.5" customHeight="1" thickBot="1">
      <c r="B12" s="276" t="s">
        <v>146</v>
      </c>
      <c r="C12" s="151">
        <v>0</v>
      </c>
      <c r="D12" s="168">
        <v>0</v>
      </c>
      <c r="E12" s="163"/>
      <c r="F12" s="155"/>
      <c r="G12" s="276" t="s">
        <v>146</v>
      </c>
      <c r="H12" s="168">
        <v>77.36</v>
      </c>
      <c r="I12" s="155"/>
      <c r="J12" s="155"/>
      <c r="K12" s="155"/>
      <c r="L12" s="155"/>
      <c r="M12" s="155"/>
      <c r="N12" s="155"/>
      <c r="O12" s="155"/>
    </row>
    <row r="13" spans="2:15" ht="19.5" customHeight="1">
      <c r="B13" s="198" t="s">
        <v>119</v>
      </c>
      <c r="C13" s="105"/>
      <c r="D13" s="169"/>
      <c r="E13" s="163"/>
      <c r="F13" s="155"/>
      <c r="G13" s="198" t="s">
        <v>119</v>
      </c>
      <c r="H13" s="155"/>
      <c r="I13" s="155"/>
      <c r="J13" s="155"/>
      <c r="K13" s="155"/>
      <c r="L13" s="155"/>
      <c r="M13" s="155"/>
      <c r="N13" s="155"/>
      <c r="O13" s="155"/>
    </row>
    <row r="14" spans="2:15" ht="19.5" customHeight="1">
      <c r="B14" s="155"/>
      <c r="C14" s="57"/>
      <c r="D14" s="57"/>
      <c r="E14" s="155"/>
      <c r="F14" s="155"/>
      <c r="G14" s="155"/>
      <c r="H14" s="57"/>
      <c r="I14" s="155"/>
      <c r="J14" s="155"/>
      <c r="K14" s="155"/>
      <c r="L14" s="155"/>
      <c r="M14" s="155"/>
      <c r="N14" s="155"/>
      <c r="O14" s="155"/>
    </row>
    <row r="15" spans="2:15" ht="19.5" customHeight="1"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2:15" ht="19.5" customHeight="1"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2:15" ht="19.5" customHeight="1"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2:15" ht="19.5" customHeight="1">
      <c r="B18" s="154" t="s">
        <v>147</v>
      </c>
      <c r="C18" s="170"/>
      <c r="D18" s="155"/>
      <c r="E18" s="155"/>
      <c r="F18" s="154" t="s">
        <v>148</v>
      </c>
      <c r="G18" s="170"/>
      <c r="H18" s="155"/>
      <c r="I18" s="155"/>
      <c r="J18" s="154" t="s">
        <v>149</v>
      </c>
      <c r="K18" s="154"/>
      <c r="L18" s="155"/>
      <c r="M18" s="155"/>
      <c r="N18" s="155"/>
      <c r="O18" s="155"/>
    </row>
    <row r="19" spans="2:15" ht="19.5" customHeight="1" thickBot="1">
      <c r="B19" s="101"/>
      <c r="C19" s="159" t="s">
        <v>104</v>
      </c>
      <c r="D19" s="155"/>
      <c r="E19" s="155"/>
      <c r="F19" s="155"/>
      <c r="G19" s="161" t="s">
        <v>104</v>
      </c>
      <c r="H19" s="155"/>
      <c r="I19" s="155"/>
      <c r="J19" s="158"/>
      <c r="K19" s="158"/>
      <c r="L19" s="155"/>
      <c r="M19" s="159" t="s">
        <v>104</v>
      </c>
      <c r="N19" s="155"/>
      <c r="O19" s="155"/>
    </row>
    <row r="20" spans="2:15" ht="19.5" customHeight="1">
      <c r="B20" s="283" t="s">
        <v>150</v>
      </c>
      <c r="C20" s="278" t="s">
        <v>151</v>
      </c>
      <c r="D20" s="155"/>
      <c r="E20" s="155"/>
      <c r="F20" s="283" t="s">
        <v>152</v>
      </c>
      <c r="G20" s="265" t="s">
        <v>153</v>
      </c>
      <c r="H20" s="155"/>
      <c r="I20" s="155"/>
      <c r="J20" s="279" t="s">
        <v>154</v>
      </c>
      <c r="K20" s="285" t="s">
        <v>155</v>
      </c>
      <c r="L20" s="277" t="s">
        <v>156</v>
      </c>
      <c r="M20" s="278" t="s">
        <v>157</v>
      </c>
      <c r="N20" s="155"/>
      <c r="O20" s="155"/>
    </row>
    <row r="21" spans="2:15" ht="19.5" customHeight="1">
      <c r="B21" s="270" t="s">
        <v>141</v>
      </c>
      <c r="C21" s="109">
        <v>7.89</v>
      </c>
      <c r="D21" s="155"/>
      <c r="E21" s="155"/>
      <c r="F21" s="270" t="s">
        <v>141</v>
      </c>
      <c r="G21" s="109">
        <v>27</v>
      </c>
      <c r="H21" s="155"/>
      <c r="I21" s="155"/>
      <c r="J21" s="270" t="s">
        <v>141</v>
      </c>
      <c r="K21" s="106">
        <v>19.05</v>
      </c>
      <c r="L21" s="107">
        <v>18</v>
      </c>
      <c r="M21" s="109">
        <v>1.05</v>
      </c>
      <c r="N21" s="155"/>
      <c r="O21" s="155"/>
    </row>
    <row r="22" spans="2:15" ht="19.5" customHeight="1">
      <c r="B22" s="270" t="s">
        <v>79</v>
      </c>
      <c r="C22" s="109">
        <v>7.89</v>
      </c>
      <c r="D22" s="155"/>
      <c r="E22" s="155"/>
      <c r="F22" s="270" t="s">
        <v>79</v>
      </c>
      <c r="G22" s="109">
        <v>26.38</v>
      </c>
      <c r="H22" s="155"/>
      <c r="I22" s="155"/>
      <c r="J22" s="270" t="s">
        <v>79</v>
      </c>
      <c r="K22" s="106">
        <v>15.8</v>
      </c>
      <c r="L22" s="107">
        <v>14.75</v>
      </c>
      <c r="M22" s="109">
        <v>1.05</v>
      </c>
      <c r="N22" s="155"/>
      <c r="O22" s="155"/>
    </row>
    <row r="23" spans="2:15" s="152" customFormat="1" ht="19.5" customHeight="1">
      <c r="B23" s="273" t="s">
        <v>80</v>
      </c>
      <c r="C23" s="200">
        <f>+C25+C26</f>
        <v>7.89</v>
      </c>
      <c r="D23" s="59"/>
      <c r="E23" s="59"/>
      <c r="F23" s="273" t="s">
        <v>80</v>
      </c>
      <c r="G23" s="200">
        <f>+G25+G26+G27+G28</f>
        <v>26.380000000000003</v>
      </c>
      <c r="H23" s="59"/>
      <c r="I23" s="59"/>
      <c r="J23" s="273" t="s">
        <v>80</v>
      </c>
      <c r="K23" s="201">
        <v>15.86</v>
      </c>
      <c r="L23" s="202">
        <v>14.81</v>
      </c>
      <c r="M23" s="200">
        <v>1.05</v>
      </c>
      <c r="N23" s="59"/>
      <c r="O23" s="59"/>
    </row>
    <row r="24" spans="2:15" ht="19.5" customHeight="1">
      <c r="B24" s="280"/>
      <c r="C24" s="165"/>
      <c r="D24" s="155"/>
      <c r="E24" s="155"/>
      <c r="F24" s="284"/>
      <c r="G24" s="165"/>
      <c r="H24" s="155"/>
      <c r="I24" s="155"/>
      <c r="J24" s="280"/>
      <c r="K24" s="136"/>
      <c r="L24" s="171"/>
      <c r="M24" s="165"/>
      <c r="N24" s="155"/>
      <c r="O24" s="155"/>
    </row>
    <row r="25" spans="2:15" ht="19.5" customHeight="1">
      <c r="B25" s="281" t="s">
        <v>158</v>
      </c>
      <c r="C25" s="165">
        <v>0.5</v>
      </c>
      <c r="D25" s="155"/>
      <c r="E25" s="155"/>
      <c r="F25" s="281" t="s">
        <v>159</v>
      </c>
      <c r="G25" s="165">
        <f>13-0.62</f>
        <v>12.38</v>
      </c>
      <c r="H25" s="155"/>
      <c r="I25" s="155"/>
      <c r="J25" s="281" t="s">
        <v>142</v>
      </c>
      <c r="K25" s="135">
        <v>9</v>
      </c>
      <c r="L25" s="171">
        <v>8</v>
      </c>
      <c r="M25" s="165">
        <v>1</v>
      </c>
      <c r="N25" s="155"/>
      <c r="O25" s="155"/>
    </row>
    <row r="26" spans="2:15" ht="19.5" customHeight="1" thickBot="1">
      <c r="B26" s="282" t="s">
        <v>160</v>
      </c>
      <c r="C26" s="168">
        <v>7.39</v>
      </c>
      <c r="D26" s="155"/>
      <c r="E26" s="155"/>
      <c r="F26" s="281" t="s">
        <v>161</v>
      </c>
      <c r="G26" s="165">
        <v>11</v>
      </c>
      <c r="H26" s="155"/>
      <c r="I26" s="155"/>
      <c r="J26" s="281" t="s">
        <v>162</v>
      </c>
      <c r="K26" s="135">
        <v>0.11</v>
      </c>
      <c r="L26" s="171">
        <v>0.11</v>
      </c>
      <c r="M26" s="165">
        <v>0</v>
      </c>
      <c r="N26" s="155"/>
      <c r="O26" s="155"/>
    </row>
    <row r="27" spans="2:15" ht="19.5" customHeight="1">
      <c r="B27" s="198" t="s">
        <v>119</v>
      </c>
      <c r="C27" s="155"/>
      <c r="D27" s="155"/>
      <c r="E27" s="155"/>
      <c r="F27" s="281" t="s">
        <v>163</v>
      </c>
      <c r="G27" s="165">
        <v>2</v>
      </c>
      <c r="H27" s="155"/>
      <c r="I27" s="155"/>
      <c r="J27" s="281" t="s">
        <v>164</v>
      </c>
      <c r="K27" s="136">
        <v>4.92</v>
      </c>
      <c r="L27" s="171">
        <v>4.87</v>
      </c>
      <c r="M27" s="165">
        <v>0.05</v>
      </c>
      <c r="N27" s="155"/>
      <c r="O27" s="155"/>
    </row>
    <row r="28" spans="2:15" ht="19.5" customHeight="1" thickBot="1">
      <c r="B28" s="155"/>
      <c r="C28" s="155"/>
      <c r="D28" s="155"/>
      <c r="E28" s="155"/>
      <c r="F28" s="282" t="s">
        <v>165</v>
      </c>
      <c r="G28" s="168">
        <v>1</v>
      </c>
      <c r="H28" s="155"/>
      <c r="I28" s="155"/>
      <c r="J28" s="281" t="s">
        <v>166</v>
      </c>
      <c r="K28" s="136">
        <v>1.83</v>
      </c>
      <c r="L28" s="171">
        <v>1.83</v>
      </c>
      <c r="M28" s="137">
        <v>0</v>
      </c>
      <c r="N28" s="155"/>
      <c r="O28" s="155"/>
    </row>
    <row r="29" spans="2:15" ht="19.5" customHeight="1">
      <c r="B29" s="155"/>
      <c r="C29" s="155"/>
      <c r="D29" s="155"/>
      <c r="E29" s="155"/>
      <c r="F29" s="198" t="s">
        <v>119</v>
      </c>
      <c r="G29" s="57"/>
      <c r="H29" s="155"/>
      <c r="I29" s="155"/>
      <c r="J29" s="281" t="s">
        <v>167</v>
      </c>
      <c r="K29" s="135">
        <v>0</v>
      </c>
      <c r="L29" s="172">
        <v>0</v>
      </c>
      <c r="M29" s="137">
        <v>0</v>
      </c>
      <c r="N29" s="155"/>
      <c r="O29" s="155"/>
    </row>
    <row r="30" spans="2:15" ht="19.5" customHeight="1" thickBot="1">
      <c r="B30" s="155"/>
      <c r="C30" s="155"/>
      <c r="D30" s="155"/>
      <c r="E30" s="155"/>
      <c r="F30" s="155"/>
      <c r="G30" s="173"/>
      <c r="H30" s="155"/>
      <c r="I30" s="155"/>
      <c r="J30" s="282" t="s">
        <v>146</v>
      </c>
      <c r="K30" s="147">
        <v>0</v>
      </c>
      <c r="L30" s="174">
        <v>0</v>
      </c>
      <c r="M30" s="148">
        <v>0</v>
      </c>
      <c r="N30" s="155"/>
      <c r="O30" s="155"/>
    </row>
    <row r="31" spans="2:15" ht="19.5" customHeight="1">
      <c r="B31" s="155" t="s">
        <v>168</v>
      </c>
      <c r="C31" s="155"/>
      <c r="D31" s="155"/>
      <c r="E31" s="155"/>
      <c r="F31" s="155"/>
      <c r="G31" s="155"/>
      <c r="H31" s="155"/>
      <c r="I31" s="155"/>
      <c r="J31" s="198" t="s">
        <v>169</v>
      </c>
      <c r="K31" s="57"/>
      <c r="L31" s="57"/>
      <c r="M31" s="57"/>
      <c r="N31" s="155"/>
      <c r="O31" s="155"/>
    </row>
    <row r="32" spans="2:15" ht="19.5" customHeight="1">
      <c r="B32" s="155"/>
      <c r="C32" s="155"/>
      <c r="D32" s="155"/>
      <c r="E32" s="155"/>
      <c r="F32" s="155"/>
      <c r="G32" s="155"/>
      <c r="H32" s="155"/>
      <c r="I32" s="155"/>
      <c r="J32" s="155"/>
      <c r="K32" s="173"/>
      <c r="L32" s="155"/>
      <c r="M32" s="155"/>
      <c r="N32" s="155"/>
      <c r="O32" s="155"/>
    </row>
    <row r="33" spans="3:15" ht="19.5" customHeight="1"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</row>
    <row r="34" spans="2:15" ht="19.5" customHeight="1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</row>
    <row r="35" spans="2:15" ht="19.5" customHeight="1"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</row>
    <row r="36" spans="2:15" ht="19.5" customHeight="1">
      <c r="B36" s="156" t="s">
        <v>121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155"/>
      <c r="N36" s="155"/>
      <c r="O36" s="155"/>
    </row>
    <row r="37" spans="2:15" ht="19.5" customHeight="1" thickBot="1">
      <c r="B37" s="57"/>
      <c r="C37" s="57"/>
      <c r="D37" s="57"/>
      <c r="E37" s="57"/>
      <c r="F37" s="57"/>
      <c r="G37" s="57"/>
      <c r="H37" s="57"/>
      <c r="I37" s="57"/>
      <c r="J37" s="57"/>
      <c r="K37" s="155"/>
      <c r="L37" s="57"/>
      <c r="M37" s="161" t="s">
        <v>170</v>
      </c>
      <c r="N37" s="155"/>
      <c r="O37" s="155"/>
    </row>
    <row r="38" spans="2:15" ht="19.5" customHeight="1">
      <c r="B38" s="331" t="s">
        <v>56</v>
      </c>
      <c r="C38" s="332"/>
      <c r="D38" s="348" t="s">
        <v>171</v>
      </c>
      <c r="E38" s="348"/>
      <c r="F38" s="348" t="s">
        <v>172</v>
      </c>
      <c r="G38" s="348"/>
      <c r="H38" s="348" t="s">
        <v>173</v>
      </c>
      <c r="I38" s="348"/>
      <c r="J38" s="348" t="s">
        <v>0</v>
      </c>
      <c r="K38" s="348"/>
      <c r="L38" s="348" t="s">
        <v>1</v>
      </c>
      <c r="M38" s="349"/>
      <c r="N38" s="155"/>
      <c r="O38" s="155"/>
    </row>
    <row r="39" spans="2:15" ht="19.5" customHeight="1">
      <c r="B39" s="335"/>
      <c r="C39" s="336"/>
      <c r="D39" s="294" t="s">
        <v>174</v>
      </c>
      <c r="E39" s="295" t="s">
        <v>175</v>
      </c>
      <c r="F39" s="294" t="s">
        <v>174</v>
      </c>
      <c r="G39" s="295" t="s">
        <v>175</v>
      </c>
      <c r="H39" s="294" t="s">
        <v>174</v>
      </c>
      <c r="I39" s="295" t="s">
        <v>175</v>
      </c>
      <c r="J39" s="294" t="s">
        <v>174</v>
      </c>
      <c r="K39" s="295" t="s">
        <v>175</v>
      </c>
      <c r="L39" s="294" t="s">
        <v>174</v>
      </c>
      <c r="M39" s="296" t="s">
        <v>175</v>
      </c>
      <c r="N39" s="155"/>
      <c r="O39" s="155"/>
    </row>
    <row r="40" spans="2:15" ht="19.5" customHeight="1">
      <c r="B40" s="290" t="s">
        <v>176</v>
      </c>
      <c r="C40" s="343"/>
      <c r="D40" s="175" t="s">
        <v>122</v>
      </c>
      <c r="E40" s="176">
        <v>44</v>
      </c>
      <c r="F40" s="177">
        <v>-35</v>
      </c>
      <c r="G40" s="176">
        <v>26</v>
      </c>
      <c r="H40" s="177">
        <v>-3</v>
      </c>
      <c r="I40" s="176">
        <v>3</v>
      </c>
      <c r="J40" s="177">
        <v>-13</v>
      </c>
      <c r="K40" s="176">
        <v>9</v>
      </c>
      <c r="L40" s="177">
        <v>-6</v>
      </c>
      <c r="M40" s="178">
        <v>6</v>
      </c>
      <c r="N40" s="155"/>
      <c r="O40" s="155"/>
    </row>
    <row r="41" spans="2:15" ht="19.5" customHeight="1">
      <c r="B41" s="290" t="s">
        <v>177</v>
      </c>
      <c r="C41" s="343"/>
      <c r="D41" s="175" t="s">
        <v>122</v>
      </c>
      <c r="E41" s="176">
        <v>44</v>
      </c>
      <c r="F41" s="177">
        <v>-35</v>
      </c>
      <c r="G41" s="176">
        <v>26</v>
      </c>
      <c r="H41" s="177">
        <v>-3</v>
      </c>
      <c r="I41" s="176">
        <v>3</v>
      </c>
      <c r="J41" s="177">
        <v>-13</v>
      </c>
      <c r="K41" s="176">
        <v>9</v>
      </c>
      <c r="L41" s="177">
        <v>-6</v>
      </c>
      <c r="M41" s="178">
        <v>6</v>
      </c>
      <c r="N41" s="155"/>
      <c r="O41" s="155"/>
    </row>
    <row r="42" spans="2:15" s="179" customFormat="1" ht="19.5" customHeight="1">
      <c r="B42" s="350" t="s">
        <v>179</v>
      </c>
      <c r="C42" s="328"/>
      <c r="D42" s="203" t="s">
        <v>122</v>
      </c>
      <c r="E42" s="204">
        <v>44</v>
      </c>
      <c r="F42" s="205">
        <v>-35</v>
      </c>
      <c r="G42" s="204">
        <v>26</v>
      </c>
      <c r="H42" s="205">
        <v>-3</v>
      </c>
      <c r="I42" s="204">
        <v>3</v>
      </c>
      <c r="J42" s="205">
        <v>-13</v>
      </c>
      <c r="K42" s="204">
        <v>9</v>
      </c>
      <c r="L42" s="205">
        <v>-6</v>
      </c>
      <c r="M42" s="206">
        <v>6</v>
      </c>
      <c r="N42" s="164"/>
      <c r="O42" s="164"/>
    </row>
    <row r="43" spans="2:15" ht="19.5" customHeight="1">
      <c r="B43" s="288"/>
      <c r="C43" s="289"/>
      <c r="D43" s="180"/>
      <c r="E43" s="181"/>
      <c r="F43" s="182"/>
      <c r="G43" s="181"/>
      <c r="H43" s="182"/>
      <c r="I43" s="181"/>
      <c r="J43" s="182"/>
      <c r="K43" s="181"/>
      <c r="L43" s="182"/>
      <c r="M43" s="183"/>
      <c r="N43" s="155"/>
      <c r="O43" s="155"/>
    </row>
    <row r="44" spans="2:15" s="188" customFormat="1" ht="19.5" customHeight="1">
      <c r="B44" s="286"/>
      <c r="C44" s="291" t="s">
        <v>123</v>
      </c>
      <c r="D44" s="182">
        <v>-1</v>
      </c>
      <c r="E44" s="186">
        <v>0</v>
      </c>
      <c r="F44" s="184">
        <v>0</v>
      </c>
      <c r="G44" s="185">
        <v>0</v>
      </c>
      <c r="H44" s="184">
        <v>0</v>
      </c>
      <c r="I44" s="185">
        <v>0</v>
      </c>
      <c r="J44" s="182">
        <v>-1</v>
      </c>
      <c r="K44" s="186">
        <v>0</v>
      </c>
      <c r="L44" s="184"/>
      <c r="M44" s="187"/>
      <c r="N44" s="160"/>
      <c r="O44" s="160"/>
    </row>
    <row r="45" spans="2:15" s="188" customFormat="1" ht="19.5" customHeight="1">
      <c r="B45" s="286"/>
      <c r="C45" s="291" t="s">
        <v>124</v>
      </c>
      <c r="D45" s="182">
        <v>-2</v>
      </c>
      <c r="E45" s="181">
        <v>1</v>
      </c>
      <c r="F45" s="182">
        <v>-1</v>
      </c>
      <c r="G45" s="186">
        <v>0</v>
      </c>
      <c r="H45" s="184">
        <v>0</v>
      </c>
      <c r="I45" s="185">
        <v>0</v>
      </c>
      <c r="J45" s="182">
        <v>-1</v>
      </c>
      <c r="K45" s="181">
        <v>1</v>
      </c>
      <c r="L45" s="184">
        <v>0</v>
      </c>
      <c r="M45" s="187">
        <v>0</v>
      </c>
      <c r="N45" s="160"/>
      <c r="O45" s="160"/>
    </row>
    <row r="46" spans="2:15" s="188" customFormat="1" ht="19.5" customHeight="1">
      <c r="B46" s="286"/>
      <c r="C46" s="291" t="s">
        <v>125</v>
      </c>
      <c r="D46" s="182">
        <v>-9</v>
      </c>
      <c r="E46" s="181">
        <v>9</v>
      </c>
      <c r="F46" s="182">
        <v>-9</v>
      </c>
      <c r="G46" s="181">
        <v>9</v>
      </c>
      <c r="H46" s="184">
        <v>0</v>
      </c>
      <c r="I46" s="185">
        <v>0</v>
      </c>
      <c r="J46" s="184">
        <v>0</v>
      </c>
      <c r="K46" s="185">
        <v>0</v>
      </c>
      <c r="L46" s="184">
        <v>0</v>
      </c>
      <c r="M46" s="187">
        <v>0</v>
      </c>
      <c r="N46" s="160"/>
      <c r="O46" s="160"/>
    </row>
    <row r="47" spans="2:15" ht="19.5" customHeight="1">
      <c r="B47" s="286"/>
      <c r="C47" s="291" t="s">
        <v>126</v>
      </c>
      <c r="D47" s="182">
        <v>-3</v>
      </c>
      <c r="E47" s="181">
        <v>2</v>
      </c>
      <c r="F47" s="182">
        <v>-3</v>
      </c>
      <c r="G47" s="181">
        <v>2</v>
      </c>
      <c r="H47" s="184">
        <v>0</v>
      </c>
      <c r="I47" s="185">
        <v>0</v>
      </c>
      <c r="J47" s="184">
        <v>0</v>
      </c>
      <c r="K47" s="185">
        <v>0</v>
      </c>
      <c r="L47" s="184">
        <v>0</v>
      </c>
      <c r="M47" s="187">
        <v>0</v>
      </c>
      <c r="N47" s="155"/>
      <c r="O47" s="155"/>
    </row>
    <row r="48" spans="2:15" s="188" customFormat="1" ht="19.5" customHeight="1">
      <c r="B48" s="286"/>
      <c r="C48" s="291" t="s">
        <v>127</v>
      </c>
      <c r="D48" s="182">
        <v>-6</v>
      </c>
      <c r="E48" s="181">
        <v>5</v>
      </c>
      <c r="F48" s="182">
        <v>-3</v>
      </c>
      <c r="G48" s="181">
        <v>2</v>
      </c>
      <c r="H48" s="182">
        <v>-3</v>
      </c>
      <c r="I48" s="181">
        <v>3</v>
      </c>
      <c r="J48" s="184">
        <v>0</v>
      </c>
      <c r="K48" s="185">
        <v>0</v>
      </c>
      <c r="L48" s="184">
        <v>0</v>
      </c>
      <c r="M48" s="187">
        <v>0</v>
      </c>
      <c r="N48" s="160"/>
      <c r="O48" s="160"/>
    </row>
    <row r="49" spans="2:15" s="188" customFormat="1" ht="19.5" customHeight="1">
      <c r="B49" s="286"/>
      <c r="C49" s="291" t="s">
        <v>92</v>
      </c>
      <c r="D49" s="182">
        <v>-19</v>
      </c>
      <c r="E49" s="181">
        <v>14</v>
      </c>
      <c r="F49" s="182">
        <v>-3</v>
      </c>
      <c r="G49" s="181">
        <v>1</v>
      </c>
      <c r="H49" s="184">
        <v>0</v>
      </c>
      <c r="I49" s="185">
        <v>0</v>
      </c>
      <c r="J49" s="182">
        <v>-10</v>
      </c>
      <c r="K49" s="181">
        <v>7</v>
      </c>
      <c r="L49" s="182">
        <v>-6</v>
      </c>
      <c r="M49" s="183">
        <v>6</v>
      </c>
      <c r="N49" s="160"/>
      <c r="O49" s="160"/>
    </row>
    <row r="50" spans="2:15" s="188" customFormat="1" ht="19.5" customHeight="1">
      <c r="B50" s="286"/>
      <c r="C50" s="291" t="s">
        <v>128</v>
      </c>
      <c r="D50" s="182">
        <v>-8</v>
      </c>
      <c r="E50" s="181">
        <v>6</v>
      </c>
      <c r="F50" s="182">
        <v>-7</v>
      </c>
      <c r="G50" s="181">
        <v>5</v>
      </c>
      <c r="H50" s="184">
        <v>0</v>
      </c>
      <c r="I50" s="185">
        <v>0</v>
      </c>
      <c r="J50" s="182">
        <v>-1</v>
      </c>
      <c r="K50" s="181">
        <v>1</v>
      </c>
      <c r="L50" s="184">
        <v>0</v>
      </c>
      <c r="M50" s="187">
        <v>0</v>
      </c>
      <c r="N50" s="160"/>
      <c r="O50" s="160"/>
    </row>
    <row r="51" spans="2:15" s="188" customFormat="1" ht="19.5" customHeight="1">
      <c r="B51" s="286"/>
      <c r="C51" s="291" t="s">
        <v>129</v>
      </c>
      <c r="D51" s="184">
        <v>0</v>
      </c>
      <c r="E51" s="185">
        <v>0</v>
      </c>
      <c r="F51" s="184">
        <v>0</v>
      </c>
      <c r="G51" s="185">
        <v>0</v>
      </c>
      <c r="H51" s="184">
        <v>0</v>
      </c>
      <c r="I51" s="185">
        <v>0</v>
      </c>
      <c r="J51" s="184">
        <v>0</v>
      </c>
      <c r="K51" s="185">
        <v>0</v>
      </c>
      <c r="L51" s="184">
        <v>0</v>
      </c>
      <c r="M51" s="187">
        <v>0</v>
      </c>
      <c r="N51" s="160"/>
      <c r="O51" s="160"/>
    </row>
    <row r="52" spans="2:15" s="188" customFormat="1" ht="19.5" customHeight="1" thickBot="1">
      <c r="B52" s="292"/>
      <c r="C52" s="293" t="s">
        <v>178</v>
      </c>
      <c r="D52" s="189">
        <v>-9</v>
      </c>
      <c r="E52" s="190">
        <v>7</v>
      </c>
      <c r="F52" s="189">
        <v>-9</v>
      </c>
      <c r="G52" s="190">
        <v>7</v>
      </c>
      <c r="H52" s="191">
        <v>0</v>
      </c>
      <c r="I52" s="192">
        <v>0</v>
      </c>
      <c r="J52" s="191">
        <v>0</v>
      </c>
      <c r="K52" s="192">
        <v>0</v>
      </c>
      <c r="L52" s="191">
        <v>0</v>
      </c>
      <c r="M52" s="193">
        <v>0</v>
      </c>
      <c r="N52" s="160"/>
      <c r="O52" s="160"/>
    </row>
    <row r="53" spans="2:15" ht="19.5" customHeight="1">
      <c r="B53" s="198" t="s">
        <v>130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155"/>
      <c r="N53" s="155"/>
      <c r="O53" s="155"/>
    </row>
    <row r="54" spans="3:12" ht="19.5" customHeight="1">
      <c r="C54" s="2"/>
      <c r="D54" s="1"/>
      <c r="E54" s="1"/>
      <c r="F54" s="1"/>
      <c r="G54" s="1"/>
      <c r="H54" s="1"/>
      <c r="I54" s="1"/>
      <c r="J54" s="1"/>
      <c r="K54" s="1"/>
      <c r="L54" s="1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spans="9:10" ht="12" customHeight="1">
      <c r="I80" s="194"/>
      <c r="J80" s="194"/>
    </row>
    <row r="81" spans="2:12" ht="12" customHeight="1">
      <c r="B81" s="188"/>
      <c r="C81" s="195"/>
      <c r="H81" s="196"/>
      <c r="I81" s="188"/>
      <c r="J81" s="188"/>
      <c r="K81" s="188"/>
      <c r="L81" s="188"/>
    </row>
    <row r="82" spans="7:12" ht="12" customHeight="1">
      <c r="G82" s="197"/>
      <c r="H82" s="197"/>
      <c r="I82" s="197"/>
      <c r="J82" s="197"/>
      <c r="K82" s="197"/>
      <c r="L82" s="197"/>
    </row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</sheetData>
  <mergeCells count="9">
    <mergeCell ref="B38:C39"/>
    <mergeCell ref="B40:C40"/>
    <mergeCell ref="B42:C42"/>
    <mergeCell ref="B41:C41"/>
    <mergeCell ref="L38:M38"/>
    <mergeCell ref="D38:E38"/>
    <mergeCell ref="F38:G38"/>
    <mergeCell ref="H38:I38"/>
    <mergeCell ref="J38:K38"/>
  </mergeCells>
  <printOptions horizontalCentered="1" verticalCentered="1"/>
  <pageMargins left="0.5905511811023623" right="0.3937007874015748" top="0.7874015748031497" bottom="0.5905511811023623" header="0" footer="0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4"/>
  <sheetViews>
    <sheetView workbookViewId="0" topLeftCell="A1">
      <selection activeCell="B1" sqref="B1"/>
    </sheetView>
  </sheetViews>
  <sheetFormatPr defaultColWidth="9.00390625" defaultRowHeight="13.5"/>
  <cols>
    <col min="1" max="1" width="2.625" style="210" customWidth="1"/>
    <col min="2" max="2" width="12.625" style="210" customWidth="1"/>
    <col min="3" max="9" width="9.00390625" style="210" customWidth="1"/>
    <col min="10" max="10" width="10.375" style="210" customWidth="1"/>
    <col min="11" max="11" width="9.00390625" style="210" customWidth="1"/>
    <col min="12" max="12" width="10.375" style="210" customWidth="1"/>
    <col min="13" max="13" width="9.00390625" style="210" customWidth="1"/>
    <col min="14" max="14" width="9.875" style="210" customWidth="1"/>
    <col min="15" max="16384" width="9.00390625" style="210" customWidth="1"/>
  </cols>
  <sheetData>
    <row r="1" spans="2:12" s="208" customFormat="1" ht="14.25" customHeight="1">
      <c r="B1" s="156" t="s">
        <v>181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2:12" s="208" customFormat="1" ht="12" customHeight="1" thickBot="1">
      <c r="B2" s="156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2:12" ht="19.5" customHeight="1">
      <c r="B3" s="257" t="s">
        <v>182</v>
      </c>
      <c r="C3" s="361" t="s">
        <v>183</v>
      </c>
      <c r="D3" s="361"/>
      <c r="E3" s="361"/>
      <c r="F3" s="361" t="s">
        <v>184</v>
      </c>
      <c r="G3" s="361"/>
      <c r="H3" s="362"/>
      <c r="I3" s="209"/>
      <c r="J3" s="209"/>
      <c r="K3" s="209"/>
      <c r="L3" s="209"/>
    </row>
    <row r="4" spans="2:12" ht="19.5" customHeight="1">
      <c r="B4" s="363" t="s">
        <v>152</v>
      </c>
      <c r="C4" s="329" t="s">
        <v>185</v>
      </c>
      <c r="D4" s="366" t="s">
        <v>186</v>
      </c>
      <c r="E4" s="329" t="s">
        <v>187</v>
      </c>
      <c r="F4" s="329" t="s">
        <v>185</v>
      </c>
      <c r="G4" s="366" t="s">
        <v>186</v>
      </c>
      <c r="H4" s="368" t="s">
        <v>187</v>
      </c>
      <c r="I4" s="209"/>
      <c r="J4" s="209"/>
      <c r="K4" s="209"/>
      <c r="L4" s="209"/>
    </row>
    <row r="5" spans="2:12" ht="19.5" customHeight="1">
      <c r="B5" s="364"/>
      <c r="C5" s="365"/>
      <c r="D5" s="367"/>
      <c r="E5" s="365"/>
      <c r="F5" s="365"/>
      <c r="G5" s="367"/>
      <c r="H5" s="369"/>
      <c r="I5" s="209"/>
      <c r="J5" s="209"/>
      <c r="K5" s="209"/>
      <c r="L5" s="209"/>
    </row>
    <row r="6" spans="2:12" s="214" customFormat="1" ht="19.5" customHeight="1">
      <c r="B6" s="258"/>
      <c r="C6" s="211" t="s">
        <v>188</v>
      </c>
      <c r="D6" s="211" t="s">
        <v>189</v>
      </c>
      <c r="E6" s="211" t="s">
        <v>189</v>
      </c>
      <c r="F6" s="211" t="s">
        <v>188</v>
      </c>
      <c r="G6" s="211" t="s">
        <v>189</v>
      </c>
      <c r="H6" s="212" t="s">
        <v>189</v>
      </c>
      <c r="I6" s="213"/>
      <c r="J6" s="213"/>
      <c r="K6" s="213"/>
      <c r="L6" s="213"/>
    </row>
    <row r="7" spans="2:12" s="214" customFormat="1" ht="19.5" customHeight="1">
      <c r="B7" s="259" t="s">
        <v>141</v>
      </c>
      <c r="C7" s="215">
        <v>10</v>
      </c>
      <c r="D7" s="215">
        <v>1880</v>
      </c>
      <c r="E7" s="215">
        <v>401</v>
      </c>
      <c r="F7" s="216">
        <v>0</v>
      </c>
      <c r="G7" s="216">
        <v>0</v>
      </c>
      <c r="H7" s="217">
        <v>0</v>
      </c>
      <c r="I7" s="213"/>
      <c r="J7" s="213"/>
      <c r="K7" s="213"/>
      <c r="L7" s="213"/>
    </row>
    <row r="8" spans="2:12" s="214" customFormat="1" ht="19.5" customHeight="1">
      <c r="B8" s="259" t="s">
        <v>79</v>
      </c>
      <c r="C8" s="215">
        <v>6</v>
      </c>
      <c r="D8" s="215">
        <v>360</v>
      </c>
      <c r="E8" s="215">
        <v>115</v>
      </c>
      <c r="F8" s="216"/>
      <c r="G8" s="216"/>
      <c r="H8" s="217"/>
      <c r="I8" s="213"/>
      <c r="J8" s="213"/>
      <c r="K8" s="213"/>
      <c r="L8" s="213"/>
    </row>
    <row r="9" spans="2:12" s="221" customFormat="1" ht="19.5" customHeight="1">
      <c r="B9" s="260" t="s">
        <v>80</v>
      </c>
      <c r="C9" s="250">
        <f>SUM(C11:C12)</f>
        <v>0</v>
      </c>
      <c r="D9" s="250">
        <f>SUM(D11:D12)</f>
        <v>0</v>
      </c>
      <c r="E9" s="250">
        <f>SUM(E11:E12)</f>
        <v>0</v>
      </c>
      <c r="F9" s="218">
        <v>0</v>
      </c>
      <c r="G9" s="218">
        <v>0</v>
      </c>
      <c r="H9" s="219">
        <v>0</v>
      </c>
      <c r="I9" s="220"/>
      <c r="J9" s="220"/>
      <c r="K9" s="220"/>
      <c r="L9" s="220"/>
    </row>
    <row r="10" spans="2:12" s="214" customFormat="1" ht="19.5" customHeight="1">
      <c r="B10" s="261"/>
      <c r="C10" s="215"/>
      <c r="D10" s="215"/>
      <c r="E10" s="215"/>
      <c r="F10" s="215"/>
      <c r="G10" s="215"/>
      <c r="H10" s="222"/>
      <c r="I10" s="213"/>
      <c r="J10" s="213"/>
      <c r="K10" s="213"/>
      <c r="L10" s="213"/>
    </row>
    <row r="11" spans="2:12" s="214" customFormat="1" ht="19.5" customHeight="1">
      <c r="B11" s="262" t="s">
        <v>190</v>
      </c>
      <c r="C11" s="223">
        <v>0</v>
      </c>
      <c r="D11" s="223">
        <v>0</v>
      </c>
      <c r="E11" s="223">
        <v>0</v>
      </c>
      <c r="F11" s="216">
        <v>0</v>
      </c>
      <c r="G11" s="216">
        <v>0</v>
      </c>
      <c r="H11" s="217">
        <v>0</v>
      </c>
      <c r="I11" s="213"/>
      <c r="J11" s="213"/>
      <c r="K11" s="213"/>
      <c r="L11" s="213"/>
    </row>
    <row r="12" spans="2:12" s="214" customFormat="1" ht="19.5" customHeight="1" thickBot="1">
      <c r="B12" s="263" t="s">
        <v>191</v>
      </c>
      <c r="C12" s="224">
        <v>0</v>
      </c>
      <c r="D12" s="224">
        <v>0</v>
      </c>
      <c r="E12" s="224">
        <v>0</v>
      </c>
      <c r="F12" s="224">
        <v>0</v>
      </c>
      <c r="G12" s="224">
        <v>0</v>
      </c>
      <c r="H12" s="225">
        <v>0</v>
      </c>
      <c r="I12" s="213"/>
      <c r="J12" s="213"/>
      <c r="K12" s="213"/>
      <c r="L12" s="213"/>
    </row>
    <row r="13" spans="2:12" ht="12" customHeight="1">
      <c r="B13" s="226"/>
      <c r="C13" s="226"/>
      <c r="D13" s="226"/>
      <c r="E13" s="226"/>
      <c r="F13" s="226"/>
      <c r="G13" s="226"/>
      <c r="H13" s="226"/>
      <c r="I13" s="209"/>
      <c r="J13" s="209"/>
      <c r="K13" s="209"/>
      <c r="L13" s="209"/>
    </row>
    <row r="14" spans="2:12" ht="15.75" customHeight="1">
      <c r="B14" s="59" t="s">
        <v>169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</row>
    <row r="15" spans="2:12" ht="12" customHeight="1"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</row>
    <row r="16" spans="2:12" ht="12" customHeight="1"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</row>
    <row r="17" spans="2:12" ht="14.25">
      <c r="B17" s="156" t="s">
        <v>192</v>
      </c>
      <c r="C17" s="156"/>
      <c r="D17" s="57"/>
      <c r="E17" s="57"/>
      <c r="F17" s="57"/>
      <c r="G17" s="57"/>
      <c r="H17" s="57"/>
      <c r="I17" s="57"/>
      <c r="J17" s="57"/>
      <c r="K17" s="209"/>
      <c r="L17" s="209"/>
    </row>
    <row r="18" spans="2:12" ht="12" customHeight="1" thickBot="1">
      <c r="B18" s="57"/>
      <c r="C18" s="57"/>
      <c r="D18" s="57"/>
      <c r="E18" s="57"/>
      <c r="F18" s="57"/>
      <c r="G18" s="57"/>
      <c r="H18" s="57"/>
      <c r="I18" s="209"/>
      <c r="J18" s="57" t="s">
        <v>193</v>
      </c>
      <c r="K18" s="209"/>
      <c r="L18" s="209"/>
    </row>
    <row r="19" spans="2:12" ht="19.5" customHeight="1">
      <c r="B19" s="351" t="s">
        <v>194</v>
      </c>
      <c r="C19" s="322" t="s">
        <v>195</v>
      </c>
      <c r="D19" s="359"/>
      <c r="E19" s="322" t="s">
        <v>196</v>
      </c>
      <c r="F19" s="359"/>
      <c r="G19" s="322" t="s">
        <v>197</v>
      </c>
      <c r="H19" s="359"/>
      <c r="I19" s="322" t="s">
        <v>198</v>
      </c>
      <c r="J19" s="360"/>
      <c r="K19" s="209"/>
      <c r="L19" s="209"/>
    </row>
    <row r="20" spans="2:12" ht="19.5" customHeight="1">
      <c r="B20" s="352"/>
      <c r="C20" s="266" t="s">
        <v>199</v>
      </c>
      <c r="D20" s="266" t="s">
        <v>200</v>
      </c>
      <c r="E20" s="266" t="s">
        <v>199</v>
      </c>
      <c r="F20" s="266" t="s">
        <v>200</v>
      </c>
      <c r="G20" s="266" t="s">
        <v>199</v>
      </c>
      <c r="H20" s="266" t="s">
        <v>200</v>
      </c>
      <c r="I20" s="266" t="s">
        <v>199</v>
      </c>
      <c r="J20" s="267" t="s">
        <v>200</v>
      </c>
      <c r="K20" s="209"/>
      <c r="L20" s="209"/>
    </row>
    <row r="21" spans="2:12" s="229" customFormat="1" ht="19.5" customHeight="1">
      <c r="B21" s="268" t="s">
        <v>201</v>
      </c>
      <c r="C21" s="251">
        <f>SUM(C22:C41)</f>
        <v>19.72</v>
      </c>
      <c r="D21" s="252"/>
      <c r="E21" s="251">
        <f>SUM(E22:E41)</f>
        <v>6.53</v>
      </c>
      <c r="F21" s="252"/>
      <c r="G21" s="251">
        <f>SUM(G22:G41)</f>
        <v>0</v>
      </c>
      <c r="H21" s="252"/>
      <c r="I21" s="251">
        <f>SUM(I22:I41)</f>
        <v>3</v>
      </c>
      <c r="J21" s="227"/>
      <c r="K21" s="228"/>
      <c r="L21" s="228"/>
    </row>
    <row r="22" spans="2:12" ht="19.5" customHeight="1">
      <c r="B22" s="269" t="s">
        <v>202</v>
      </c>
      <c r="C22" s="230">
        <v>1.5</v>
      </c>
      <c r="D22" s="231" t="s">
        <v>203</v>
      </c>
      <c r="E22" s="232" t="s">
        <v>98</v>
      </c>
      <c r="F22" s="231"/>
      <c r="G22" s="233" t="s">
        <v>98</v>
      </c>
      <c r="H22" s="231"/>
      <c r="I22" s="233" t="s">
        <v>98</v>
      </c>
      <c r="J22" s="234"/>
      <c r="K22" s="209"/>
      <c r="L22" s="209"/>
    </row>
    <row r="23" spans="2:12" ht="19.5" customHeight="1">
      <c r="B23" s="353" t="s">
        <v>204</v>
      </c>
      <c r="C23" s="235">
        <v>1</v>
      </c>
      <c r="D23" s="236" t="s">
        <v>205</v>
      </c>
      <c r="E23" s="232" t="s">
        <v>86</v>
      </c>
      <c r="F23" s="236"/>
      <c r="G23" s="357">
        <v>0</v>
      </c>
      <c r="H23" s="358"/>
      <c r="I23" s="232" t="s">
        <v>86</v>
      </c>
      <c r="J23" s="237"/>
      <c r="K23" s="209"/>
      <c r="L23" s="209"/>
    </row>
    <row r="24" spans="2:12" ht="19.5" customHeight="1">
      <c r="B24" s="354"/>
      <c r="C24" s="238">
        <v>1.2</v>
      </c>
      <c r="D24" s="239" t="s">
        <v>206</v>
      </c>
      <c r="E24" s="135" t="s">
        <v>86</v>
      </c>
      <c r="F24" s="239"/>
      <c r="G24" s="356"/>
      <c r="H24" s="356"/>
      <c r="I24" s="128" t="s">
        <v>86</v>
      </c>
      <c r="J24" s="240"/>
      <c r="K24" s="209"/>
      <c r="L24" s="209"/>
    </row>
    <row r="25" spans="2:12" ht="19.5" customHeight="1">
      <c r="B25" s="353" t="s">
        <v>207</v>
      </c>
      <c r="C25" s="235">
        <v>1</v>
      </c>
      <c r="D25" s="236" t="s">
        <v>208</v>
      </c>
      <c r="E25" s="357">
        <v>0.5</v>
      </c>
      <c r="F25" s="358" t="s">
        <v>205</v>
      </c>
      <c r="G25" s="357">
        <v>0</v>
      </c>
      <c r="H25" s="358"/>
      <c r="I25" s="232" t="s">
        <v>86</v>
      </c>
      <c r="J25" s="237"/>
      <c r="K25" s="209"/>
      <c r="L25" s="209"/>
    </row>
    <row r="26" spans="2:12" ht="19.5" customHeight="1">
      <c r="B26" s="354"/>
      <c r="C26" s="238">
        <v>1</v>
      </c>
      <c r="D26" s="239" t="s">
        <v>205</v>
      </c>
      <c r="E26" s="356"/>
      <c r="F26" s="356"/>
      <c r="G26" s="356"/>
      <c r="H26" s="356"/>
      <c r="I26" s="128" t="s">
        <v>86</v>
      </c>
      <c r="J26" s="240"/>
      <c r="K26" s="209"/>
      <c r="L26" s="209"/>
    </row>
    <row r="27" spans="2:12" ht="19.5" customHeight="1">
      <c r="B27" s="353" t="s">
        <v>209</v>
      </c>
      <c r="C27" s="136">
        <v>1</v>
      </c>
      <c r="D27" s="236" t="s">
        <v>210</v>
      </c>
      <c r="E27" s="357">
        <v>0.5</v>
      </c>
      <c r="F27" s="358" t="s">
        <v>211</v>
      </c>
      <c r="G27" s="357">
        <v>0</v>
      </c>
      <c r="H27" s="358"/>
      <c r="I27" s="232" t="s">
        <v>86</v>
      </c>
      <c r="J27" s="237"/>
      <c r="K27" s="209"/>
      <c r="L27" s="209"/>
    </row>
    <row r="28" spans="2:12" ht="19.5" customHeight="1">
      <c r="B28" s="354"/>
      <c r="C28" s="238">
        <v>1</v>
      </c>
      <c r="D28" s="239" t="s">
        <v>211</v>
      </c>
      <c r="E28" s="356"/>
      <c r="F28" s="356"/>
      <c r="G28" s="356"/>
      <c r="H28" s="356"/>
      <c r="I28" s="128" t="s">
        <v>86</v>
      </c>
      <c r="J28" s="240"/>
      <c r="K28" s="209"/>
      <c r="L28" s="209"/>
    </row>
    <row r="29" spans="2:12" ht="19.5" customHeight="1">
      <c r="B29" s="270" t="s">
        <v>212</v>
      </c>
      <c r="C29" s="136">
        <v>1.5</v>
      </c>
      <c r="D29" s="241" t="s">
        <v>213</v>
      </c>
      <c r="E29" s="135" t="s">
        <v>94</v>
      </c>
      <c r="F29" s="241"/>
      <c r="G29" s="233" t="s">
        <v>94</v>
      </c>
      <c r="H29" s="231"/>
      <c r="I29" s="233" t="s">
        <v>94</v>
      </c>
      <c r="J29" s="242"/>
      <c r="K29" s="209"/>
      <c r="L29" s="209"/>
    </row>
    <row r="30" spans="2:12" ht="19.5" customHeight="1">
      <c r="B30" s="269" t="s">
        <v>214</v>
      </c>
      <c r="C30" s="243" t="s">
        <v>94</v>
      </c>
      <c r="D30" s="244"/>
      <c r="E30" s="233" t="s">
        <v>94</v>
      </c>
      <c r="F30" s="231"/>
      <c r="G30" s="233" t="s">
        <v>94</v>
      </c>
      <c r="H30" s="231"/>
      <c r="I30" s="230">
        <v>1.5</v>
      </c>
      <c r="J30" s="234" t="s">
        <v>215</v>
      </c>
      <c r="K30" s="209"/>
      <c r="L30" s="209"/>
    </row>
    <row r="31" spans="2:12" ht="19.5" customHeight="1">
      <c r="B31" s="269" t="s">
        <v>216</v>
      </c>
      <c r="C31" s="238">
        <v>1.4</v>
      </c>
      <c r="D31" s="231" t="s">
        <v>217</v>
      </c>
      <c r="E31" s="230">
        <v>1.5</v>
      </c>
      <c r="F31" s="231" t="s">
        <v>210</v>
      </c>
      <c r="G31" s="233" t="s">
        <v>96</v>
      </c>
      <c r="H31" s="231"/>
      <c r="I31" s="230">
        <v>1.5</v>
      </c>
      <c r="J31" s="234" t="s">
        <v>218</v>
      </c>
      <c r="K31" s="209"/>
      <c r="L31" s="209"/>
    </row>
    <row r="32" spans="2:12" ht="19.5" customHeight="1">
      <c r="B32" s="269" t="s">
        <v>219</v>
      </c>
      <c r="C32" s="230">
        <v>1</v>
      </c>
      <c r="D32" s="231" t="s">
        <v>220</v>
      </c>
      <c r="E32" s="230">
        <v>1</v>
      </c>
      <c r="F32" s="231" t="s">
        <v>220</v>
      </c>
      <c r="G32" s="233" t="s">
        <v>86</v>
      </c>
      <c r="H32" s="231"/>
      <c r="I32" s="233" t="s">
        <v>86</v>
      </c>
      <c r="J32" s="234"/>
      <c r="K32" s="209"/>
      <c r="L32" s="209"/>
    </row>
    <row r="33" spans="2:12" ht="19.5" customHeight="1">
      <c r="B33" s="270" t="s">
        <v>221</v>
      </c>
      <c r="C33" s="230">
        <v>1.02</v>
      </c>
      <c r="D33" s="231" t="s">
        <v>222</v>
      </c>
      <c r="E33" s="135" t="s">
        <v>96</v>
      </c>
      <c r="F33" s="241"/>
      <c r="G33" s="233" t="s">
        <v>96</v>
      </c>
      <c r="H33" s="231"/>
      <c r="I33" s="233" t="s">
        <v>96</v>
      </c>
      <c r="J33" s="234"/>
      <c r="K33" s="209"/>
      <c r="L33" s="209"/>
    </row>
    <row r="34" spans="2:12" ht="19.5" customHeight="1">
      <c r="B34" s="269" t="s">
        <v>223</v>
      </c>
      <c r="C34" s="230">
        <v>1.05</v>
      </c>
      <c r="D34" s="231" t="s">
        <v>224</v>
      </c>
      <c r="E34" s="230">
        <v>1.03</v>
      </c>
      <c r="F34" s="231" t="s">
        <v>222</v>
      </c>
      <c r="G34" s="233" t="s">
        <v>96</v>
      </c>
      <c r="H34" s="231"/>
      <c r="I34" s="233" t="s">
        <v>96</v>
      </c>
      <c r="J34" s="234"/>
      <c r="K34" s="209"/>
      <c r="L34" s="209"/>
    </row>
    <row r="35" spans="2:12" ht="19.5" customHeight="1">
      <c r="B35" s="270" t="s">
        <v>225</v>
      </c>
      <c r="C35" s="136">
        <v>1.05</v>
      </c>
      <c r="D35" s="241" t="s">
        <v>226</v>
      </c>
      <c r="E35" s="135" t="s">
        <v>86</v>
      </c>
      <c r="F35" s="231"/>
      <c r="G35" s="233" t="s">
        <v>86</v>
      </c>
      <c r="H35" s="231"/>
      <c r="I35" s="233" t="s">
        <v>86</v>
      </c>
      <c r="J35" s="234"/>
      <c r="K35" s="209"/>
      <c r="L35" s="209"/>
    </row>
    <row r="36" spans="2:12" ht="19.5" customHeight="1">
      <c r="B36" s="353" t="s">
        <v>227</v>
      </c>
      <c r="C36" s="235">
        <v>1</v>
      </c>
      <c r="D36" s="236" t="s">
        <v>224</v>
      </c>
      <c r="E36" s="355" t="s">
        <v>94</v>
      </c>
      <c r="F36" s="241"/>
      <c r="G36" s="232" t="s">
        <v>94</v>
      </c>
      <c r="H36" s="236"/>
      <c r="I36" s="232" t="s">
        <v>94</v>
      </c>
      <c r="J36" s="237"/>
      <c r="K36" s="209"/>
      <c r="L36" s="209"/>
    </row>
    <row r="37" spans="2:12" ht="19.5" customHeight="1">
      <c r="B37" s="354"/>
      <c r="C37" s="128">
        <v>1</v>
      </c>
      <c r="D37" s="239" t="s">
        <v>228</v>
      </c>
      <c r="E37" s="356"/>
      <c r="F37" s="241"/>
      <c r="G37" s="128" t="s">
        <v>94</v>
      </c>
      <c r="H37" s="239"/>
      <c r="I37" s="128" t="s">
        <v>94</v>
      </c>
      <c r="J37" s="240"/>
      <c r="K37" s="209"/>
      <c r="L37" s="209"/>
    </row>
    <row r="38" spans="2:12" ht="19.5" customHeight="1">
      <c r="B38" s="270" t="s">
        <v>229</v>
      </c>
      <c r="C38" s="245">
        <v>1</v>
      </c>
      <c r="D38" s="231" t="s">
        <v>210</v>
      </c>
      <c r="E38" s="135" t="s">
        <v>96</v>
      </c>
      <c r="F38" s="231"/>
      <c r="G38" s="233" t="s">
        <v>96</v>
      </c>
      <c r="H38" s="231"/>
      <c r="I38" s="233" t="s">
        <v>96</v>
      </c>
      <c r="J38" s="234"/>
      <c r="K38" s="209"/>
      <c r="L38" s="209"/>
    </row>
    <row r="39" spans="2:12" ht="19.5" customHeight="1">
      <c r="B39" s="269" t="s">
        <v>230</v>
      </c>
      <c r="C39" s="245">
        <v>1</v>
      </c>
      <c r="D39" s="231" t="s">
        <v>231</v>
      </c>
      <c r="E39" s="230">
        <v>1</v>
      </c>
      <c r="F39" s="231" t="s">
        <v>232</v>
      </c>
      <c r="G39" s="233" t="s">
        <v>86</v>
      </c>
      <c r="H39" s="231"/>
      <c r="I39" s="233" t="s">
        <v>86</v>
      </c>
      <c r="J39" s="234"/>
      <c r="K39" s="209"/>
      <c r="L39" s="209"/>
    </row>
    <row r="40" spans="2:12" ht="19.5" customHeight="1">
      <c r="B40" s="269" t="s">
        <v>233</v>
      </c>
      <c r="C40" s="245">
        <v>1</v>
      </c>
      <c r="D40" s="231" t="s">
        <v>237</v>
      </c>
      <c r="E40" s="233" t="s">
        <v>98</v>
      </c>
      <c r="F40" s="231"/>
      <c r="G40" s="233" t="s">
        <v>98</v>
      </c>
      <c r="H40" s="231"/>
      <c r="I40" s="233" t="s">
        <v>98</v>
      </c>
      <c r="J40" s="234"/>
      <c r="K40" s="209"/>
      <c r="L40" s="209"/>
    </row>
    <row r="41" spans="2:12" ht="19.5" customHeight="1" thickBot="1">
      <c r="B41" s="271" t="s">
        <v>234</v>
      </c>
      <c r="C41" s="246" t="s">
        <v>235</v>
      </c>
      <c r="D41" s="247"/>
      <c r="E41" s="147">
        <v>1</v>
      </c>
      <c r="F41" s="247" t="s">
        <v>208</v>
      </c>
      <c r="G41" s="246" t="s">
        <v>235</v>
      </c>
      <c r="H41" s="248"/>
      <c r="I41" s="246" t="s">
        <v>235</v>
      </c>
      <c r="J41" s="249"/>
      <c r="K41" s="209"/>
      <c r="L41" s="209"/>
    </row>
    <row r="42" spans="2:12" ht="12">
      <c r="B42" s="57"/>
      <c r="C42" s="57"/>
      <c r="D42" s="57"/>
      <c r="E42" s="57"/>
      <c r="F42" s="57"/>
      <c r="G42" s="57"/>
      <c r="H42" s="57"/>
      <c r="I42" s="57"/>
      <c r="J42" s="57"/>
      <c r="K42" s="209"/>
      <c r="L42" s="209"/>
    </row>
    <row r="43" spans="2:10" ht="12">
      <c r="B43" s="152" t="s">
        <v>169</v>
      </c>
      <c r="C43" s="1"/>
      <c r="D43" s="1"/>
      <c r="E43" s="1"/>
      <c r="F43" s="1"/>
      <c r="G43" s="1"/>
      <c r="H43" s="1"/>
      <c r="I43" s="1"/>
      <c r="J43" s="1"/>
    </row>
    <row r="44" ht="12">
      <c r="B44" s="152" t="s">
        <v>180</v>
      </c>
    </row>
  </sheetData>
  <mergeCells count="29">
    <mergeCell ref="C3:E3"/>
    <mergeCell ref="F3:H3"/>
    <mergeCell ref="B4:B5"/>
    <mergeCell ref="C4:C5"/>
    <mergeCell ref="D4:D5"/>
    <mergeCell ref="E4:E5"/>
    <mergeCell ref="F4:F5"/>
    <mergeCell ref="G4:G5"/>
    <mergeCell ref="H4:H5"/>
    <mergeCell ref="C19:D19"/>
    <mergeCell ref="E19:F19"/>
    <mergeCell ref="G19:H19"/>
    <mergeCell ref="I19:J19"/>
    <mergeCell ref="E25:E26"/>
    <mergeCell ref="F25:F26"/>
    <mergeCell ref="G25:G26"/>
    <mergeCell ref="H25:H26"/>
    <mergeCell ref="G27:G28"/>
    <mergeCell ref="H27:H28"/>
    <mergeCell ref="G23:G24"/>
    <mergeCell ref="H23:H24"/>
    <mergeCell ref="B36:B37"/>
    <mergeCell ref="E36:E37"/>
    <mergeCell ref="E27:E28"/>
    <mergeCell ref="F27:F28"/>
    <mergeCell ref="B19:B20"/>
    <mergeCell ref="B23:B24"/>
    <mergeCell ref="B25:B26"/>
    <mergeCell ref="B27:B28"/>
  </mergeCells>
  <printOptions horizontalCentered="1"/>
  <pageMargins left="0.7874015748031497" right="0.5905511811023623" top="0.7874015748031497" bottom="0.7874015748031497" header="0" footer="0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8"/>
  <sheetViews>
    <sheetView workbookViewId="0" topLeftCell="A1">
      <selection activeCell="H39" sqref="H39"/>
    </sheetView>
  </sheetViews>
  <sheetFormatPr defaultColWidth="9.00390625" defaultRowHeight="13.5"/>
  <cols>
    <col min="1" max="1" width="3.50390625" style="6" customWidth="1"/>
    <col min="2" max="11" width="9.00390625" style="6" customWidth="1"/>
    <col min="12" max="13" width="0" style="6" hidden="1" customWidth="1"/>
    <col min="14" max="16384" width="9.00390625" style="6" customWidth="1"/>
  </cols>
  <sheetData>
    <row r="2" ht="17.25">
      <c r="A2" s="5" t="s">
        <v>4</v>
      </c>
    </row>
    <row r="3" spans="1:10" ht="15" customHeight="1" thickBot="1">
      <c r="A3" s="7"/>
      <c r="B3" s="7"/>
      <c r="C3" s="7"/>
      <c r="D3" s="7"/>
      <c r="E3" s="7"/>
      <c r="F3" s="7"/>
      <c r="G3" s="7"/>
      <c r="H3" s="7"/>
      <c r="I3" s="377" t="s">
        <v>5</v>
      </c>
      <c r="J3" s="377"/>
    </row>
    <row r="4" spans="1:10" ht="15" customHeight="1">
      <c r="A4" s="378" t="s">
        <v>6</v>
      </c>
      <c r="B4" s="379"/>
      <c r="C4" s="382" t="s">
        <v>7</v>
      </c>
      <c r="D4" s="382" t="s">
        <v>8</v>
      </c>
      <c r="E4" s="384" t="s">
        <v>9</v>
      </c>
      <c r="F4" s="385"/>
      <c r="G4" s="385"/>
      <c r="H4" s="385"/>
      <c r="I4" s="385"/>
      <c r="J4" s="385"/>
    </row>
    <row r="5" spans="1:10" ht="15" customHeight="1">
      <c r="A5" s="380"/>
      <c r="B5" s="381"/>
      <c r="C5" s="383"/>
      <c r="D5" s="383"/>
      <c r="E5" s="8" t="s">
        <v>7</v>
      </c>
      <c r="F5" s="8" t="s">
        <v>10</v>
      </c>
      <c r="G5" s="8" t="s">
        <v>11</v>
      </c>
      <c r="H5" s="8" t="s">
        <v>12</v>
      </c>
      <c r="I5" s="8" t="s">
        <v>13</v>
      </c>
      <c r="J5" s="9" t="s">
        <v>14</v>
      </c>
    </row>
    <row r="6" spans="1:10" ht="15" customHeight="1" hidden="1">
      <c r="A6" s="373" t="s">
        <v>2</v>
      </c>
      <c r="B6" s="374"/>
      <c r="C6" s="10">
        <f>D6+E6</f>
        <v>956</v>
      </c>
      <c r="D6" s="10">
        <v>274</v>
      </c>
      <c r="E6" s="10">
        <f>F6+G6+H6+I6+J6</f>
        <v>682</v>
      </c>
      <c r="F6" s="10">
        <v>391</v>
      </c>
      <c r="G6" s="10">
        <v>8</v>
      </c>
      <c r="H6" s="10">
        <v>4</v>
      </c>
      <c r="I6" s="10">
        <v>163</v>
      </c>
      <c r="J6" s="11">
        <v>116</v>
      </c>
    </row>
    <row r="7" spans="1:10" ht="15" customHeight="1">
      <c r="A7" s="375" t="s">
        <v>46</v>
      </c>
      <c r="B7" s="376"/>
      <c r="C7" s="13">
        <f>E7+D7</f>
        <v>632</v>
      </c>
      <c r="D7" s="13">
        <v>108</v>
      </c>
      <c r="E7" s="13">
        <f>J7+I7+H7+G7+F7</f>
        <v>524</v>
      </c>
      <c r="F7" s="13">
        <v>295</v>
      </c>
      <c r="G7" s="13">
        <v>2</v>
      </c>
      <c r="H7" s="14">
        <v>0</v>
      </c>
      <c r="I7" s="13">
        <v>117</v>
      </c>
      <c r="J7" s="15">
        <v>110</v>
      </c>
    </row>
    <row r="8" spans="1:10" ht="15" customHeight="1">
      <c r="A8" s="375" t="s">
        <v>47</v>
      </c>
      <c r="B8" s="376"/>
      <c r="C8" s="13">
        <f>E8+D8</f>
        <v>432</v>
      </c>
      <c r="D8" s="13">
        <v>65</v>
      </c>
      <c r="E8" s="13">
        <f>J8+I8+H8+G8+F8</f>
        <v>367</v>
      </c>
      <c r="F8" s="13">
        <v>212</v>
      </c>
      <c r="G8" s="13">
        <v>3</v>
      </c>
      <c r="H8" s="14">
        <v>1</v>
      </c>
      <c r="I8" s="13">
        <v>91</v>
      </c>
      <c r="J8" s="15">
        <v>60</v>
      </c>
    </row>
    <row r="9" spans="1:10" ht="15" customHeight="1">
      <c r="A9" s="371" t="s">
        <v>48</v>
      </c>
      <c r="B9" s="372"/>
      <c r="C9" s="16">
        <f>D9+E9</f>
        <v>363</v>
      </c>
      <c r="D9" s="16">
        <f aca="true" t="shared" si="0" ref="D9:J9">D11+D19</f>
        <v>46</v>
      </c>
      <c r="E9" s="16">
        <f t="shared" si="0"/>
        <v>317</v>
      </c>
      <c r="F9" s="16">
        <f t="shared" si="0"/>
        <v>195</v>
      </c>
      <c r="G9" s="16">
        <f t="shared" si="0"/>
        <v>1</v>
      </c>
      <c r="H9" s="16">
        <f t="shared" si="0"/>
        <v>3</v>
      </c>
      <c r="I9" s="16">
        <f t="shared" si="0"/>
        <v>77</v>
      </c>
      <c r="J9" s="17">
        <f t="shared" si="0"/>
        <v>41</v>
      </c>
    </row>
    <row r="10" spans="3:10" ht="15" customHeight="1">
      <c r="C10" s="13"/>
      <c r="D10" s="13"/>
      <c r="E10" s="13"/>
      <c r="F10" s="13"/>
      <c r="G10" s="13"/>
      <c r="H10" s="13"/>
      <c r="I10" s="13"/>
      <c r="J10" s="15"/>
    </row>
    <row r="11" spans="1:10" ht="15" customHeight="1">
      <c r="A11" s="371" t="s">
        <v>15</v>
      </c>
      <c r="B11" s="372"/>
      <c r="C11" s="16">
        <f aca="true" t="shared" si="1" ref="C11:C17">D11+E11</f>
        <v>310</v>
      </c>
      <c r="D11" s="16">
        <f>D12+D13</f>
        <v>46</v>
      </c>
      <c r="E11" s="16">
        <f aca="true" t="shared" si="2" ref="E11:J11">E12+E13+E14+E15+E16+E17</f>
        <v>264</v>
      </c>
      <c r="F11" s="16">
        <f t="shared" si="2"/>
        <v>147</v>
      </c>
      <c r="G11" s="16">
        <f t="shared" si="2"/>
        <v>0</v>
      </c>
      <c r="H11" s="16">
        <f t="shared" si="2"/>
        <v>2</v>
      </c>
      <c r="I11" s="16">
        <f t="shared" si="2"/>
        <v>75</v>
      </c>
      <c r="J11" s="17">
        <f t="shared" si="2"/>
        <v>40</v>
      </c>
    </row>
    <row r="12" spans="2:10" ht="15" customHeight="1">
      <c r="B12" s="12" t="s">
        <v>16</v>
      </c>
      <c r="C12" s="18">
        <f t="shared" si="1"/>
        <v>65</v>
      </c>
      <c r="D12" s="13">
        <v>33</v>
      </c>
      <c r="E12" s="18">
        <f aca="true" t="shared" si="3" ref="E12:E17">F12+G12+H12+I12+J12</f>
        <v>32</v>
      </c>
      <c r="F12" s="13">
        <v>27</v>
      </c>
      <c r="G12" s="13">
        <v>0</v>
      </c>
      <c r="H12" s="13">
        <v>0</v>
      </c>
      <c r="I12" s="13">
        <v>5</v>
      </c>
      <c r="J12" s="15">
        <v>0</v>
      </c>
    </row>
    <row r="13" spans="2:10" ht="15" customHeight="1">
      <c r="B13" s="12" t="s">
        <v>17</v>
      </c>
      <c r="C13" s="18">
        <f t="shared" si="1"/>
        <v>226</v>
      </c>
      <c r="D13" s="13">
        <v>13</v>
      </c>
      <c r="E13" s="18">
        <f t="shared" si="3"/>
        <v>213</v>
      </c>
      <c r="F13" s="13">
        <v>113</v>
      </c>
      <c r="G13" s="13">
        <v>0</v>
      </c>
      <c r="H13" s="13">
        <v>2</v>
      </c>
      <c r="I13" s="13">
        <v>58</v>
      </c>
      <c r="J13" s="15">
        <v>40</v>
      </c>
    </row>
    <row r="14" spans="2:10" ht="15" customHeight="1">
      <c r="B14" s="12" t="s">
        <v>0</v>
      </c>
      <c r="C14" s="19">
        <f t="shared" si="1"/>
        <v>0</v>
      </c>
      <c r="D14" s="13">
        <v>0</v>
      </c>
      <c r="E14" s="18">
        <f t="shared" si="3"/>
        <v>0</v>
      </c>
      <c r="F14" s="13">
        <v>0</v>
      </c>
      <c r="G14" s="13">
        <v>0</v>
      </c>
      <c r="H14" s="13">
        <v>0</v>
      </c>
      <c r="I14" s="13">
        <v>0</v>
      </c>
      <c r="J14" s="15">
        <v>0</v>
      </c>
    </row>
    <row r="15" spans="2:10" ht="15" customHeight="1">
      <c r="B15" s="12" t="s">
        <v>18</v>
      </c>
      <c r="C15" s="18">
        <f t="shared" si="1"/>
        <v>0</v>
      </c>
      <c r="D15" s="13">
        <v>0</v>
      </c>
      <c r="E15" s="18">
        <f t="shared" si="3"/>
        <v>0</v>
      </c>
      <c r="F15" s="13">
        <v>0</v>
      </c>
      <c r="G15" s="13">
        <v>0</v>
      </c>
      <c r="H15" s="13">
        <v>0</v>
      </c>
      <c r="I15" s="13">
        <v>0</v>
      </c>
      <c r="J15" s="15">
        <v>0</v>
      </c>
    </row>
    <row r="16" spans="2:10" ht="15" customHeight="1">
      <c r="B16" s="12" t="s">
        <v>1</v>
      </c>
      <c r="C16" s="18">
        <f t="shared" si="1"/>
        <v>12</v>
      </c>
      <c r="D16" s="13">
        <v>0</v>
      </c>
      <c r="E16" s="18">
        <f t="shared" si="3"/>
        <v>12</v>
      </c>
      <c r="F16" s="13">
        <v>0</v>
      </c>
      <c r="G16" s="13">
        <v>0</v>
      </c>
      <c r="H16" s="13">
        <v>0</v>
      </c>
      <c r="I16" s="13">
        <v>12</v>
      </c>
      <c r="J16" s="15">
        <v>0</v>
      </c>
    </row>
    <row r="17" spans="2:10" ht="15" customHeight="1">
      <c r="B17" s="12" t="s">
        <v>19</v>
      </c>
      <c r="C17" s="18">
        <f t="shared" si="1"/>
        <v>7</v>
      </c>
      <c r="D17" s="13">
        <v>0</v>
      </c>
      <c r="E17" s="18">
        <f t="shared" si="3"/>
        <v>7</v>
      </c>
      <c r="F17" s="13">
        <v>7</v>
      </c>
      <c r="G17" s="13">
        <v>0</v>
      </c>
      <c r="H17" s="13">
        <v>0</v>
      </c>
      <c r="I17" s="13">
        <v>0</v>
      </c>
      <c r="J17" s="15">
        <v>0</v>
      </c>
    </row>
    <row r="18" spans="3:10" ht="15" customHeight="1">
      <c r="C18" s="18"/>
      <c r="D18" s="13"/>
      <c r="E18" s="18"/>
      <c r="F18" s="13"/>
      <c r="G18" s="13"/>
      <c r="H18" s="13"/>
      <c r="I18" s="13"/>
      <c r="J18" s="15"/>
    </row>
    <row r="19" spans="1:10" ht="15" customHeight="1">
      <c r="A19" s="371" t="s">
        <v>20</v>
      </c>
      <c r="B19" s="372"/>
      <c r="C19" s="20">
        <f>D19+E19</f>
        <v>53</v>
      </c>
      <c r="D19" s="21">
        <f>D22</f>
        <v>0</v>
      </c>
      <c r="E19" s="20">
        <f aca="true" t="shared" si="4" ref="E19:J19">E20+E21+E22</f>
        <v>53</v>
      </c>
      <c r="F19" s="16">
        <f t="shared" si="4"/>
        <v>48</v>
      </c>
      <c r="G19" s="16">
        <f t="shared" si="4"/>
        <v>1</v>
      </c>
      <c r="H19" s="16">
        <f t="shared" si="4"/>
        <v>1</v>
      </c>
      <c r="I19" s="16">
        <f t="shared" si="4"/>
        <v>2</v>
      </c>
      <c r="J19" s="17">
        <f t="shared" si="4"/>
        <v>1</v>
      </c>
    </row>
    <row r="20" spans="2:10" ht="15" customHeight="1">
      <c r="B20" s="12" t="s">
        <v>21</v>
      </c>
      <c r="C20" s="18">
        <f>D20+E20</f>
        <v>31</v>
      </c>
      <c r="D20" s="13">
        <v>0</v>
      </c>
      <c r="E20" s="18">
        <f>F20+G20+H20+I20+J20</f>
        <v>31</v>
      </c>
      <c r="F20" s="13">
        <v>30</v>
      </c>
      <c r="G20" s="13">
        <v>0</v>
      </c>
      <c r="H20" s="13">
        <v>0</v>
      </c>
      <c r="I20" s="13">
        <v>0</v>
      </c>
      <c r="J20" s="15">
        <v>1</v>
      </c>
    </row>
    <row r="21" spans="2:10" ht="15" customHeight="1">
      <c r="B21" s="12" t="s">
        <v>22</v>
      </c>
      <c r="C21" s="18">
        <f>D21+E21</f>
        <v>0</v>
      </c>
      <c r="D21" s="13">
        <v>0</v>
      </c>
      <c r="E21" s="18">
        <f>F21+G21+H21+I21+J21</f>
        <v>0</v>
      </c>
      <c r="F21" s="13">
        <v>0</v>
      </c>
      <c r="G21" s="13">
        <v>0</v>
      </c>
      <c r="H21" s="13">
        <v>0</v>
      </c>
      <c r="I21" s="13">
        <v>0</v>
      </c>
      <c r="J21" s="15">
        <v>0</v>
      </c>
    </row>
    <row r="22" spans="1:10" ht="15" customHeight="1" thickBot="1">
      <c r="A22" s="7"/>
      <c r="B22" s="22" t="s">
        <v>19</v>
      </c>
      <c r="C22" s="23">
        <f>D22+E22</f>
        <v>22</v>
      </c>
      <c r="D22" s="24">
        <v>0</v>
      </c>
      <c r="E22" s="23">
        <f>F22+G22+H22+I22+J22</f>
        <v>22</v>
      </c>
      <c r="F22" s="25">
        <v>18</v>
      </c>
      <c r="G22" s="25">
        <v>1</v>
      </c>
      <c r="H22" s="25">
        <v>1</v>
      </c>
      <c r="I22" s="25">
        <v>2</v>
      </c>
      <c r="J22" s="26">
        <v>0</v>
      </c>
    </row>
    <row r="23" ht="15" customHeight="1">
      <c r="A23" s="6" t="s">
        <v>23</v>
      </c>
    </row>
    <row r="24" ht="15" customHeight="1">
      <c r="A24" s="6" t="s">
        <v>24</v>
      </c>
    </row>
    <row r="27" ht="13.5">
      <c r="G27" s="27"/>
    </row>
    <row r="33" ht="13.5">
      <c r="A33" s="6" t="s">
        <v>25</v>
      </c>
    </row>
    <row r="35" spans="1:10" ht="13.5">
      <c r="A35" s="28" t="s">
        <v>6</v>
      </c>
      <c r="B35" s="29"/>
      <c r="C35" s="30" t="s">
        <v>7</v>
      </c>
      <c r="D35" s="30" t="s">
        <v>8</v>
      </c>
      <c r="E35" s="31" t="s">
        <v>26</v>
      </c>
      <c r="F35" s="31"/>
      <c r="G35" s="31"/>
      <c r="H35" s="31"/>
      <c r="I35" s="31"/>
      <c r="J35" s="29"/>
    </row>
    <row r="36" spans="1:10" ht="13.5">
      <c r="A36" s="32"/>
      <c r="B36" s="33"/>
      <c r="C36" s="4"/>
      <c r="D36" s="4"/>
      <c r="E36" s="34" t="s">
        <v>7</v>
      </c>
      <c r="F36" s="35" t="s">
        <v>10</v>
      </c>
      <c r="G36" s="35" t="s">
        <v>11</v>
      </c>
      <c r="H36" s="35" t="s">
        <v>12</v>
      </c>
      <c r="I36" s="35" t="s">
        <v>13</v>
      </c>
      <c r="J36" s="35" t="s">
        <v>14</v>
      </c>
    </row>
    <row r="37" spans="1:10" ht="13.5" hidden="1">
      <c r="A37" s="36" t="s">
        <v>2</v>
      </c>
      <c r="B37" s="34"/>
      <c r="C37" s="35">
        <f>D37+E37</f>
        <v>956</v>
      </c>
      <c r="D37" s="35">
        <v>274</v>
      </c>
      <c r="E37" s="35">
        <f>F37+G37+H37+I37+J37</f>
        <v>682</v>
      </c>
      <c r="F37" s="35">
        <v>391</v>
      </c>
      <c r="G37" s="35">
        <v>8</v>
      </c>
      <c r="H37" s="35">
        <v>4</v>
      </c>
      <c r="I37" s="35">
        <v>163</v>
      </c>
      <c r="J37" s="35">
        <v>116</v>
      </c>
    </row>
    <row r="38" spans="1:10" ht="13.5" hidden="1">
      <c r="A38" s="36" t="s">
        <v>3</v>
      </c>
      <c r="B38" s="34"/>
      <c r="C38" s="37">
        <f>D38+E38</f>
        <v>632</v>
      </c>
      <c r="D38" s="37">
        <v>108</v>
      </c>
      <c r="E38" s="37">
        <f>F38+G38+H38+I38+J38</f>
        <v>524</v>
      </c>
      <c r="F38" s="37">
        <v>295</v>
      </c>
      <c r="G38" s="37">
        <v>2</v>
      </c>
      <c r="H38" s="38">
        <v>0</v>
      </c>
      <c r="I38" s="37">
        <v>117</v>
      </c>
      <c r="J38" s="37">
        <v>110</v>
      </c>
    </row>
    <row r="39" spans="1:13" ht="13.5">
      <c r="A39" s="36" t="s">
        <v>44</v>
      </c>
      <c r="B39" s="34"/>
      <c r="C39" s="39">
        <f>D39+E39</f>
        <v>363</v>
      </c>
      <c r="D39" s="39">
        <f>D41+D49</f>
        <v>46</v>
      </c>
      <c r="E39" s="39">
        <f>F39+G39+H39+I39+J39</f>
        <v>317</v>
      </c>
      <c r="F39" s="39">
        <f>F41+F49</f>
        <v>195</v>
      </c>
      <c r="G39" s="39">
        <f>G41+G49</f>
        <v>1</v>
      </c>
      <c r="H39" s="39">
        <f>H41+H49</f>
        <v>3</v>
      </c>
      <c r="I39" s="39">
        <f>I41+I49</f>
        <v>77</v>
      </c>
      <c r="J39" s="39">
        <f>J41+J49</f>
        <v>41</v>
      </c>
      <c r="M39" s="40"/>
    </row>
    <row r="40" spans="1:10" ht="13.5">
      <c r="A40" s="36"/>
      <c r="B40" s="41"/>
      <c r="C40" s="42"/>
      <c r="D40" s="42"/>
      <c r="E40" s="42"/>
      <c r="F40" s="42"/>
      <c r="G40" s="42"/>
      <c r="H40" s="42"/>
      <c r="I40" s="42"/>
      <c r="J40" s="43"/>
    </row>
    <row r="41" spans="1:13" ht="13.5">
      <c r="A41" s="36" t="s">
        <v>15</v>
      </c>
      <c r="B41" s="34"/>
      <c r="C41" s="44">
        <f aca="true" t="shared" si="5" ref="C41:C47">D41+E41</f>
        <v>310</v>
      </c>
      <c r="D41" s="44">
        <f>D42+D43+D44+D45+D46+D47</f>
        <v>46</v>
      </c>
      <c r="E41" s="44">
        <f aca="true" t="shared" si="6" ref="E41:E47">F41+G41+H41+I41+J41</f>
        <v>264</v>
      </c>
      <c r="F41" s="44">
        <f>F42+F43+F44+F45+F46+F47</f>
        <v>147</v>
      </c>
      <c r="G41" s="44">
        <f>G42+G43+G44+G45+G46+G47</f>
        <v>0</v>
      </c>
      <c r="H41" s="44">
        <f>H42+H43+H44+H45+H46+H47</f>
        <v>2</v>
      </c>
      <c r="I41" s="44">
        <f>I42+I43+I44+I45+I46+I47</f>
        <v>75</v>
      </c>
      <c r="J41" s="44">
        <f>J42+J43+J44+J45+J46+J47</f>
        <v>40</v>
      </c>
      <c r="M41" s="40"/>
    </row>
    <row r="42" spans="1:13" ht="13.5">
      <c r="A42" s="11"/>
      <c r="B42" s="34" t="s">
        <v>16</v>
      </c>
      <c r="C42" s="39">
        <f t="shared" si="5"/>
        <v>65</v>
      </c>
      <c r="D42" s="39">
        <v>33</v>
      </c>
      <c r="E42" s="39">
        <f t="shared" si="6"/>
        <v>32</v>
      </c>
      <c r="F42" s="39">
        <v>27</v>
      </c>
      <c r="G42" s="39"/>
      <c r="H42" s="39"/>
      <c r="I42" s="39">
        <v>5</v>
      </c>
      <c r="J42" s="39"/>
      <c r="L42" s="6">
        <v>49</v>
      </c>
      <c r="M42" s="45">
        <f aca="true" t="shared" si="7" ref="M42:M51">L42-G42-H42-I42-J42</f>
        <v>44</v>
      </c>
    </row>
    <row r="43" spans="1:13" ht="13.5">
      <c r="A43" s="11"/>
      <c r="B43" s="34" t="s">
        <v>17</v>
      </c>
      <c r="C43" s="39">
        <f t="shared" si="5"/>
        <v>226</v>
      </c>
      <c r="D43" s="39">
        <v>13</v>
      </c>
      <c r="E43" s="39">
        <f t="shared" si="6"/>
        <v>213</v>
      </c>
      <c r="F43" s="39">
        <v>113</v>
      </c>
      <c r="G43" s="39">
        <v>0</v>
      </c>
      <c r="H43" s="39">
        <v>2</v>
      </c>
      <c r="I43" s="39">
        <v>58</v>
      </c>
      <c r="J43" s="39">
        <v>40</v>
      </c>
      <c r="L43" s="6">
        <v>240</v>
      </c>
      <c r="M43" s="45">
        <f t="shared" si="7"/>
        <v>140</v>
      </c>
    </row>
    <row r="44" spans="1:13" ht="13.5">
      <c r="A44" s="11"/>
      <c r="B44" s="34" t="s">
        <v>0</v>
      </c>
      <c r="C44" s="39">
        <f t="shared" si="5"/>
        <v>0</v>
      </c>
      <c r="D44" s="39"/>
      <c r="E44" s="39">
        <f t="shared" si="6"/>
        <v>0</v>
      </c>
      <c r="F44" s="39">
        <v>0</v>
      </c>
      <c r="G44" s="39"/>
      <c r="H44" s="39">
        <v>0</v>
      </c>
      <c r="I44" s="39"/>
      <c r="J44" s="39"/>
      <c r="L44" s="6">
        <v>2</v>
      </c>
      <c r="M44" s="45">
        <f t="shared" si="7"/>
        <v>2</v>
      </c>
    </row>
    <row r="45" spans="1:13" ht="13.5">
      <c r="A45" s="11"/>
      <c r="B45" s="34" t="s">
        <v>18</v>
      </c>
      <c r="C45" s="39">
        <f t="shared" si="5"/>
        <v>0</v>
      </c>
      <c r="D45" s="39"/>
      <c r="E45" s="39">
        <f t="shared" si="6"/>
        <v>0</v>
      </c>
      <c r="F45" s="39">
        <f>M45-G45-H45-I45-J45</f>
        <v>0</v>
      </c>
      <c r="G45" s="39"/>
      <c r="H45" s="39"/>
      <c r="I45" s="39"/>
      <c r="J45" s="39"/>
      <c r="L45" s="6">
        <v>0</v>
      </c>
      <c r="M45" s="45">
        <f t="shared" si="7"/>
        <v>0</v>
      </c>
    </row>
    <row r="46" spans="1:13" ht="13.5">
      <c r="A46" s="11"/>
      <c r="B46" s="34" t="s">
        <v>1</v>
      </c>
      <c r="C46" s="39">
        <f t="shared" si="5"/>
        <v>12</v>
      </c>
      <c r="D46" s="39"/>
      <c r="E46" s="39">
        <f t="shared" si="6"/>
        <v>12</v>
      </c>
      <c r="F46" s="39">
        <v>0</v>
      </c>
      <c r="G46" s="39"/>
      <c r="H46" s="39"/>
      <c r="I46" s="39">
        <v>12</v>
      </c>
      <c r="J46" s="39">
        <v>0</v>
      </c>
      <c r="L46" s="6">
        <v>20</v>
      </c>
      <c r="M46" s="45">
        <f t="shared" si="7"/>
        <v>8</v>
      </c>
    </row>
    <row r="47" spans="1:13" ht="13.5">
      <c r="A47" s="11"/>
      <c r="B47" s="34" t="s">
        <v>19</v>
      </c>
      <c r="C47" s="44">
        <f t="shared" si="5"/>
        <v>7</v>
      </c>
      <c r="D47" s="44"/>
      <c r="E47" s="44">
        <f t="shared" si="6"/>
        <v>7</v>
      </c>
      <c r="F47" s="44">
        <v>7</v>
      </c>
      <c r="G47" s="44"/>
      <c r="H47" s="44"/>
      <c r="I47" s="44"/>
      <c r="J47" s="44"/>
      <c r="L47" s="6">
        <v>4</v>
      </c>
      <c r="M47" s="45">
        <f t="shared" si="7"/>
        <v>4</v>
      </c>
    </row>
    <row r="48" spans="1:13" ht="13.5">
      <c r="A48" s="36"/>
      <c r="B48" s="41"/>
      <c r="C48" s="42"/>
      <c r="D48" s="42"/>
      <c r="E48" s="42"/>
      <c r="F48" s="42"/>
      <c r="G48" s="42"/>
      <c r="H48" s="42"/>
      <c r="I48" s="42"/>
      <c r="J48" s="43"/>
      <c r="M48" s="45">
        <f t="shared" si="7"/>
        <v>0</v>
      </c>
    </row>
    <row r="49" spans="1:13" ht="13.5">
      <c r="A49" s="36" t="s">
        <v>20</v>
      </c>
      <c r="B49" s="34"/>
      <c r="C49" s="46">
        <f>D49+E49</f>
        <v>53</v>
      </c>
      <c r="D49" s="46">
        <f>D50+D51+D52</f>
        <v>0</v>
      </c>
      <c r="E49" s="46">
        <f>F49+G49+H49+I49+J49</f>
        <v>53</v>
      </c>
      <c r="F49" s="46">
        <f>F50+F51+F52</f>
        <v>48</v>
      </c>
      <c r="G49" s="46">
        <f>G50+G51+G52</f>
        <v>1</v>
      </c>
      <c r="H49" s="46">
        <f>H50+H51+H52</f>
        <v>1</v>
      </c>
      <c r="I49" s="46">
        <f>I50+I51+I52</f>
        <v>2</v>
      </c>
      <c r="J49" s="46">
        <f>J50+J51+J52</f>
        <v>1</v>
      </c>
      <c r="L49" s="6">
        <v>52</v>
      </c>
      <c r="M49" s="40">
        <f t="shared" si="7"/>
        <v>47</v>
      </c>
    </row>
    <row r="50" spans="1:13" ht="13.5">
      <c r="A50" s="11"/>
      <c r="B50" s="34" t="s">
        <v>21</v>
      </c>
      <c r="C50" s="39">
        <f>D50+E50</f>
        <v>31</v>
      </c>
      <c r="D50" s="39"/>
      <c r="E50" s="39">
        <f>F50+G50+H50+I50+J50</f>
        <v>31</v>
      </c>
      <c r="F50" s="39">
        <v>30</v>
      </c>
      <c r="G50" s="39"/>
      <c r="H50" s="39"/>
      <c r="I50" s="39"/>
      <c r="J50" s="39">
        <v>1</v>
      </c>
      <c r="L50" s="6">
        <v>37</v>
      </c>
      <c r="M50" s="45">
        <f t="shared" si="7"/>
        <v>36</v>
      </c>
    </row>
    <row r="51" spans="1:13" ht="13.5">
      <c r="A51" s="11"/>
      <c r="B51" s="34" t="s">
        <v>22</v>
      </c>
      <c r="C51" s="39">
        <f>D51+E51</f>
        <v>0</v>
      </c>
      <c r="D51" s="39"/>
      <c r="E51" s="39">
        <f>F51+G51+H51+I51+J51</f>
        <v>0</v>
      </c>
      <c r="F51" s="39">
        <f>M51-G51-H51-I51-J51</f>
        <v>0</v>
      </c>
      <c r="G51" s="39"/>
      <c r="H51" s="39"/>
      <c r="I51" s="39"/>
      <c r="J51" s="39"/>
      <c r="L51" s="6">
        <v>0</v>
      </c>
      <c r="M51" s="45">
        <f t="shared" si="7"/>
        <v>0</v>
      </c>
    </row>
    <row r="52" spans="1:13" ht="13.5">
      <c r="A52" s="32"/>
      <c r="B52" s="34" t="s">
        <v>19</v>
      </c>
      <c r="C52" s="39">
        <f>D52+E52</f>
        <v>22</v>
      </c>
      <c r="D52" s="39"/>
      <c r="E52" s="39">
        <f>F52+G52+H52+I52+J52</f>
        <v>22</v>
      </c>
      <c r="F52" s="39">
        <v>18</v>
      </c>
      <c r="G52" s="39">
        <v>1</v>
      </c>
      <c r="H52" s="39">
        <v>1</v>
      </c>
      <c r="I52" s="39">
        <v>2</v>
      </c>
      <c r="J52" s="39"/>
      <c r="L52" s="6">
        <v>15</v>
      </c>
      <c r="M52" s="45">
        <f>L52-G52-H52-I52-J52</f>
        <v>11</v>
      </c>
    </row>
    <row r="55" ht="14.25">
      <c r="A55" s="47" t="s">
        <v>27</v>
      </c>
    </row>
    <row r="56" ht="13.5"/>
    <row r="57" spans="1:10" ht="13.5">
      <c r="A57" s="370"/>
      <c r="B57" s="370"/>
      <c r="C57" s="48" t="s">
        <v>28</v>
      </c>
      <c r="D57" s="48" t="s">
        <v>29</v>
      </c>
      <c r="E57" s="48" t="s">
        <v>30</v>
      </c>
      <c r="F57" s="48" t="s">
        <v>31</v>
      </c>
      <c r="G57" s="48" t="s">
        <v>32</v>
      </c>
      <c r="H57" s="48" t="s">
        <v>33</v>
      </c>
      <c r="I57" s="55" t="s">
        <v>45</v>
      </c>
      <c r="J57" s="48" t="s">
        <v>34</v>
      </c>
    </row>
    <row r="58" spans="1:10" ht="13.5">
      <c r="A58" s="370" t="s">
        <v>35</v>
      </c>
      <c r="B58" s="370"/>
      <c r="C58" s="49">
        <v>85</v>
      </c>
      <c r="D58" s="49"/>
      <c r="E58" s="49"/>
      <c r="F58" s="49">
        <v>21</v>
      </c>
      <c r="G58" s="49">
        <v>13</v>
      </c>
      <c r="H58" s="49">
        <v>2</v>
      </c>
      <c r="I58" s="49">
        <v>12</v>
      </c>
      <c r="J58" s="49">
        <f>C58+D58+E58+F58+G58+H58+I58</f>
        <v>133</v>
      </c>
    </row>
    <row r="59" spans="1:10" ht="13.5">
      <c r="A59" s="370" t="s">
        <v>36</v>
      </c>
      <c r="B59" s="370"/>
      <c r="C59" s="49">
        <v>35</v>
      </c>
      <c r="D59" s="49"/>
      <c r="E59" s="49"/>
      <c r="F59" s="49">
        <v>20</v>
      </c>
      <c r="G59" s="49">
        <v>11</v>
      </c>
      <c r="H59" s="49">
        <v>2</v>
      </c>
      <c r="I59" s="49">
        <v>65</v>
      </c>
      <c r="J59" s="49">
        <f>C59+D59+E59+F59+G59+H59+I59</f>
        <v>133</v>
      </c>
    </row>
    <row r="60" spans="1:10" ht="13.5">
      <c r="A60" s="370" t="s">
        <v>37</v>
      </c>
      <c r="B60" s="370"/>
      <c r="C60" s="49">
        <f>C58+C59</f>
        <v>120</v>
      </c>
      <c r="D60" s="49"/>
      <c r="E60" s="49"/>
      <c r="F60" s="49">
        <f>F58+F59</f>
        <v>41</v>
      </c>
      <c r="G60" s="49">
        <f>G58+G59</f>
        <v>24</v>
      </c>
      <c r="H60" s="49">
        <f>H58+H59</f>
        <v>4</v>
      </c>
      <c r="I60" s="49">
        <f>I58+I59</f>
        <v>77</v>
      </c>
      <c r="J60" s="49">
        <f>C60+D60+E60+F60+G60+H60+I60</f>
        <v>266</v>
      </c>
    </row>
    <row r="61" spans="1:10" ht="13.5">
      <c r="A61" s="370" t="s">
        <v>38</v>
      </c>
      <c r="B61" s="370"/>
      <c r="C61" s="49">
        <v>5</v>
      </c>
      <c r="D61" s="49"/>
      <c r="E61" s="49"/>
      <c r="F61" s="49">
        <v>46</v>
      </c>
      <c r="G61" s="49"/>
      <c r="H61" s="49"/>
      <c r="I61" s="49"/>
      <c r="J61" s="49">
        <f>C61+D61+E61+F61+G61+H61+I61</f>
        <v>51</v>
      </c>
    </row>
    <row r="62" spans="1:10" ht="13.5">
      <c r="A62" s="370" t="s">
        <v>34</v>
      </c>
      <c r="B62" s="370"/>
      <c r="C62" s="49">
        <f>C60+C61</f>
        <v>125</v>
      </c>
      <c r="D62" s="49"/>
      <c r="E62" s="49"/>
      <c r="F62" s="49">
        <f>F60+F61</f>
        <v>87</v>
      </c>
      <c r="G62" s="49">
        <f>G60+G61</f>
        <v>24</v>
      </c>
      <c r="H62" s="49">
        <f>H60+H61</f>
        <v>4</v>
      </c>
      <c r="I62" s="49">
        <f>I60+I61</f>
        <v>77</v>
      </c>
      <c r="J62" s="49">
        <f>C62+D62+E62+F62+G62+H62+I62</f>
        <v>317</v>
      </c>
    </row>
    <row r="68" spans="2:10" ht="13.5">
      <c r="B68" s="6" t="s">
        <v>39</v>
      </c>
      <c r="C68" s="36" t="s">
        <v>40</v>
      </c>
      <c r="D68" s="41"/>
      <c r="E68" s="50">
        <f>C9</f>
        <v>363</v>
      </c>
      <c r="G68" s="6" t="s">
        <v>41</v>
      </c>
      <c r="H68" s="36" t="s">
        <v>40</v>
      </c>
      <c r="I68" s="41"/>
      <c r="J68" s="50">
        <f>E68</f>
        <v>363</v>
      </c>
    </row>
    <row r="69" spans="3:10" ht="13.5">
      <c r="C69" s="28" t="s">
        <v>9</v>
      </c>
      <c r="D69" s="31"/>
      <c r="E69" s="51">
        <f>E39/C39</f>
        <v>0.8732782369146006</v>
      </c>
      <c r="H69" s="28" t="s">
        <v>17</v>
      </c>
      <c r="I69" s="31"/>
      <c r="J69" s="51">
        <f>C43/C39</f>
        <v>0.6225895316804407</v>
      </c>
    </row>
    <row r="70" spans="3:12" ht="13.5">
      <c r="C70" s="11"/>
      <c r="D70" s="35" t="s">
        <v>42</v>
      </c>
      <c r="E70" s="52">
        <f>C62/C39</f>
        <v>0.3443526170798898</v>
      </c>
      <c r="H70" s="11"/>
      <c r="I70" s="35" t="s">
        <v>9</v>
      </c>
      <c r="J70" s="52">
        <f>E43/C39</f>
        <v>0.5867768595041323</v>
      </c>
      <c r="L70" s="6">
        <f>E43/C39</f>
        <v>0.5867768595041323</v>
      </c>
    </row>
    <row r="71" spans="3:10" ht="13.5">
      <c r="C71" s="11"/>
      <c r="D71" s="35" t="s">
        <v>13</v>
      </c>
      <c r="E71" s="52">
        <f>I62/C39</f>
        <v>0.21212121212121213</v>
      </c>
      <c r="H71" s="32"/>
      <c r="I71" s="35" t="s">
        <v>8</v>
      </c>
      <c r="J71" s="52">
        <f>D43/C39</f>
        <v>0.03581267217630854</v>
      </c>
    </row>
    <row r="72" spans="3:10" ht="13.5">
      <c r="C72" s="11"/>
      <c r="D72" s="35" t="s">
        <v>31</v>
      </c>
      <c r="E72" s="52">
        <f>F62/C39</f>
        <v>0.2396694214876033</v>
      </c>
      <c r="H72" s="28" t="s">
        <v>16</v>
      </c>
      <c r="I72" s="31"/>
      <c r="J72" s="51">
        <f>C42/C39</f>
        <v>0.1790633608815427</v>
      </c>
    </row>
    <row r="73" spans="3:10" ht="13.5">
      <c r="C73" s="11"/>
      <c r="D73" s="35" t="s">
        <v>33</v>
      </c>
      <c r="E73" s="52">
        <f>H62/C39</f>
        <v>0.011019283746556474</v>
      </c>
      <c r="H73" s="11"/>
      <c r="I73" s="35" t="s">
        <v>9</v>
      </c>
      <c r="J73" s="52">
        <f>E42/C39</f>
        <v>0.0881542699724518</v>
      </c>
    </row>
    <row r="74" spans="3:10" ht="13.5">
      <c r="C74" s="11"/>
      <c r="D74" s="35" t="s">
        <v>29</v>
      </c>
      <c r="E74" s="52">
        <f>D62/C39</f>
        <v>0</v>
      </c>
      <c r="H74" s="32"/>
      <c r="I74" s="35" t="s">
        <v>8</v>
      </c>
      <c r="J74" s="52">
        <f>D42/C39</f>
        <v>0.09090909090909091</v>
      </c>
    </row>
    <row r="75" spans="3:10" ht="13.5">
      <c r="C75" s="32"/>
      <c r="D75" s="35" t="s">
        <v>32</v>
      </c>
      <c r="E75" s="52">
        <f>G62/C39</f>
        <v>0.06611570247933884</v>
      </c>
      <c r="H75" s="28" t="s">
        <v>1</v>
      </c>
      <c r="I75" s="31"/>
      <c r="J75" s="51">
        <f>C46/C39</f>
        <v>0.03305785123966942</v>
      </c>
    </row>
    <row r="76" spans="3:10" ht="13.5">
      <c r="C76" s="36" t="s">
        <v>8</v>
      </c>
      <c r="D76" s="41"/>
      <c r="E76" s="53">
        <f>D39/C39</f>
        <v>0.12672176308539945</v>
      </c>
      <c r="H76" s="11"/>
      <c r="I76" s="35" t="s">
        <v>9</v>
      </c>
      <c r="J76" s="52">
        <f>E46/C39</f>
        <v>0.03305785123966942</v>
      </c>
    </row>
    <row r="77" spans="5:10" ht="13.5">
      <c r="E77" s="54"/>
      <c r="H77" s="32"/>
      <c r="I77" s="35" t="s">
        <v>8</v>
      </c>
      <c r="J77" s="52">
        <f>D46/C39</f>
        <v>0</v>
      </c>
    </row>
    <row r="78" spans="5:10" ht="13.5">
      <c r="E78" s="54"/>
      <c r="H78" s="28" t="s">
        <v>43</v>
      </c>
      <c r="I78" s="31"/>
      <c r="J78" s="51">
        <f>(C44+C45+C47)/C39</f>
        <v>0.01928374655647383</v>
      </c>
    </row>
    <row r="79" spans="5:10" ht="13.5">
      <c r="E79" s="54"/>
      <c r="H79" s="11"/>
      <c r="I79" s="35" t="s">
        <v>9</v>
      </c>
      <c r="J79" s="52">
        <f>(E44+E45+E47)/C39</f>
        <v>0.01928374655647383</v>
      </c>
    </row>
    <row r="80" spans="5:10" ht="13.5">
      <c r="E80" s="54"/>
      <c r="H80" s="32"/>
      <c r="I80" s="35" t="s">
        <v>8</v>
      </c>
      <c r="J80" s="52"/>
    </row>
    <row r="81" spans="5:10" ht="13.5">
      <c r="E81" s="54"/>
      <c r="H81" s="28" t="s">
        <v>20</v>
      </c>
      <c r="I81" s="31"/>
      <c r="J81" s="51">
        <f>C49/C39</f>
        <v>0.14600550964187328</v>
      </c>
    </row>
    <row r="82" spans="5:10" ht="13.5">
      <c r="E82" s="54"/>
      <c r="H82" s="11"/>
      <c r="I82" s="35" t="s">
        <v>9</v>
      </c>
      <c r="J82" s="52">
        <f>E49/C39</f>
        <v>0.14600550964187328</v>
      </c>
    </row>
    <row r="83" spans="5:10" ht="13.5">
      <c r="E83" s="54"/>
      <c r="H83" s="32"/>
      <c r="I83" s="35" t="s">
        <v>8</v>
      </c>
      <c r="J83" s="52"/>
    </row>
    <row r="84" ht="13.5">
      <c r="E84" s="54"/>
    </row>
    <row r="85" ht="13.5">
      <c r="E85" s="54"/>
    </row>
    <row r="86" ht="13.5">
      <c r="E86" s="54"/>
    </row>
    <row r="87" ht="13.5">
      <c r="E87" s="54"/>
    </row>
    <row r="88" ht="13.5">
      <c r="E88" s="54"/>
    </row>
  </sheetData>
  <mergeCells count="17">
    <mergeCell ref="I3:J3"/>
    <mergeCell ref="A4:B5"/>
    <mergeCell ref="C4:C5"/>
    <mergeCell ref="D4:D5"/>
    <mergeCell ref="E4:J4"/>
    <mergeCell ref="A6:B6"/>
    <mergeCell ref="A7:B7"/>
    <mergeCell ref="A8:B8"/>
    <mergeCell ref="A9:B9"/>
    <mergeCell ref="A11:B11"/>
    <mergeCell ref="A19:B19"/>
    <mergeCell ref="A57:B57"/>
    <mergeCell ref="A58:B58"/>
    <mergeCell ref="A59:B59"/>
    <mergeCell ref="A60:B60"/>
    <mergeCell ref="A61:B61"/>
    <mergeCell ref="A62:B62"/>
  </mergeCells>
  <printOptions/>
  <pageMargins left="0.75" right="0.75" top="1" bottom="1" header="0.512" footer="0.512"/>
  <pageSetup fitToHeight="1" fitToWidth="1"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izm-k</cp:lastModifiedBy>
  <cp:lastPrinted>2008-11-25T02:02:17Z</cp:lastPrinted>
  <dcterms:created xsi:type="dcterms:W3CDTF">1999-11-30T08:48:17Z</dcterms:created>
  <dcterms:modified xsi:type="dcterms:W3CDTF">2009-01-27T09:37:55Z</dcterms:modified>
  <cp:category/>
  <cp:version/>
  <cp:contentType/>
  <cp:contentStatus/>
</cp:coreProperties>
</file>