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5580" windowHeight="5895" tabRatio="599" firstSheet="1" activeTab="1"/>
  </bookViews>
  <sheets>
    <sheet name="1-2土地利用" sheetId="1" r:id="rId1"/>
    <sheet name="1-4(1)分収造林･1-4(2)共有林野" sheetId="2" r:id="rId2"/>
    <sheet name="1-4(3)官行造林" sheetId="3" r:id="rId3"/>
  </sheets>
  <definedNames>
    <definedName name="_xlnm.Print_Titles" localSheetId="0">'1-2土地利用'!$4:$6</definedName>
  </definedNames>
  <calcPr fullCalcOnLoad="1"/>
</workbook>
</file>

<file path=xl/sharedStrings.xml><?xml version="1.0" encoding="utf-8"?>
<sst xmlns="http://schemas.openxmlformats.org/spreadsheetml/2006/main" count="262" uniqueCount="188">
  <si>
    <t>〔資料〕１．総面積、耕地面積は群馬県統計年鑑</t>
  </si>
  <si>
    <t>（単位：ha）</t>
  </si>
  <si>
    <t>市町村別</t>
  </si>
  <si>
    <t>総　数</t>
  </si>
  <si>
    <t>林              野</t>
  </si>
  <si>
    <t>耕                      地</t>
  </si>
  <si>
    <t>その他</t>
  </si>
  <si>
    <t>林 野 率</t>
  </si>
  <si>
    <t>国 有 林</t>
  </si>
  <si>
    <t>民 有 林</t>
  </si>
  <si>
    <t>田</t>
  </si>
  <si>
    <t>畑</t>
  </si>
  <si>
    <t>樹園地</t>
  </si>
  <si>
    <t>利根上流　　　　　　森林計画区</t>
  </si>
  <si>
    <t>沼田行政森林部</t>
  </si>
  <si>
    <t>　　　　　　沼田市</t>
  </si>
  <si>
    <t>　　　　　　白沢村</t>
  </si>
  <si>
    <t>　　　　　　利根村</t>
  </si>
  <si>
    <t>　　　　　　片品村</t>
  </si>
  <si>
    <t>　　　　　　川場村</t>
  </si>
  <si>
    <t>　　　　　　月夜野町</t>
  </si>
  <si>
    <t>　　　　　　水上町</t>
  </si>
  <si>
    <t>　　　　　　新治村</t>
  </si>
  <si>
    <t>　　　　　　昭和村</t>
  </si>
  <si>
    <t>吾妻森林計画区</t>
  </si>
  <si>
    <t>中之条行政森林部</t>
  </si>
  <si>
    <t>　　　　　　中之条町</t>
  </si>
  <si>
    <t>　　　　　　（吾）東村</t>
  </si>
  <si>
    <t>　　　　　　吾妻町</t>
  </si>
  <si>
    <t>　　　　　　長野原町</t>
  </si>
  <si>
    <t>　　　　　　嬬恋村</t>
  </si>
  <si>
    <t>　　　　　　草津町</t>
  </si>
  <si>
    <t>　　　　　　六合村</t>
  </si>
  <si>
    <t>　　　　　　高山村</t>
  </si>
  <si>
    <t>利根下流　　　　　　森林計画区</t>
  </si>
  <si>
    <t>渋川行政森林部</t>
  </si>
  <si>
    <t>　　　　　　前橋市</t>
  </si>
  <si>
    <t>　　　　　　渋川市</t>
  </si>
  <si>
    <t>　　　　　　北橘村</t>
  </si>
  <si>
    <t>　　　　　　赤城村</t>
  </si>
  <si>
    <t>　　　　　　富士見村</t>
  </si>
  <si>
    <t>　　　　　　大胡町</t>
  </si>
  <si>
    <t>　　　　　　宮城村</t>
  </si>
  <si>
    <t>　　　　　　粕川村</t>
  </si>
  <si>
    <t>　　　　　　子持村</t>
  </si>
  <si>
    <t>　　　　　　小野上村</t>
  </si>
  <si>
    <t>　　　　　　伊香保町</t>
  </si>
  <si>
    <t>　　　　　　榛東村</t>
  </si>
  <si>
    <t>　　　　　　吉岡町</t>
  </si>
  <si>
    <t>桐生行政森林部</t>
  </si>
  <si>
    <t>　　　　　　桐生市</t>
  </si>
  <si>
    <t>　　　　　　伊勢崎市</t>
  </si>
  <si>
    <t>　　　　　　太田市</t>
  </si>
  <si>
    <t>　　　　　　館林市</t>
  </si>
  <si>
    <t>　　　　　　新里村</t>
  </si>
  <si>
    <t>　　　　　　黒保根村</t>
  </si>
  <si>
    <t>　　　　　　（勢）東村</t>
  </si>
  <si>
    <t>　　　　　　赤堀町</t>
  </si>
  <si>
    <t>　　　　　　（佐）東村</t>
  </si>
  <si>
    <t>　　　境町</t>
  </si>
  <si>
    <t>　　　　　　玉村町</t>
  </si>
  <si>
    <t>　　　　　　尾島町</t>
  </si>
  <si>
    <t>　　　　　　新田町</t>
  </si>
  <si>
    <t>　　　　　　薮塚本町</t>
  </si>
  <si>
    <t>　　　　　　笠懸町</t>
  </si>
  <si>
    <t>　　　　　　大間々町</t>
  </si>
  <si>
    <t>　　　　　　板倉町</t>
  </si>
  <si>
    <t>　　　　　　明和町</t>
  </si>
  <si>
    <t>　　　　　　千代田町</t>
  </si>
  <si>
    <t>　　　　　　大泉町</t>
  </si>
  <si>
    <t>　　　　　　邑楽町</t>
  </si>
  <si>
    <t>西毛森林計画区</t>
  </si>
  <si>
    <t>高崎行政森林部</t>
  </si>
  <si>
    <t>　　　　　　高崎市</t>
  </si>
  <si>
    <t>　　　　　　安中市</t>
  </si>
  <si>
    <t>　　　　　　榛名町</t>
  </si>
  <si>
    <t>　　　　　　倉渕村</t>
  </si>
  <si>
    <t>　　　　　　箕郷町</t>
  </si>
  <si>
    <t>　　　　　　群馬町</t>
  </si>
  <si>
    <t>　　　　　　松井田町</t>
  </si>
  <si>
    <t>藤岡行政森林部</t>
  </si>
  <si>
    <t>　　　　　　藤岡市</t>
  </si>
  <si>
    <t>　　　　新町</t>
  </si>
  <si>
    <t>　　　　　　鬼石町</t>
  </si>
  <si>
    <t>　　　　　　吉井町</t>
  </si>
  <si>
    <t>　　　　　　万場町</t>
  </si>
  <si>
    <t>　　　　　　中里村</t>
  </si>
  <si>
    <t>　　　　　　上野村</t>
  </si>
  <si>
    <t>富岡行政森林部</t>
  </si>
  <si>
    <t>　　　　　　富岡市</t>
  </si>
  <si>
    <t>　　　　　　妙義町</t>
  </si>
  <si>
    <t>　　　　　　下仁田町</t>
  </si>
  <si>
    <t>　　　　　　南牧村</t>
  </si>
  <si>
    <t>　　　　　　甘楽町</t>
  </si>
  <si>
    <t>第４表　国有林（市町村別・事業別）</t>
  </si>
  <si>
    <t>（１）分収造林</t>
  </si>
  <si>
    <t>市   町   村</t>
  </si>
  <si>
    <t>総    数</t>
  </si>
  <si>
    <t>学    校</t>
  </si>
  <si>
    <t>各種記念</t>
  </si>
  <si>
    <t>林業構造改善</t>
  </si>
  <si>
    <t>山村振興</t>
  </si>
  <si>
    <t>一    般</t>
  </si>
  <si>
    <t>件数</t>
  </si>
  <si>
    <t>面  積</t>
  </si>
  <si>
    <t>平成７年度</t>
  </si>
  <si>
    <t>平成１２年度</t>
  </si>
  <si>
    <t>森林管理署</t>
  </si>
  <si>
    <t>市町村</t>
  </si>
  <si>
    <t>利根沼田</t>
  </si>
  <si>
    <t>沼田市</t>
  </si>
  <si>
    <t>白沢村</t>
  </si>
  <si>
    <t>利根村</t>
  </si>
  <si>
    <t>片品村</t>
  </si>
  <si>
    <t>川場村</t>
  </si>
  <si>
    <t>昭和村</t>
  </si>
  <si>
    <t>月夜野町</t>
  </si>
  <si>
    <t>新治村</t>
  </si>
  <si>
    <t>水上町</t>
  </si>
  <si>
    <t>中之条町</t>
  </si>
  <si>
    <t>吾妻町</t>
  </si>
  <si>
    <t>（吾）東村</t>
  </si>
  <si>
    <t>草津町</t>
  </si>
  <si>
    <t>六合村</t>
  </si>
  <si>
    <t>長野原町</t>
  </si>
  <si>
    <t>嬬恋村</t>
  </si>
  <si>
    <t>富岡市</t>
  </si>
  <si>
    <t>甘楽町</t>
  </si>
  <si>
    <t>下仁田町</t>
  </si>
  <si>
    <t>南牧村</t>
  </si>
  <si>
    <t>鬼石町</t>
  </si>
  <si>
    <t>万場町</t>
  </si>
  <si>
    <t>中里村</t>
  </si>
  <si>
    <t>上野村</t>
  </si>
  <si>
    <t>安中市</t>
  </si>
  <si>
    <t>松井田町</t>
  </si>
  <si>
    <t>倉渕村</t>
  </si>
  <si>
    <t>大間々事務所</t>
  </si>
  <si>
    <t>桐生市</t>
  </si>
  <si>
    <t>黒保根村</t>
  </si>
  <si>
    <t>（勢）東村</t>
  </si>
  <si>
    <t>子持村</t>
  </si>
  <si>
    <t>赤城村</t>
  </si>
  <si>
    <t>宮城村</t>
  </si>
  <si>
    <t>粕川村</t>
  </si>
  <si>
    <t>小野上村</t>
  </si>
  <si>
    <t>（２）共用林野</t>
  </si>
  <si>
    <t>総   数</t>
  </si>
  <si>
    <t>普   通</t>
  </si>
  <si>
    <t>薪   炭</t>
  </si>
  <si>
    <t>放   牧</t>
  </si>
  <si>
    <t>(3) 公有林野等官行造林契約現況</t>
  </si>
  <si>
    <t>契約存続期間</t>
  </si>
  <si>
    <t>年   数</t>
  </si>
  <si>
    <t>面   積</t>
  </si>
  <si>
    <t>自（年・月・日）</t>
  </si>
  <si>
    <t>至（年・月・日）</t>
  </si>
  <si>
    <t>昭和  8.12.26</t>
  </si>
  <si>
    <t>昭和 85.12.31</t>
  </si>
  <si>
    <t>昭和 32.11.15</t>
  </si>
  <si>
    <t>昭和 78.11.14</t>
  </si>
  <si>
    <t>昭和 33.11. 5</t>
  </si>
  <si>
    <t>昭和 74.11. 4</t>
  </si>
  <si>
    <t>昭和 36. 3.  5</t>
  </si>
  <si>
    <t>昭和 76. 3.  4</t>
  </si>
  <si>
    <t>月夜野村</t>
  </si>
  <si>
    <t>昭和 18. 4. 22</t>
  </si>
  <si>
    <t>昭和 95. 3. 31</t>
  </si>
  <si>
    <t>群　　馬</t>
  </si>
  <si>
    <t xml:space="preserve">昭和 32.12. 20 </t>
  </si>
  <si>
    <t>昭和 85.12.19　</t>
  </si>
  <si>
    <t xml:space="preserve">昭和 34. 8.   5 </t>
  </si>
  <si>
    <t>昭和 85.  8.  4</t>
  </si>
  <si>
    <t>吾　　妻</t>
  </si>
  <si>
    <t>高山村</t>
  </si>
  <si>
    <t>昭和 35. 3. 24</t>
  </si>
  <si>
    <t>昭和 83. 12.31</t>
  </si>
  <si>
    <t>計</t>
  </si>
  <si>
    <t>平成７年度</t>
  </si>
  <si>
    <t>平成１２年度</t>
  </si>
  <si>
    <t>平成１３年度</t>
  </si>
  <si>
    <t>平成１３年度</t>
  </si>
  <si>
    <t>吾妻</t>
  </si>
  <si>
    <t>群馬</t>
  </si>
  <si>
    <t>水上センター</t>
  </si>
  <si>
    <t>第２表　土地利用</t>
  </si>
  <si>
    <t>　　　　　２．国有林は森林管理局（事業統計書）及び２０００年世界農林業センサス、民有林は林政課</t>
  </si>
  <si>
    <t>〃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</si>
</sst>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9"/>
      <name val="ＭＳ ＰＲゴシック"/>
      <family val="3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Ｒ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Font="0" applyFill="0" applyBorder="0" applyAlignment="0" applyProtection="0"/>
  </cellStyleXfs>
  <cellXfs count="229">
    <xf numFmtId="0" fontId="4" fillId="0" borderId="0" xfId="0" applyNumberFormat="1" applyFont="1" applyAlignment="1">
      <alignment/>
    </xf>
    <xf numFmtId="178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vertical="center"/>
    </xf>
    <xf numFmtId="9" fontId="5" fillId="0" borderId="7" xfId="0" applyNumberFormat="1" applyFont="1" applyBorder="1" applyAlignment="1">
      <alignment vertical="center"/>
    </xf>
    <xf numFmtId="9" fontId="8" fillId="0" borderId="7" xfId="0" applyNumberFormat="1" applyFont="1" applyBorder="1" applyAlignment="1">
      <alignment vertical="center"/>
    </xf>
    <xf numFmtId="3" fontId="8" fillId="3" borderId="8" xfId="0" applyNumberFormat="1" applyFont="1" applyFill="1" applyBorder="1" applyAlignment="1">
      <alignment vertical="center" wrapText="1"/>
    </xf>
    <xf numFmtId="9" fontId="8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 horizontal="right" vertical="center"/>
    </xf>
    <xf numFmtId="9" fontId="8" fillId="0" borderId="11" xfId="0" applyNumberFormat="1" applyFont="1" applyBorder="1" applyAlignment="1">
      <alignment vertical="center"/>
    </xf>
    <xf numFmtId="3" fontId="5" fillId="3" borderId="12" xfId="0" applyNumberFormat="1" applyFont="1" applyFill="1" applyBorder="1" applyAlignment="1">
      <alignment horizontal="distributed" vertical="center"/>
    </xf>
    <xf numFmtId="9" fontId="5" fillId="0" borderId="13" xfId="0" applyNumberFormat="1" applyFont="1" applyBorder="1" applyAlignment="1">
      <alignment vertical="center"/>
    </xf>
    <xf numFmtId="3" fontId="5" fillId="3" borderId="14" xfId="0" applyNumberFormat="1" applyFont="1" applyFill="1" applyBorder="1" applyAlignment="1">
      <alignment horizontal="distributed" vertical="center"/>
    </xf>
    <xf numFmtId="3" fontId="5" fillId="3" borderId="15" xfId="0" applyNumberFormat="1" applyFont="1" applyFill="1" applyBorder="1" applyAlignment="1">
      <alignment vertical="center"/>
    </xf>
    <xf numFmtId="9" fontId="5" fillId="0" borderId="16" xfId="0" applyNumberFormat="1" applyFont="1" applyBorder="1" applyAlignment="1">
      <alignment vertical="center"/>
    </xf>
    <xf numFmtId="3" fontId="8" fillId="3" borderId="8" xfId="0" applyNumberFormat="1" applyFont="1" applyFill="1" applyBorder="1" applyAlignment="1">
      <alignment/>
    </xf>
    <xf numFmtId="3" fontId="5" fillId="3" borderId="17" xfId="0" applyNumberFormat="1" applyFont="1" applyFill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9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3" fontId="8" fillId="3" borderId="17" xfId="0" applyNumberFormat="1" applyFont="1" applyFill="1" applyBorder="1" applyAlignment="1">
      <alignment/>
    </xf>
    <xf numFmtId="9" fontId="8" fillId="0" borderId="18" xfId="0" applyNumberFormat="1" applyFont="1" applyBorder="1" applyAlignment="1">
      <alignment/>
    </xf>
    <xf numFmtId="3" fontId="5" fillId="3" borderId="17" xfId="0" applyNumberFormat="1" applyFont="1" applyFill="1" applyBorder="1" applyAlignment="1">
      <alignment horizontal="distributed" vertical="center"/>
    </xf>
    <xf numFmtId="3" fontId="5" fillId="3" borderId="22" xfId="0" applyNumberFormat="1" applyFont="1" applyFill="1" applyBorder="1" applyAlignment="1">
      <alignment vertical="center"/>
    </xf>
    <xf numFmtId="9" fontId="5" fillId="0" borderId="23" xfId="0" applyNumberFormat="1" applyFont="1" applyBorder="1" applyAlignment="1">
      <alignment vertical="center"/>
    </xf>
    <xf numFmtId="0" fontId="8" fillId="3" borderId="24" xfId="0" applyFont="1" applyFill="1" applyBorder="1" applyAlignment="1">
      <alignment horizontal="right" vertical="center"/>
    </xf>
    <xf numFmtId="9" fontId="8" fillId="0" borderId="25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/>
    </xf>
    <xf numFmtId="3" fontId="5" fillId="3" borderId="26" xfId="0" applyNumberFormat="1" applyFont="1" applyFill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180" fontId="5" fillId="2" borderId="33" xfId="0" applyNumberFormat="1" applyFont="1" applyFill="1" applyBorder="1" applyAlignment="1">
      <alignment horizontal="center" vertical="center"/>
    </xf>
    <xf numFmtId="180" fontId="5" fillId="2" borderId="34" xfId="0" applyNumberFormat="1" applyFont="1" applyFill="1" applyBorder="1" applyAlignment="1">
      <alignment horizontal="center"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11" fillId="0" borderId="35" xfId="0" applyNumberFormat="1" applyFont="1" applyBorder="1" applyAlignment="1">
      <alignment vertical="center"/>
    </xf>
    <xf numFmtId="178" fontId="11" fillId="0" borderId="37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11" fillId="0" borderId="38" xfId="0" applyNumberFormat="1" applyFont="1" applyBorder="1" applyAlignment="1">
      <alignment vertical="center"/>
    </xf>
    <xf numFmtId="178" fontId="11" fillId="0" borderId="36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vertical="center"/>
    </xf>
    <xf numFmtId="180" fontId="5" fillId="0" borderId="42" xfId="0" applyNumberFormat="1" applyFont="1" applyBorder="1" applyAlignment="1">
      <alignment vertical="center"/>
    </xf>
    <xf numFmtId="0" fontId="5" fillId="3" borderId="43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distributed" vertical="center"/>
    </xf>
    <xf numFmtId="178" fontId="5" fillId="0" borderId="44" xfId="0" applyNumberFormat="1" applyFont="1" applyBorder="1" applyAlignment="1">
      <alignment vertical="center"/>
    </xf>
    <xf numFmtId="178" fontId="5" fillId="0" borderId="45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46" xfId="0" applyNumberFormat="1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8" fillId="0" borderId="48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51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/>
    </xf>
    <xf numFmtId="178" fontId="8" fillId="0" borderId="52" xfId="0" applyNumberFormat="1" applyFont="1" applyFill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11" xfId="0" applyNumberFormat="1" applyFont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56" xfId="0" applyNumberFormat="1" applyFont="1" applyBorder="1" applyAlignment="1">
      <alignment vertical="center"/>
    </xf>
    <xf numFmtId="178" fontId="8" fillId="0" borderId="55" xfId="0" applyNumberFormat="1" applyFont="1" applyBorder="1" applyAlignment="1">
      <alignment vertical="center"/>
    </xf>
    <xf numFmtId="178" fontId="8" fillId="0" borderId="57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58" xfId="0" applyNumberFormat="1" applyFont="1" applyFill="1" applyBorder="1" applyAlignment="1">
      <alignment vertical="center"/>
    </xf>
    <xf numFmtId="178" fontId="5" fillId="0" borderId="59" xfId="0" applyNumberFormat="1" applyFont="1" applyBorder="1" applyAlignment="1">
      <alignment vertical="center"/>
    </xf>
    <xf numFmtId="178" fontId="5" fillId="0" borderId="58" xfId="0" applyNumberFormat="1" applyFont="1" applyBorder="1" applyAlignment="1">
      <alignment vertical="center"/>
    </xf>
    <xf numFmtId="178" fontId="5" fillId="0" borderId="60" xfId="0" applyNumberFormat="1" applyFont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61" xfId="0" applyNumberFormat="1" applyFont="1" applyFill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178" fontId="5" fillId="0" borderId="61" xfId="0" applyNumberFormat="1" applyFont="1" applyBorder="1" applyAlignment="1">
      <alignment vertical="center"/>
    </xf>
    <xf numFmtId="178" fontId="5" fillId="0" borderId="63" xfId="0" applyNumberFormat="1" applyFont="1" applyFill="1" applyBorder="1" applyAlignment="1">
      <alignment vertical="center"/>
    </xf>
    <xf numFmtId="178" fontId="5" fillId="0" borderId="64" xfId="0" applyNumberFormat="1" applyFont="1" applyBorder="1" applyAlignment="1">
      <alignment vertical="center"/>
    </xf>
    <xf numFmtId="178" fontId="5" fillId="0" borderId="63" xfId="0" applyNumberFormat="1" applyFont="1" applyBorder="1" applyAlignment="1">
      <alignment vertical="center"/>
    </xf>
    <xf numFmtId="178" fontId="5" fillId="0" borderId="65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/>
    </xf>
    <xf numFmtId="178" fontId="8" fillId="0" borderId="63" xfId="0" applyNumberFormat="1" applyFont="1" applyFill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5" fillId="0" borderId="23" xfId="0" applyNumberFormat="1" applyFont="1" applyBorder="1" applyAlignment="1">
      <alignment vertical="center"/>
    </xf>
    <xf numFmtId="178" fontId="5" fillId="0" borderId="66" xfId="0" applyNumberFormat="1" applyFont="1" applyFill="1" applyBorder="1" applyAlignment="1">
      <alignment vertical="center"/>
    </xf>
    <xf numFmtId="178" fontId="5" fillId="0" borderId="67" xfId="0" applyNumberFormat="1" applyFont="1" applyBorder="1" applyAlignment="1">
      <alignment vertical="center"/>
    </xf>
    <xf numFmtId="178" fontId="5" fillId="0" borderId="66" xfId="0" applyNumberFormat="1" applyFont="1" applyBorder="1" applyAlignment="1">
      <alignment vertical="center"/>
    </xf>
    <xf numFmtId="178" fontId="5" fillId="0" borderId="68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70" xfId="0" applyNumberFormat="1" applyFont="1" applyBorder="1" applyAlignment="1">
      <alignment vertical="center"/>
    </xf>
    <xf numFmtId="178" fontId="8" fillId="0" borderId="69" xfId="0" applyNumberFormat="1" applyFont="1" applyBorder="1" applyAlignment="1">
      <alignment vertical="center"/>
    </xf>
    <xf numFmtId="178" fontId="8" fillId="0" borderId="71" xfId="0" applyNumberFormat="1" applyFont="1" applyBorder="1" applyAlignment="1">
      <alignment vertical="center"/>
    </xf>
    <xf numFmtId="178" fontId="8" fillId="0" borderId="72" xfId="0" applyNumberFormat="1" applyFont="1" applyBorder="1" applyAlignment="1">
      <alignment/>
    </xf>
    <xf numFmtId="178" fontId="8" fillId="0" borderId="73" xfId="0" applyNumberFormat="1" applyFont="1" applyBorder="1" applyAlignment="1">
      <alignment vertical="center"/>
    </xf>
    <xf numFmtId="178" fontId="5" fillId="0" borderId="74" xfId="0" applyNumberFormat="1" applyFont="1" applyBorder="1" applyAlignment="1">
      <alignment vertical="center"/>
    </xf>
    <xf numFmtId="178" fontId="5" fillId="0" borderId="75" xfId="0" applyNumberFormat="1" applyFont="1" applyBorder="1" applyAlignment="1">
      <alignment vertical="center"/>
    </xf>
    <xf numFmtId="178" fontId="5" fillId="0" borderId="76" xfId="0" applyNumberFormat="1" applyFont="1" applyBorder="1" applyAlignment="1">
      <alignment vertical="center"/>
    </xf>
    <xf numFmtId="178" fontId="8" fillId="0" borderId="75" xfId="0" applyNumberFormat="1" applyFont="1" applyBorder="1" applyAlignment="1">
      <alignment/>
    </xf>
    <xf numFmtId="178" fontId="5" fillId="0" borderId="77" xfId="0" applyNumberFormat="1" applyFont="1" applyBorder="1" applyAlignment="1">
      <alignment vertical="center"/>
    </xf>
    <xf numFmtId="178" fontId="8" fillId="0" borderId="78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3" fontId="5" fillId="3" borderId="35" xfId="0" applyNumberFormat="1" applyFont="1" applyFill="1" applyBorder="1" applyAlignment="1">
      <alignment horizontal="distributed" vertical="center"/>
    </xf>
    <xf numFmtId="3" fontId="11" fillId="3" borderId="79" xfId="0" applyNumberFormat="1" applyFont="1" applyFill="1" applyBorder="1" applyAlignment="1">
      <alignment horizontal="distributed" vertical="center"/>
    </xf>
    <xf numFmtId="3" fontId="5" fillId="0" borderId="0" xfId="0" applyNumberFormat="1" applyFont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5" fillId="3" borderId="80" xfId="0" applyNumberFormat="1" applyFont="1" applyFill="1" applyBorder="1" applyAlignment="1">
      <alignment horizontal="distributed" vertical="center"/>
    </xf>
    <xf numFmtId="3" fontId="5" fillId="3" borderId="31" xfId="0" applyNumberFormat="1" applyFont="1" applyFill="1" applyBorder="1" applyAlignment="1">
      <alignment horizontal="distributed"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11" fillId="3" borderId="35" xfId="0" applyNumberFormat="1" applyFont="1" applyFill="1" applyBorder="1" applyAlignment="1">
      <alignment vertical="center"/>
    </xf>
    <xf numFmtId="3" fontId="5" fillId="3" borderId="79" xfId="0" applyNumberFormat="1" applyFont="1" applyFill="1" applyBorder="1" applyAlignment="1">
      <alignment vertical="center"/>
    </xf>
    <xf numFmtId="3" fontId="11" fillId="3" borderId="81" xfId="0" applyNumberFormat="1" applyFont="1" applyFill="1" applyBorder="1" applyAlignment="1">
      <alignment horizontal="distributed" vertical="center"/>
    </xf>
    <xf numFmtId="3" fontId="11" fillId="3" borderId="38" xfId="0" applyNumberFormat="1" applyFont="1" applyFill="1" applyBorder="1" applyAlignment="1">
      <alignment vertical="center"/>
    </xf>
    <xf numFmtId="3" fontId="5" fillId="3" borderId="82" xfId="0" applyNumberFormat="1" applyFont="1" applyFill="1" applyBorder="1" applyAlignment="1">
      <alignment vertical="center"/>
    </xf>
    <xf numFmtId="3" fontId="5" fillId="3" borderId="39" xfId="0" applyNumberFormat="1" applyFont="1" applyFill="1" applyBorder="1" applyAlignment="1">
      <alignment vertical="center"/>
    </xf>
    <xf numFmtId="3" fontId="5" fillId="3" borderId="79" xfId="0" applyNumberFormat="1" applyFont="1" applyFill="1" applyBorder="1" applyAlignment="1">
      <alignment vertical="center" shrinkToFit="1"/>
    </xf>
    <xf numFmtId="3" fontId="5" fillId="3" borderId="83" xfId="0" applyNumberFormat="1" applyFont="1" applyFill="1" applyBorder="1" applyAlignment="1">
      <alignment vertical="center"/>
    </xf>
    <xf numFmtId="3" fontId="5" fillId="3" borderId="41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5" fillId="3" borderId="80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vertical="center"/>
    </xf>
    <xf numFmtId="3" fontId="11" fillId="3" borderId="81" xfId="0" applyNumberFormat="1" applyFont="1" applyFill="1" applyBorder="1" applyAlignment="1">
      <alignment horizontal="distributed" vertical="center" shrinkToFit="1"/>
    </xf>
    <xf numFmtId="178" fontId="11" fillId="0" borderId="39" xfId="0" applyNumberFormat="1" applyFont="1" applyBorder="1" applyAlignment="1">
      <alignment vertical="center"/>
    </xf>
    <xf numFmtId="178" fontId="11" fillId="0" borderId="4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14" fillId="2" borderId="31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183" fontId="14" fillId="0" borderId="31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0" fillId="3" borderId="84" xfId="0" applyFont="1" applyFill="1" applyBorder="1" applyAlignment="1">
      <alignment horizontal="center" vertical="center"/>
    </xf>
    <xf numFmtId="0" fontId="10" fillId="0" borderId="85" xfId="0" applyFont="1" applyBorder="1" applyAlignment="1">
      <alignment vertical="center"/>
    </xf>
    <xf numFmtId="58" fontId="10" fillId="0" borderId="85" xfId="0" applyNumberFormat="1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3" borderId="3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3" fontId="0" fillId="0" borderId="87" xfId="0" applyNumberFormat="1" applyFont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3" fontId="0" fillId="0" borderId="89" xfId="0" applyNumberFormat="1" applyFont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3" fontId="9" fillId="0" borderId="91" xfId="0" applyNumberFormat="1" applyFont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3" fontId="9" fillId="0" borderId="93" xfId="0" applyNumberFormat="1" applyFont="1" applyBorder="1" applyAlignment="1">
      <alignment horizontal="center" vertical="center"/>
    </xf>
    <xf numFmtId="3" fontId="9" fillId="0" borderId="94" xfId="0" applyNumberFormat="1" applyFont="1" applyBorder="1" applyAlignment="1">
      <alignment horizontal="center" vertical="center"/>
    </xf>
    <xf numFmtId="3" fontId="5" fillId="2" borderId="95" xfId="0" applyNumberFormat="1" applyFont="1" applyFill="1" applyBorder="1" applyAlignment="1">
      <alignment horizontal="center" vertical="center"/>
    </xf>
    <xf numFmtId="3" fontId="5" fillId="2" borderId="96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distributed" vertical="center"/>
    </xf>
    <xf numFmtId="3" fontId="5" fillId="3" borderId="97" xfId="0" applyNumberFormat="1" applyFont="1" applyFill="1" applyBorder="1" applyAlignment="1">
      <alignment horizontal="distributed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98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>
      <alignment horizontal="center" vertical="center"/>
    </xf>
    <xf numFmtId="3" fontId="5" fillId="2" borderId="100" xfId="0" applyNumberFormat="1" applyFont="1" applyFill="1" applyBorder="1" applyAlignment="1">
      <alignment horizontal="center" vertical="center"/>
    </xf>
    <xf numFmtId="3" fontId="11" fillId="3" borderId="79" xfId="0" applyNumberFormat="1" applyFont="1" applyFill="1" applyBorder="1" applyAlignment="1">
      <alignment horizontal="distributed" vertical="center"/>
    </xf>
    <xf numFmtId="3" fontId="11" fillId="3" borderId="35" xfId="0" applyNumberFormat="1" applyFont="1" applyFill="1" applyBorder="1" applyAlignment="1">
      <alignment horizontal="distributed" vertical="center"/>
    </xf>
    <xf numFmtId="3" fontId="5" fillId="3" borderId="101" xfId="0" applyNumberFormat="1" applyFont="1" applyFill="1" applyBorder="1" applyAlignment="1">
      <alignment horizontal="distributed" vertical="center"/>
    </xf>
    <xf numFmtId="0" fontId="4" fillId="0" borderId="102" xfId="0" applyNumberFormat="1" applyFont="1" applyBorder="1" applyAlignment="1">
      <alignment vertical="center"/>
    </xf>
    <xf numFmtId="0" fontId="4" fillId="0" borderId="97" xfId="0" applyNumberFormat="1" applyFont="1" applyBorder="1" applyAlignment="1">
      <alignment vertical="center"/>
    </xf>
    <xf numFmtId="3" fontId="11" fillId="3" borderId="24" xfId="0" applyNumberFormat="1" applyFont="1" applyFill="1" applyBorder="1" applyAlignment="1">
      <alignment horizontal="distributed" vertical="center"/>
    </xf>
    <xf numFmtId="0" fontId="4" fillId="0" borderId="99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NumberFormat="1" applyFont="1" applyBorder="1" applyAlignment="1">
      <alignment vertical="center"/>
    </xf>
    <xf numFmtId="0" fontId="14" fillId="0" borderId="40" xfId="0" applyNumberFormat="1" applyFont="1" applyBorder="1" applyAlignment="1">
      <alignment vertical="center"/>
    </xf>
    <xf numFmtId="0" fontId="14" fillId="2" borderId="103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2" borderId="105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3" fontId="5" fillId="3" borderId="106" xfId="0" applyNumberFormat="1" applyFont="1" applyFill="1" applyBorder="1" applyAlignment="1">
      <alignment horizontal="center" vertical="center"/>
    </xf>
    <xf numFmtId="0" fontId="4" fillId="3" borderId="100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2">
      <selection activeCell="D8" sqref="D8"/>
    </sheetView>
  </sheetViews>
  <sheetFormatPr defaultColWidth="9.00390625" defaultRowHeight="9"/>
  <cols>
    <col min="1" max="1" width="14.625" style="4" customWidth="1"/>
    <col min="2" max="11" width="8.625" style="4" customWidth="1"/>
    <col min="12" max="16384" width="10.75390625" style="4" customWidth="1"/>
  </cols>
  <sheetData>
    <row r="1" spans="1:11" ht="15" customHeight="1">
      <c r="A1" s="169" t="s">
        <v>185</v>
      </c>
      <c r="B1" s="3"/>
      <c r="C1" s="3"/>
      <c r="D1" s="3"/>
      <c r="E1" s="3"/>
      <c r="F1" s="3"/>
      <c r="G1" s="3"/>
      <c r="H1" s="3"/>
      <c r="I1" s="3"/>
      <c r="K1" s="3"/>
    </row>
    <row r="2" s="5" customFormat="1" ht="12" customHeight="1">
      <c r="B2" s="6" t="s">
        <v>0</v>
      </c>
    </row>
    <row r="3" spans="1:11" ht="15" customHeight="1">
      <c r="A3" s="5"/>
      <c r="B3" s="172" t="s">
        <v>186</v>
      </c>
      <c r="C3" s="5"/>
      <c r="D3" s="5"/>
      <c r="E3" s="5"/>
      <c r="F3" s="5"/>
      <c r="G3" s="5"/>
      <c r="H3" s="5"/>
      <c r="I3" s="5"/>
      <c r="J3" s="5"/>
      <c r="K3" s="5"/>
    </row>
    <row r="4" spans="1:12" ht="12.75" thickBot="1">
      <c r="A4" s="7"/>
      <c r="C4" s="3"/>
      <c r="D4" s="3"/>
      <c r="E4" s="3"/>
      <c r="F4" s="3"/>
      <c r="G4" s="3"/>
      <c r="H4" s="3"/>
      <c r="I4" s="3"/>
      <c r="K4" s="3" t="s">
        <v>1</v>
      </c>
      <c r="L4" s="8"/>
    </row>
    <row r="5" spans="1:12" s="13" customFormat="1" ht="15" customHeight="1">
      <c r="A5" s="193" t="s">
        <v>2</v>
      </c>
      <c r="B5" s="195" t="s">
        <v>3</v>
      </c>
      <c r="C5" s="197" t="s">
        <v>4</v>
      </c>
      <c r="D5" s="198"/>
      <c r="E5" s="198"/>
      <c r="F5" s="199"/>
      <c r="G5" s="197" t="s">
        <v>5</v>
      </c>
      <c r="H5" s="198"/>
      <c r="I5" s="198"/>
      <c r="J5" s="199"/>
      <c r="K5" s="191" t="s">
        <v>6</v>
      </c>
      <c r="L5" s="12"/>
    </row>
    <row r="6" spans="1:12" ht="19.5" customHeight="1">
      <c r="A6" s="194"/>
      <c r="B6" s="196"/>
      <c r="C6" s="9" t="s">
        <v>3</v>
      </c>
      <c r="D6" s="10" t="s">
        <v>7</v>
      </c>
      <c r="E6" s="10" t="s">
        <v>8</v>
      </c>
      <c r="F6" s="11" t="s">
        <v>9</v>
      </c>
      <c r="G6" s="9" t="s">
        <v>3</v>
      </c>
      <c r="H6" s="10" t="s">
        <v>10</v>
      </c>
      <c r="I6" s="10" t="s">
        <v>11</v>
      </c>
      <c r="J6" s="11" t="s">
        <v>12</v>
      </c>
      <c r="K6" s="192"/>
      <c r="L6" s="8"/>
    </row>
    <row r="7" spans="1:12" ht="19.5" customHeight="1">
      <c r="A7" s="70" t="s">
        <v>178</v>
      </c>
      <c r="B7" s="77">
        <v>636318</v>
      </c>
      <c r="C7" s="78">
        <v>425209</v>
      </c>
      <c r="D7" s="14">
        <v>0.6682334933162349</v>
      </c>
      <c r="E7" s="82">
        <v>197901</v>
      </c>
      <c r="F7" s="83">
        <v>227308</v>
      </c>
      <c r="G7" s="78">
        <v>72005</v>
      </c>
      <c r="H7" s="82">
        <v>29126</v>
      </c>
      <c r="I7" s="82">
        <v>31033</v>
      </c>
      <c r="J7" s="83">
        <v>11846</v>
      </c>
      <c r="K7" s="84">
        <v>139104</v>
      </c>
      <c r="L7" s="8"/>
    </row>
    <row r="8" spans="1:12" ht="19.5" customHeight="1">
      <c r="A8" s="71" t="s">
        <v>179</v>
      </c>
      <c r="B8" s="79">
        <v>636316</v>
      </c>
      <c r="C8" s="1">
        <v>424021</v>
      </c>
      <c r="D8" s="15">
        <f>C8/B8</f>
        <v>0.6663685967349556</v>
      </c>
      <c r="E8" s="75">
        <v>197272</v>
      </c>
      <c r="F8" s="74">
        <v>226749</v>
      </c>
      <c r="G8" s="1">
        <v>58346</v>
      </c>
      <c r="H8" s="75">
        <v>24554</v>
      </c>
      <c r="I8" s="75">
        <v>30313</v>
      </c>
      <c r="J8" s="74">
        <v>3479</v>
      </c>
      <c r="K8" s="85">
        <v>154019</v>
      </c>
      <c r="L8" s="8"/>
    </row>
    <row r="9" spans="1:12" ht="19.5" customHeight="1" thickBot="1">
      <c r="A9" s="72" t="s">
        <v>180</v>
      </c>
      <c r="B9" s="80">
        <f>B34+B11+B82+B91+B73+B23+B49</f>
        <v>636316</v>
      </c>
      <c r="C9" s="81">
        <f>E9+F9</f>
        <v>423931.19000000006</v>
      </c>
      <c r="D9" s="16">
        <f>C9/B9</f>
        <v>0.6662274561695762</v>
      </c>
      <c r="E9" s="86">
        <v>197252</v>
      </c>
      <c r="F9" s="87">
        <f>+F10+F22+F33+F72</f>
        <v>226679.19000000003</v>
      </c>
      <c r="G9" s="81">
        <v>58249</v>
      </c>
      <c r="H9" s="86">
        <f>H10+H22+H33+H72</f>
        <v>24505.200000000004</v>
      </c>
      <c r="I9" s="86">
        <f>I10+I22+I33+I72</f>
        <v>30266.199999999997</v>
      </c>
      <c r="J9" s="86">
        <f>J10+J22+J33+J72</f>
        <v>3479.2999999999997</v>
      </c>
      <c r="K9" s="88">
        <f>B9-C9-G9</f>
        <v>154135.80999999994</v>
      </c>
      <c r="L9" s="8"/>
    </row>
    <row r="10" spans="1:12" ht="30" customHeight="1">
      <c r="A10" s="17" t="s">
        <v>13</v>
      </c>
      <c r="B10" s="131">
        <f>B11</f>
        <v>176575</v>
      </c>
      <c r="C10" s="91">
        <f>C11</f>
        <v>151432.83000000002</v>
      </c>
      <c r="D10" s="18">
        <f>C10/B10</f>
        <v>0.8576119495964888</v>
      </c>
      <c r="E10" s="89">
        <f aca="true" t="shared" si="0" ref="E10:K10">E11</f>
        <v>97563</v>
      </c>
      <c r="F10" s="90">
        <f t="shared" si="0"/>
        <v>53869.83000000001</v>
      </c>
      <c r="G10" s="91">
        <f t="shared" si="0"/>
        <v>6902.9</v>
      </c>
      <c r="H10" s="89">
        <f t="shared" si="0"/>
        <v>1497</v>
      </c>
      <c r="I10" s="89">
        <f t="shared" si="0"/>
        <v>4914</v>
      </c>
      <c r="J10" s="92">
        <f t="shared" si="0"/>
        <v>491.8999999999999</v>
      </c>
      <c r="K10" s="93">
        <f t="shared" si="0"/>
        <v>18239.269999999997</v>
      </c>
      <c r="L10" s="8"/>
    </row>
    <row r="11" spans="1:12" ht="19.5" customHeight="1">
      <c r="A11" s="19" t="s">
        <v>14</v>
      </c>
      <c r="B11" s="132">
        <f>SUM(B12:B20)</f>
        <v>176575</v>
      </c>
      <c r="C11" s="96">
        <f>SUM(C12:C20)</f>
        <v>151432.83000000002</v>
      </c>
      <c r="D11" s="20">
        <f aca="true" t="shared" si="1" ref="D11:D20">C11/B11</f>
        <v>0.8576119495964888</v>
      </c>
      <c r="E11" s="94">
        <f>SUM(E12:E20)</f>
        <v>97563</v>
      </c>
      <c r="F11" s="95">
        <f aca="true" t="shared" si="2" ref="F11:K11">SUM(F12:F20)</f>
        <v>53869.83000000001</v>
      </c>
      <c r="G11" s="96">
        <f t="shared" si="2"/>
        <v>6902.9</v>
      </c>
      <c r="H11" s="94">
        <f t="shared" si="2"/>
        <v>1497</v>
      </c>
      <c r="I11" s="94">
        <f t="shared" si="2"/>
        <v>4914</v>
      </c>
      <c r="J11" s="97">
        <f>SUM(J12:J20)</f>
        <v>491.8999999999999</v>
      </c>
      <c r="K11" s="98">
        <f t="shared" si="2"/>
        <v>18239.269999999997</v>
      </c>
      <c r="L11" s="8"/>
    </row>
    <row r="12" spans="1:12" ht="19.5" customHeight="1">
      <c r="A12" s="21" t="s">
        <v>15</v>
      </c>
      <c r="B12" s="133">
        <v>13631</v>
      </c>
      <c r="C12" s="101">
        <f>E12+F12</f>
        <v>8487.86</v>
      </c>
      <c r="D12" s="22">
        <f t="shared" si="1"/>
        <v>0.6226879906096399</v>
      </c>
      <c r="E12" s="99">
        <v>4679</v>
      </c>
      <c r="F12" s="100">
        <v>3808.86</v>
      </c>
      <c r="G12" s="101">
        <f>SUM(H12:J12)</f>
        <v>1338.7</v>
      </c>
      <c r="H12" s="99">
        <v>478.5</v>
      </c>
      <c r="I12" s="99">
        <v>703.8</v>
      </c>
      <c r="J12" s="102">
        <v>156.4</v>
      </c>
      <c r="K12" s="103">
        <f>B12-C12-G12</f>
        <v>3804.4399999999996</v>
      </c>
      <c r="L12" s="8"/>
    </row>
    <row r="13" spans="1:12" ht="19.5" customHeight="1">
      <c r="A13" s="23" t="s">
        <v>16</v>
      </c>
      <c r="B13" s="79">
        <v>2816</v>
      </c>
      <c r="C13" s="1">
        <f aca="true" t="shared" si="3" ref="C13:C20">E13+F13</f>
        <v>1589.73</v>
      </c>
      <c r="D13" s="15">
        <f t="shared" si="1"/>
        <v>0.5645348011363637</v>
      </c>
      <c r="E13" s="99">
        <v>325</v>
      </c>
      <c r="F13" s="104">
        <v>1264.73</v>
      </c>
      <c r="G13" s="1">
        <f aca="true" t="shared" si="4" ref="G13:G20">SUM(H13:J13)</f>
        <v>368.8</v>
      </c>
      <c r="H13" s="75">
        <v>114.5</v>
      </c>
      <c r="I13" s="75">
        <v>232.1</v>
      </c>
      <c r="J13" s="74">
        <v>22.2</v>
      </c>
      <c r="K13" s="85">
        <f aca="true" t="shared" si="5" ref="K13:K20">B13-C13-G13</f>
        <v>857.47</v>
      </c>
      <c r="L13" s="8"/>
    </row>
    <row r="14" spans="1:12" ht="19.5" customHeight="1">
      <c r="A14" s="23" t="s">
        <v>17</v>
      </c>
      <c r="B14" s="79">
        <v>27890</v>
      </c>
      <c r="C14" s="1">
        <f>E14+F14</f>
        <v>25236.55</v>
      </c>
      <c r="D14" s="15">
        <f t="shared" si="1"/>
        <v>0.9048601649336679</v>
      </c>
      <c r="E14" s="99">
        <v>20859</v>
      </c>
      <c r="F14" s="104">
        <v>4377.55</v>
      </c>
      <c r="G14" s="1">
        <f t="shared" si="4"/>
        <v>806.3</v>
      </c>
      <c r="H14" s="75">
        <v>55.6</v>
      </c>
      <c r="I14" s="75">
        <v>727.9</v>
      </c>
      <c r="J14" s="74">
        <v>22.8</v>
      </c>
      <c r="K14" s="85">
        <f t="shared" si="5"/>
        <v>1847.1500000000008</v>
      </c>
      <c r="L14" s="8"/>
    </row>
    <row r="15" spans="1:12" ht="19.5" customHeight="1">
      <c r="A15" s="23" t="s">
        <v>18</v>
      </c>
      <c r="B15" s="79">
        <v>39201</v>
      </c>
      <c r="C15" s="1">
        <f t="shared" si="3"/>
        <v>35923.65</v>
      </c>
      <c r="D15" s="15">
        <f t="shared" si="1"/>
        <v>0.9163962654013929</v>
      </c>
      <c r="E15" s="99">
        <v>9222</v>
      </c>
      <c r="F15" s="104">
        <v>26701.65</v>
      </c>
      <c r="G15" s="1">
        <f t="shared" si="4"/>
        <v>452.8</v>
      </c>
      <c r="H15" s="75">
        <v>86.7</v>
      </c>
      <c r="I15" s="75">
        <v>353.8</v>
      </c>
      <c r="J15" s="74">
        <v>12.3</v>
      </c>
      <c r="K15" s="85">
        <f t="shared" si="5"/>
        <v>2824.5499999999984</v>
      </c>
      <c r="L15" s="8"/>
    </row>
    <row r="16" spans="1:12" ht="19.5" customHeight="1">
      <c r="A16" s="23" t="s">
        <v>19</v>
      </c>
      <c r="B16" s="79">
        <v>8529</v>
      </c>
      <c r="C16" s="1">
        <f t="shared" si="3"/>
        <v>7398.1900000000005</v>
      </c>
      <c r="D16" s="15">
        <f t="shared" si="1"/>
        <v>0.86741587524915</v>
      </c>
      <c r="E16" s="99">
        <v>4411</v>
      </c>
      <c r="F16" s="104">
        <v>2987.19</v>
      </c>
      <c r="G16" s="1">
        <f t="shared" si="4"/>
        <v>499.70000000000005</v>
      </c>
      <c r="H16" s="75">
        <v>177.3</v>
      </c>
      <c r="I16" s="75">
        <v>272.6</v>
      </c>
      <c r="J16" s="74">
        <v>49.8</v>
      </c>
      <c r="K16" s="85">
        <f t="shared" si="5"/>
        <v>631.1099999999994</v>
      </c>
      <c r="L16" s="8"/>
    </row>
    <row r="17" spans="1:12" ht="19.5" customHeight="1">
      <c r="A17" s="23" t="s">
        <v>20</v>
      </c>
      <c r="B17" s="79">
        <v>7076</v>
      </c>
      <c r="C17" s="1">
        <f t="shared" si="3"/>
        <v>4728.360000000001</v>
      </c>
      <c r="D17" s="15">
        <f t="shared" si="1"/>
        <v>0.6682249858677219</v>
      </c>
      <c r="E17" s="99">
        <v>1405</v>
      </c>
      <c r="F17" s="104">
        <v>3323.36</v>
      </c>
      <c r="G17" s="1">
        <f t="shared" si="4"/>
        <v>601.6</v>
      </c>
      <c r="H17" s="75">
        <v>274.9</v>
      </c>
      <c r="I17" s="75">
        <v>218.3</v>
      </c>
      <c r="J17" s="74">
        <v>108.4</v>
      </c>
      <c r="K17" s="85">
        <f t="shared" si="5"/>
        <v>1746.0399999999995</v>
      </c>
      <c r="L17" s="8"/>
    </row>
    <row r="18" spans="1:12" ht="19.5" customHeight="1">
      <c r="A18" s="23" t="s">
        <v>21</v>
      </c>
      <c r="B18" s="79">
        <v>52772</v>
      </c>
      <c r="C18" s="1">
        <f t="shared" si="3"/>
        <v>49901.34</v>
      </c>
      <c r="D18" s="15">
        <f t="shared" si="1"/>
        <v>0.9456025922837867</v>
      </c>
      <c r="E18" s="99">
        <v>43454</v>
      </c>
      <c r="F18" s="104">
        <v>6447.34</v>
      </c>
      <c r="G18" s="1">
        <f t="shared" si="4"/>
        <v>69.80000000000001</v>
      </c>
      <c r="H18" s="75">
        <v>42.4</v>
      </c>
      <c r="I18" s="75">
        <v>22</v>
      </c>
      <c r="J18" s="74">
        <v>5.4</v>
      </c>
      <c r="K18" s="85">
        <f t="shared" si="5"/>
        <v>2800.8600000000033</v>
      </c>
      <c r="L18" s="8"/>
    </row>
    <row r="19" spans="1:12" ht="19.5" customHeight="1">
      <c r="A19" s="23" t="s">
        <v>22</v>
      </c>
      <c r="B19" s="79">
        <v>18243</v>
      </c>
      <c r="C19" s="1">
        <f t="shared" si="3"/>
        <v>15527.48</v>
      </c>
      <c r="D19" s="15">
        <f t="shared" si="1"/>
        <v>0.8511472893712657</v>
      </c>
      <c r="E19" s="99">
        <v>12023</v>
      </c>
      <c r="F19" s="104">
        <v>3504.48</v>
      </c>
      <c r="G19" s="1">
        <f t="shared" si="4"/>
        <v>570.9</v>
      </c>
      <c r="H19" s="75">
        <v>219.3</v>
      </c>
      <c r="I19" s="75">
        <v>280.9</v>
      </c>
      <c r="J19" s="74">
        <v>70.7</v>
      </c>
      <c r="K19" s="85">
        <f t="shared" si="5"/>
        <v>2144.6200000000003</v>
      </c>
      <c r="L19" s="8"/>
    </row>
    <row r="20" spans="1:12" ht="19.5" customHeight="1">
      <c r="A20" s="23" t="s">
        <v>23</v>
      </c>
      <c r="B20" s="79">
        <v>6417</v>
      </c>
      <c r="C20" s="1">
        <f t="shared" si="3"/>
        <v>2639.67</v>
      </c>
      <c r="D20" s="15">
        <f t="shared" si="1"/>
        <v>0.4113557737260402</v>
      </c>
      <c r="E20" s="99">
        <v>1185</v>
      </c>
      <c r="F20" s="104">
        <v>1454.67</v>
      </c>
      <c r="G20" s="1">
        <f t="shared" si="4"/>
        <v>2194.3</v>
      </c>
      <c r="H20" s="75">
        <v>47.8</v>
      </c>
      <c r="I20" s="75">
        <v>2102.6</v>
      </c>
      <c r="J20" s="74">
        <v>43.9</v>
      </c>
      <c r="K20" s="85">
        <f t="shared" si="5"/>
        <v>1583.0299999999997</v>
      </c>
      <c r="L20" s="8"/>
    </row>
    <row r="21" spans="1:12" ht="19.5" customHeight="1" thickBot="1">
      <c r="A21" s="24"/>
      <c r="B21" s="48"/>
      <c r="C21" s="107"/>
      <c r="D21" s="25"/>
      <c r="E21" s="105"/>
      <c r="F21" s="106"/>
      <c r="G21" s="107"/>
      <c r="H21" s="105"/>
      <c r="I21" s="105"/>
      <c r="J21" s="108"/>
      <c r="K21" s="49"/>
      <c r="L21" s="8"/>
    </row>
    <row r="22" spans="1:12" ht="30" customHeight="1">
      <c r="A22" s="26" t="s">
        <v>24</v>
      </c>
      <c r="B22" s="131">
        <f>B23</f>
        <v>127827</v>
      </c>
      <c r="C22" s="91">
        <f>C23</f>
        <v>102574.75000000001</v>
      </c>
      <c r="D22" s="18">
        <f>C22/B22</f>
        <v>0.8024497954266314</v>
      </c>
      <c r="E22" s="89">
        <f aca="true" t="shared" si="6" ref="E22:K22">E23</f>
        <v>58501</v>
      </c>
      <c r="F22" s="90">
        <f t="shared" si="6"/>
        <v>44073.75</v>
      </c>
      <c r="G22" s="91">
        <f t="shared" si="6"/>
        <v>6955.5</v>
      </c>
      <c r="H22" s="89">
        <f t="shared" si="6"/>
        <v>875.3999999999999</v>
      </c>
      <c r="I22" s="89">
        <f t="shared" si="6"/>
        <v>5862.500000000001</v>
      </c>
      <c r="J22" s="92">
        <f t="shared" si="6"/>
        <v>217.59999999999997</v>
      </c>
      <c r="K22" s="93">
        <f t="shared" si="6"/>
        <v>18296.75</v>
      </c>
      <c r="L22" s="8"/>
    </row>
    <row r="23" spans="1:12" ht="19.5" customHeight="1">
      <c r="A23" s="19" t="s">
        <v>25</v>
      </c>
      <c r="B23" s="132">
        <f>SUM(B24:B31)</f>
        <v>127827</v>
      </c>
      <c r="C23" s="96">
        <f>SUM(C24:C31)</f>
        <v>102574.75000000001</v>
      </c>
      <c r="D23" s="20">
        <f aca="true" t="shared" si="7" ref="D23:D31">C23/B23</f>
        <v>0.8024497954266314</v>
      </c>
      <c r="E23" s="94">
        <f>SUM(E24:E31)</f>
        <v>58501</v>
      </c>
      <c r="F23" s="95">
        <f aca="true" t="shared" si="8" ref="F23:K23">SUM(F24:F31)</f>
        <v>44073.75</v>
      </c>
      <c r="G23" s="96">
        <f t="shared" si="8"/>
        <v>6955.5</v>
      </c>
      <c r="H23" s="94">
        <f t="shared" si="8"/>
        <v>875.3999999999999</v>
      </c>
      <c r="I23" s="94">
        <f t="shared" si="8"/>
        <v>5862.500000000001</v>
      </c>
      <c r="J23" s="97">
        <f t="shared" si="8"/>
        <v>217.59999999999997</v>
      </c>
      <c r="K23" s="98">
        <f t="shared" si="8"/>
        <v>18296.75</v>
      </c>
      <c r="L23" s="8"/>
    </row>
    <row r="24" spans="1:12" ht="19.5" customHeight="1">
      <c r="A24" s="21" t="s">
        <v>26</v>
      </c>
      <c r="B24" s="133">
        <v>23647</v>
      </c>
      <c r="C24" s="101">
        <f aca="true" t="shared" si="9" ref="C24:C31">E24+F24</f>
        <v>19507.73</v>
      </c>
      <c r="D24" s="22">
        <f t="shared" si="7"/>
        <v>0.8249558083477819</v>
      </c>
      <c r="E24" s="99">
        <v>13332</v>
      </c>
      <c r="F24" s="100">
        <v>6175.73</v>
      </c>
      <c r="G24" s="101">
        <f aca="true" t="shared" si="10" ref="G24:G31">SUM(H24:J24)</f>
        <v>799.4</v>
      </c>
      <c r="H24" s="99">
        <v>320.1</v>
      </c>
      <c r="I24" s="99">
        <v>426.5</v>
      </c>
      <c r="J24" s="102">
        <v>52.8</v>
      </c>
      <c r="K24" s="103">
        <f aca="true" t="shared" si="11" ref="K24:K31">B24-C24-G24</f>
        <v>3339.8700000000003</v>
      </c>
      <c r="L24" s="8"/>
    </row>
    <row r="25" spans="1:12" ht="19.5" customHeight="1">
      <c r="A25" s="23" t="s">
        <v>27</v>
      </c>
      <c r="B25" s="79">
        <v>3345</v>
      </c>
      <c r="C25" s="1">
        <f t="shared" si="9"/>
        <v>2456.83</v>
      </c>
      <c r="D25" s="15">
        <f t="shared" si="7"/>
        <v>0.7344783258594918</v>
      </c>
      <c r="E25" s="75">
        <v>803</v>
      </c>
      <c r="F25" s="104">
        <v>1653.83</v>
      </c>
      <c r="G25" s="1">
        <f t="shared" si="10"/>
        <v>190.4</v>
      </c>
      <c r="H25" s="75">
        <v>84.5</v>
      </c>
      <c r="I25" s="75">
        <v>92.6</v>
      </c>
      <c r="J25" s="74">
        <v>13.3</v>
      </c>
      <c r="K25" s="85">
        <f t="shared" si="11"/>
        <v>697.7700000000001</v>
      </c>
      <c r="L25" s="8"/>
    </row>
    <row r="26" spans="1:12" ht="19.5" customHeight="1">
      <c r="A26" s="23" t="s">
        <v>28</v>
      </c>
      <c r="B26" s="79">
        <v>22020</v>
      </c>
      <c r="C26" s="1">
        <f t="shared" si="9"/>
        <v>17279.3</v>
      </c>
      <c r="D26" s="15">
        <f t="shared" si="7"/>
        <v>0.7847093551316984</v>
      </c>
      <c r="E26" s="75">
        <v>6780</v>
      </c>
      <c r="F26" s="104">
        <v>10499.3</v>
      </c>
      <c r="G26" s="1">
        <f t="shared" si="10"/>
        <v>1173.6999999999998</v>
      </c>
      <c r="H26" s="75">
        <v>245.2</v>
      </c>
      <c r="I26" s="75">
        <v>877.4</v>
      </c>
      <c r="J26" s="74">
        <v>51.1</v>
      </c>
      <c r="K26" s="85">
        <f t="shared" si="11"/>
        <v>3567.000000000001</v>
      </c>
      <c r="L26" s="8"/>
    </row>
    <row r="27" spans="1:12" ht="19.5" customHeight="1">
      <c r="A27" s="23" t="s">
        <v>29</v>
      </c>
      <c r="B27" s="79">
        <v>13393</v>
      </c>
      <c r="C27" s="1">
        <f t="shared" si="9"/>
        <v>9687.24</v>
      </c>
      <c r="D27" s="15">
        <f t="shared" si="7"/>
        <v>0.7233062047338161</v>
      </c>
      <c r="E27" s="75">
        <v>2393</v>
      </c>
      <c r="F27" s="104">
        <v>7294.24</v>
      </c>
      <c r="G27" s="1">
        <f t="shared" si="10"/>
        <v>791.6999999999999</v>
      </c>
      <c r="H27" s="75">
        <v>26.5</v>
      </c>
      <c r="I27" s="75">
        <v>751.8</v>
      </c>
      <c r="J27" s="74">
        <v>13.4</v>
      </c>
      <c r="K27" s="85">
        <f t="shared" si="11"/>
        <v>2914.0600000000004</v>
      </c>
      <c r="L27" s="8"/>
    </row>
    <row r="28" spans="1:12" ht="19.5" customHeight="1">
      <c r="A28" s="23" t="s">
        <v>30</v>
      </c>
      <c r="B28" s="79">
        <v>33751</v>
      </c>
      <c r="C28" s="1">
        <f t="shared" si="9"/>
        <v>26013.84</v>
      </c>
      <c r="D28" s="15">
        <f t="shared" si="7"/>
        <v>0.7707576071820095</v>
      </c>
      <c r="E28" s="75">
        <v>14592</v>
      </c>
      <c r="F28" s="104">
        <v>11421.84</v>
      </c>
      <c r="G28" s="1">
        <f t="shared" si="10"/>
        <v>3469.1000000000004</v>
      </c>
      <c r="H28" s="75">
        <v>67.9</v>
      </c>
      <c r="I28" s="75">
        <v>3321.9</v>
      </c>
      <c r="J28" s="74">
        <v>79.3</v>
      </c>
      <c r="K28" s="85">
        <f t="shared" si="11"/>
        <v>4268.0599999999995</v>
      </c>
      <c r="L28" s="8"/>
    </row>
    <row r="29" spans="1:12" ht="19.5" customHeight="1">
      <c r="A29" s="23" t="s">
        <v>31</v>
      </c>
      <c r="B29" s="79">
        <v>4992</v>
      </c>
      <c r="C29" s="1">
        <f t="shared" si="9"/>
        <v>3921.74</v>
      </c>
      <c r="D29" s="15">
        <f t="shared" si="7"/>
        <v>0.7856049679487179</v>
      </c>
      <c r="E29" s="75">
        <v>3544</v>
      </c>
      <c r="F29" s="104">
        <v>377.74</v>
      </c>
      <c r="G29" s="1">
        <f t="shared" si="10"/>
        <v>33.3</v>
      </c>
      <c r="H29" s="75">
        <v>0</v>
      </c>
      <c r="I29" s="75">
        <v>32.9</v>
      </c>
      <c r="J29" s="74">
        <v>0.4</v>
      </c>
      <c r="K29" s="85">
        <f t="shared" si="11"/>
        <v>1036.9600000000003</v>
      </c>
      <c r="L29" s="8"/>
    </row>
    <row r="30" spans="1:12" ht="19.5" customHeight="1">
      <c r="A30" s="23" t="s">
        <v>32</v>
      </c>
      <c r="B30" s="79">
        <v>20263</v>
      </c>
      <c r="C30" s="1">
        <f t="shared" si="9"/>
        <v>18785.66</v>
      </c>
      <c r="D30" s="15">
        <f t="shared" si="7"/>
        <v>0.9270917435720278</v>
      </c>
      <c r="E30" s="75">
        <v>16909</v>
      </c>
      <c r="F30" s="104">
        <v>1876.66</v>
      </c>
      <c r="G30" s="1">
        <f t="shared" si="10"/>
        <v>115.7</v>
      </c>
      <c r="H30" s="75">
        <v>3.9</v>
      </c>
      <c r="I30" s="75">
        <v>111.1</v>
      </c>
      <c r="J30" s="74">
        <v>0.7</v>
      </c>
      <c r="K30" s="85">
        <f t="shared" si="11"/>
        <v>1361.64</v>
      </c>
      <c r="L30" s="8"/>
    </row>
    <row r="31" spans="1:12" ht="19.5" customHeight="1">
      <c r="A31" s="23" t="s">
        <v>33</v>
      </c>
      <c r="B31" s="79">
        <v>6416</v>
      </c>
      <c r="C31" s="1">
        <f t="shared" si="9"/>
        <v>4922.41</v>
      </c>
      <c r="D31" s="15">
        <f t="shared" si="7"/>
        <v>0.7672085411471321</v>
      </c>
      <c r="E31" s="75">
        <v>148</v>
      </c>
      <c r="F31" s="104">
        <v>4774.41</v>
      </c>
      <c r="G31" s="1">
        <f t="shared" si="10"/>
        <v>382.20000000000005</v>
      </c>
      <c r="H31" s="75">
        <v>127.3</v>
      </c>
      <c r="I31" s="75">
        <v>248.3</v>
      </c>
      <c r="J31" s="74">
        <v>6.6</v>
      </c>
      <c r="K31" s="85">
        <f t="shared" si="11"/>
        <v>1111.39</v>
      </c>
      <c r="L31" s="8"/>
    </row>
    <row r="32" spans="1:12" ht="19.5" customHeight="1" thickBot="1">
      <c r="A32" s="27"/>
      <c r="B32" s="134"/>
      <c r="C32" s="110"/>
      <c r="D32" s="28"/>
      <c r="E32" s="76"/>
      <c r="F32" s="109"/>
      <c r="G32" s="110"/>
      <c r="H32" s="76"/>
      <c r="I32" s="76"/>
      <c r="J32" s="111"/>
      <c r="K32" s="112"/>
      <c r="L32" s="8"/>
    </row>
    <row r="33" spans="1:12" ht="30" customHeight="1">
      <c r="A33" s="17" t="s">
        <v>34</v>
      </c>
      <c r="B33" s="131">
        <f>B34+B49</f>
        <v>161828</v>
      </c>
      <c r="C33" s="91">
        <f>C34+C49</f>
        <v>59550.45999999999</v>
      </c>
      <c r="D33" s="18">
        <f>C33/B33</f>
        <v>0.3679861334256123</v>
      </c>
      <c r="E33" s="89">
        <f aca="true" t="shared" si="12" ref="E33:K33">E34+E49</f>
        <v>11589</v>
      </c>
      <c r="F33" s="90">
        <f t="shared" si="12"/>
        <v>47961.46000000001</v>
      </c>
      <c r="G33" s="91">
        <f t="shared" si="12"/>
        <v>32059.200000000004</v>
      </c>
      <c r="H33" s="89">
        <f t="shared" si="12"/>
        <v>16871.800000000003</v>
      </c>
      <c r="I33" s="89">
        <f t="shared" si="12"/>
        <v>14030.099999999999</v>
      </c>
      <c r="J33" s="92">
        <f>J34+J49</f>
        <v>1157.2999999999997</v>
      </c>
      <c r="K33" s="93">
        <f t="shared" si="12"/>
        <v>70218.34</v>
      </c>
      <c r="L33" s="8"/>
    </row>
    <row r="34" spans="1:12" ht="19.5" customHeight="1">
      <c r="A34" s="19" t="s">
        <v>35</v>
      </c>
      <c r="B34" s="132">
        <f>SUM(B35:B47)</f>
        <v>60050</v>
      </c>
      <c r="C34" s="96">
        <f>E34+F34</f>
        <v>21823.920000000002</v>
      </c>
      <c r="D34" s="20">
        <f aca="true" t="shared" si="13" ref="D34:D47">C34/B34</f>
        <v>0.3634291423813489</v>
      </c>
      <c r="E34" s="94">
        <f>SUM(E35:E47)</f>
        <v>4056</v>
      </c>
      <c r="F34" s="94">
        <f>SUM(F35:F47)</f>
        <v>17767.920000000002</v>
      </c>
      <c r="G34" s="96">
        <f>SUM(G35:G47)</f>
        <v>11655.600000000002</v>
      </c>
      <c r="H34" s="94">
        <f>SUM(H35:H47)</f>
        <v>4824.400000000001</v>
      </c>
      <c r="I34" s="94">
        <f>SUM(I35:I47)</f>
        <v>6116.799999999999</v>
      </c>
      <c r="J34" s="97">
        <f>SUM(J35:J47)</f>
        <v>714.3999999999999</v>
      </c>
      <c r="K34" s="98">
        <f>SUM(K35:K47)</f>
        <v>26570.48</v>
      </c>
      <c r="L34" s="8"/>
    </row>
    <row r="35" spans="1:12" ht="19.5" customHeight="1">
      <c r="A35" s="21" t="s">
        <v>36</v>
      </c>
      <c r="B35" s="133">
        <v>14734</v>
      </c>
      <c r="C35" s="101">
        <f aca="true" t="shared" si="14" ref="C35:C47">E35+F35</f>
        <v>258.74</v>
      </c>
      <c r="D35" s="22">
        <f t="shared" si="13"/>
        <v>0.017560743857743994</v>
      </c>
      <c r="E35" s="99">
        <v>0</v>
      </c>
      <c r="F35" s="100">
        <v>258.74</v>
      </c>
      <c r="G35" s="101">
        <f aca="true" t="shared" si="15" ref="G35:G47">SUM(H35:J35)</f>
        <v>4282.5</v>
      </c>
      <c r="H35" s="99">
        <v>2375.4</v>
      </c>
      <c r="I35" s="99">
        <v>1703.9</v>
      </c>
      <c r="J35" s="102">
        <v>203.2</v>
      </c>
      <c r="K35" s="103">
        <f aca="true" t="shared" si="16" ref="K35:K47">B35-C35-G35</f>
        <v>10192.76</v>
      </c>
      <c r="L35" s="8"/>
    </row>
    <row r="36" spans="1:12" ht="19.5" customHeight="1">
      <c r="A36" s="23" t="s">
        <v>37</v>
      </c>
      <c r="B36" s="79">
        <v>5159</v>
      </c>
      <c r="C36" s="1">
        <f t="shared" si="14"/>
        <v>1884.39</v>
      </c>
      <c r="D36" s="15">
        <f t="shared" si="13"/>
        <v>0.36526264779996126</v>
      </c>
      <c r="E36" s="75">
        <v>14</v>
      </c>
      <c r="F36" s="104">
        <v>1870.39</v>
      </c>
      <c r="G36" s="1">
        <f t="shared" si="15"/>
        <v>558</v>
      </c>
      <c r="H36" s="75">
        <v>180.8</v>
      </c>
      <c r="I36" s="75">
        <v>311.5</v>
      </c>
      <c r="J36" s="74">
        <v>65.7</v>
      </c>
      <c r="K36" s="85">
        <f t="shared" si="16"/>
        <v>2716.6099999999997</v>
      </c>
      <c r="L36" s="8"/>
    </row>
    <row r="37" spans="1:12" ht="19.5" customHeight="1">
      <c r="A37" s="23" t="s">
        <v>38</v>
      </c>
      <c r="B37" s="79">
        <v>1889</v>
      </c>
      <c r="C37" s="1">
        <f t="shared" si="14"/>
        <v>224.23</v>
      </c>
      <c r="D37" s="15">
        <f t="shared" si="13"/>
        <v>0.1187030174695606</v>
      </c>
      <c r="E37" s="75">
        <v>0</v>
      </c>
      <c r="F37" s="104">
        <v>224.23</v>
      </c>
      <c r="G37" s="1">
        <f t="shared" si="15"/>
        <v>616.8</v>
      </c>
      <c r="H37" s="75">
        <v>166.3</v>
      </c>
      <c r="I37" s="75">
        <v>418</v>
      </c>
      <c r="J37" s="74">
        <v>32.5</v>
      </c>
      <c r="K37" s="85">
        <f t="shared" si="16"/>
        <v>1047.97</v>
      </c>
      <c r="L37" s="8"/>
    </row>
    <row r="38" spans="1:12" ht="19.5" customHeight="1">
      <c r="A38" s="23" t="s">
        <v>39</v>
      </c>
      <c r="B38" s="79">
        <v>7829</v>
      </c>
      <c r="C38" s="1">
        <f t="shared" si="14"/>
        <v>4434.71</v>
      </c>
      <c r="D38" s="15">
        <f t="shared" si="13"/>
        <v>0.5664465448971772</v>
      </c>
      <c r="E38" s="75">
        <v>1170</v>
      </c>
      <c r="F38" s="104">
        <v>3264.71</v>
      </c>
      <c r="G38" s="1">
        <f t="shared" si="15"/>
        <v>897.8000000000001</v>
      </c>
      <c r="H38" s="75">
        <v>184.6</v>
      </c>
      <c r="I38" s="75">
        <v>645.2</v>
      </c>
      <c r="J38" s="74">
        <v>68</v>
      </c>
      <c r="K38" s="85">
        <f t="shared" si="16"/>
        <v>2496.49</v>
      </c>
      <c r="L38" s="8"/>
    </row>
    <row r="39" spans="1:12" ht="19.5" customHeight="1">
      <c r="A39" s="23" t="s">
        <v>40</v>
      </c>
      <c r="B39" s="79">
        <v>7042</v>
      </c>
      <c r="C39" s="1">
        <f t="shared" si="14"/>
        <v>3832.02</v>
      </c>
      <c r="D39" s="15">
        <f t="shared" si="13"/>
        <v>0.5441664299914797</v>
      </c>
      <c r="E39" s="75">
        <v>475</v>
      </c>
      <c r="F39" s="104">
        <v>3357.02</v>
      </c>
      <c r="G39" s="1">
        <f t="shared" si="15"/>
        <v>1138.7</v>
      </c>
      <c r="H39" s="75">
        <v>382.6</v>
      </c>
      <c r="I39" s="75">
        <v>739.4</v>
      </c>
      <c r="J39" s="74">
        <v>16.7</v>
      </c>
      <c r="K39" s="85">
        <f t="shared" si="16"/>
        <v>2071.2799999999997</v>
      </c>
      <c r="L39" s="8"/>
    </row>
    <row r="40" spans="1:12" ht="19.5" customHeight="1">
      <c r="A40" s="23" t="s">
        <v>41</v>
      </c>
      <c r="B40" s="79">
        <v>1976</v>
      </c>
      <c r="C40" s="1">
        <f>E40+F40</f>
        <v>174.45</v>
      </c>
      <c r="D40" s="15">
        <f>C40/B40</f>
        <v>0.08828441295546559</v>
      </c>
      <c r="E40" s="75">
        <v>0</v>
      </c>
      <c r="F40" s="104">
        <v>174.45</v>
      </c>
      <c r="G40" s="1">
        <f>SUM(H40:J40)</f>
        <v>634</v>
      </c>
      <c r="H40" s="75">
        <v>201.7</v>
      </c>
      <c r="I40" s="75">
        <v>374.8</v>
      </c>
      <c r="J40" s="74">
        <v>57.5</v>
      </c>
      <c r="K40" s="85">
        <f>B40-C40-G40</f>
        <v>1167.55</v>
      </c>
      <c r="L40" s="8"/>
    </row>
    <row r="41" spans="1:12" ht="19.5" customHeight="1">
      <c r="A41" s="23" t="s">
        <v>42</v>
      </c>
      <c r="B41" s="79">
        <v>4815</v>
      </c>
      <c r="C41" s="1">
        <f>E41+F41</f>
        <v>2550.2</v>
      </c>
      <c r="D41" s="15">
        <f>C41/B41</f>
        <v>0.5296365524402907</v>
      </c>
      <c r="E41" s="75">
        <v>349</v>
      </c>
      <c r="F41" s="104">
        <v>2201.2</v>
      </c>
      <c r="G41" s="1">
        <f>SUM(H41:J41)</f>
        <v>953.3000000000001</v>
      </c>
      <c r="H41" s="75">
        <v>419.4</v>
      </c>
      <c r="I41" s="75">
        <v>419.8</v>
      </c>
      <c r="J41" s="74">
        <v>114.1</v>
      </c>
      <c r="K41" s="85">
        <f>B41-C41-G41</f>
        <v>1311.5</v>
      </c>
      <c r="L41" s="8"/>
    </row>
    <row r="42" spans="1:12" ht="19.5" customHeight="1">
      <c r="A42" s="23" t="s">
        <v>43</v>
      </c>
      <c r="B42" s="79">
        <v>2597</v>
      </c>
      <c r="C42" s="1">
        <f>E42+F42</f>
        <v>664.97</v>
      </c>
      <c r="D42" s="15">
        <f>C42/B42</f>
        <v>0.25605313823642667</v>
      </c>
      <c r="E42" s="75">
        <v>169</v>
      </c>
      <c r="F42" s="104">
        <v>495.97</v>
      </c>
      <c r="G42" s="1">
        <f>SUM(H42:J42)</f>
        <v>781.9</v>
      </c>
      <c r="H42" s="75">
        <v>399.4</v>
      </c>
      <c r="I42" s="75">
        <v>357</v>
      </c>
      <c r="J42" s="74">
        <v>25.5</v>
      </c>
      <c r="K42" s="85">
        <f>B42-C42-G42</f>
        <v>1150.13</v>
      </c>
      <c r="L42" s="8"/>
    </row>
    <row r="43" spans="1:12" ht="19.5" customHeight="1">
      <c r="A43" s="23" t="s">
        <v>44</v>
      </c>
      <c r="B43" s="79">
        <v>4097</v>
      </c>
      <c r="C43" s="1">
        <f t="shared" si="14"/>
        <v>2208.58</v>
      </c>
      <c r="D43" s="15">
        <f t="shared" si="13"/>
        <v>0.5390724920673663</v>
      </c>
      <c r="E43" s="75">
        <v>596</v>
      </c>
      <c r="F43" s="104">
        <v>1612.58</v>
      </c>
      <c r="G43" s="1">
        <f t="shared" si="15"/>
        <v>683.6999999999999</v>
      </c>
      <c r="H43" s="75">
        <v>124</v>
      </c>
      <c r="I43" s="75">
        <v>546.9</v>
      </c>
      <c r="J43" s="74">
        <v>12.8</v>
      </c>
      <c r="K43" s="85">
        <f t="shared" si="16"/>
        <v>1204.7200000000003</v>
      </c>
      <c r="L43" s="8"/>
    </row>
    <row r="44" spans="1:12" ht="19.5" customHeight="1">
      <c r="A44" s="23" t="s">
        <v>45</v>
      </c>
      <c r="B44" s="79">
        <v>2836</v>
      </c>
      <c r="C44" s="1">
        <f t="shared" si="14"/>
        <v>2201.37</v>
      </c>
      <c r="D44" s="15">
        <f t="shared" si="13"/>
        <v>0.7762235543018335</v>
      </c>
      <c r="E44" s="75">
        <v>737</v>
      </c>
      <c r="F44" s="104">
        <v>1464.37</v>
      </c>
      <c r="G44" s="1">
        <f t="shared" si="15"/>
        <v>135.6</v>
      </c>
      <c r="H44" s="75">
        <v>29.8</v>
      </c>
      <c r="I44" s="75">
        <v>88.7</v>
      </c>
      <c r="J44" s="74">
        <v>17.1</v>
      </c>
      <c r="K44" s="85">
        <f t="shared" si="16"/>
        <v>499.0300000000001</v>
      </c>
      <c r="L44" s="8"/>
    </row>
    <row r="45" spans="1:12" ht="19.5" customHeight="1">
      <c r="A45" s="23" t="s">
        <v>46</v>
      </c>
      <c r="B45" s="79">
        <v>2232</v>
      </c>
      <c r="C45" s="1">
        <f t="shared" si="14"/>
        <v>1764.99</v>
      </c>
      <c r="D45" s="15">
        <f t="shared" si="13"/>
        <v>0.7907661290322581</v>
      </c>
      <c r="E45" s="75">
        <v>103</v>
      </c>
      <c r="F45" s="104">
        <v>1661.99</v>
      </c>
      <c r="G45" s="1">
        <f t="shared" si="15"/>
        <v>16.2</v>
      </c>
      <c r="H45" s="75">
        <v>5.5</v>
      </c>
      <c r="I45" s="75">
        <v>10</v>
      </c>
      <c r="J45" s="74">
        <v>0.7</v>
      </c>
      <c r="K45" s="85">
        <f t="shared" si="16"/>
        <v>450.81</v>
      </c>
      <c r="L45" s="8"/>
    </row>
    <row r="46" spans="1:12" ht="19.5" customHeight="1">
      <c r="A46" s="23" t="s">
        <v>47</v>
      </c>
      <c r="B46" s="79">
        <v>2794</v>
      </c>
      <c r="C46" s="1">
        <f t="shared" si="14"/>
        <v>1253.8</v>
      </c>
      <c r="D46" s="15">
        <f t="shared" si="13"/>
        <v>0.44874731567644954</v>
      </c>
      <c r="E46" s="75">
        <v>443</v>
      </c>
      <c r="F46" s="104">
        <v>810.8</v>
      </c>
      <c r="G46" s="1">
        <f t="shared" si="15"/>
        <v>462.50000000000006</v>
      </c>
      <c r="H46" s="75">
        <v>162.3</v>
      </c>
      <c r="I46" s="75">
        <v>230.4</v>
      </c>
      <c r="J46" s="74">
        <v>69.8</v>
      </c>
      <c r="K46" s="85">
        <f t="shared" si="16"/>
        <v>1077.7</v>
      </c>
      <c r="L46" s="8"/>
    </row>
    <row r="47" spans="1:12" ht="19.5" customHeight="1">
      <c r="A47" s="23" t="s">
        <v>48</v>
      </c>
      <c r="B47" s="79">
        <v>2050</v>
      </c>
      <c r="C47" s="1">
        <f t="shared" si="14"/>
        <v>371.47</v>
      </c>
      <c r="D47" s="15">
        <f t="shared" si="13"/>
        <v>0.1812048780487805</v>
      </c>
      <c r="E47" s="75">
        <v>0</v>
      </c>
      <c r="F47" s="104">
        <v>371.47</v>
      </c>
      <c r="G47" s="1">
        <f t="shared" si="15"/>
        <v>494.59999999999997</v>
      </c>
      <c r="H47" s="75">
        <v>192.6</v>
      </c>
      <c r="I47" s="75">
        <v>271.2</v>
      </c>
      <c r="J47" s="74">
        <v>30.8</v>
      </c>
      <c r="K47" s="85">
        <f t="shared" si="16"/>
        <v>1183.93</v>
      </c>
      <c r="L47" s="8"/>
    </row>
    <row r="48" spans="1:12" ht="18.75" customHeight="1" thickBot="1">
      <c r="A48" s="42"/>
      <c r="B48" s="170"/>
      <c r="C48" s="2"/>
      <c r="D48" s="31"/>
      <c r="E48" s="113"/>
      <c r="F48" s="171"/>
      <c r="G48" s="2"/>
      <c r="H48" s="113"/>
      <c r="I48" s="113"/>
      <c r="J48" s="139"/>
      <c r="K48" s="115"/>
      <c r="L48" s="8"/>
    </row>
    <row r="49" spans="1:12" ht="18.75" customHeight="1">
      <c r="A49" s="39" t="s">
        <v>49</v>
      </c>
      <c r="B49" s="138">
        <f>SUM(B50:B70)</f>
        <v>101778</v>
      </c>
      <c r="C49" s="128">
        <f>SUM(C50:C70)</f>
        <v>37726.539999999986</v>
      </c>
      <c r="D49" s="40">
        <f aca="true" t="shared" si="17" ref="D49:D70">C49/B49</f>
        <v>0.3706748020200828</v>
      </c>
      <c r="E49" s="126">
        <f>SUM(E50:E70)</f>
        <v>7533</v>
      </c>
      <c r="F49" s="127">
        <f>SUM(F50:F70)</f>
        <v>30193.540000000005</v>
      </c>
      <c r="G49" s="128">
        <f>SUM(G50:G70)</f>
        <v>20403.600000000002</v>
      </c>
      <c r="H49" s="126">
        <f>SUM(H50:H70)</f>
        <v>12047.400000000001</v>
      </c>
      <c r="I49" s="126">
        <f>SUM(I50:I70)</f>
        <v>7913.299999999999</v>
      </c>
      <c r="J49" s="129">
        <f>SUM(J50:J70)</f>
        <v>442.9</v>
      </c>
      <c r="K49" s="130">
        <f>SUM(K50:K70)</f>
        <v>43647.86</v>
      </c>
      <c r="L49" s="8"/>
    </row>
    <row r="50" spans="1:12" ht="18.75" customHeight="1">
      <c r="A50" s="21" t="s">
        <v>50</v>
      </c>
      <c r="B50" s="133">
        <v>13747</v>
      </c>
      <c r="C50" s="101">
        <f aca="true" t="shared" si="18" ref="C50:C70">E50+F50</f>
        <v>9797.65</v>
      </c>
      <c r="D50" s="22">
        <f t="shared" si="17"/>
        <v>0.7127118644067796</v>
      </c>
      <c r="E50" s="99">
        <v>1281</v>
      </c>
      <c r="F50" s="100">
        <v>8516.65</v>
      </c>
      <c r="G50" s="101">
        <f aca="true" t="shared" si="19" ref="G50:G70">SUM(H50:J50)</f>
        <v>217.49999999999997</v>
      </c>
      <c r="H50" s="99">
        <v>91.6</v>
      </c>
      <c r="I50" s="99">
        <v>97.8</v>
      </c>
      <c r="J50" s="102">
        <v>28.1</v>
      </c>
      <c r="K50" s="103">
        <f aca="true" t="shared" si="20" ref="K50:K70">B50-C50-G50</f>
        <v>3731.8500000000004</v>
      </c>
      <c r="L50" s="8"/>
    </row>
    <row r="51" spans="1:12" ht="18.75" customHeight="1">
      <c r="A51" s="23" t="s">
        <v>51</v>
      </c>
      <c r="B51" s="79">
        <v>6517</v>
      </c>
      <c r="C51" s="1">
        <f t="shared" si="18"/>
        <v>4.98</v>
      </c>
      <c r="D51" s="15">
        <f t="shared" si="17"/>
        <v>0.0007641552861746203</v>
      </c>
      <c r="E51" s="75">
        <v>0</v>
      </c>
      <c r="F51" s="104">
        <v>4.98</v>
      </c>
      <c r="G51" s="1">
        <f t="shared" si="19"/>
        <v>1547.1</v>
      </c>
      <c r="H51" s="75">
        <v>891.1</v>
      </c>
      <c r="I51" s="75">
        <v>628</v>
      </c>
      <c r="J51" s="74">
        <v>28</v>
      </c>
      <c r="K51" s="85">
        <f t="shared" si="20"/>
        <v>4964.92</v>
      </c>
      <c r="L51" s="8"/>
    </row>
    <row r="52" spans="1:12" ht="18.75" customHeight="1">
      <c r="A52" s="23" t="s">
        <v>52</v>
      </c>
      <c r="B52" s="79">
        <v>9796</v>
      </c>
      <c r="C52" s="1">
        <f t="shared" si="18"/>
        <v>782.33</v>
      </c>
      <c r="D52" s="15">
        <f t="shared" si="17"/>
        <v>0.07986218864842794</v>
      </c>
      <c r="E52" s="75">
        <v>3</v>
      </c>
      <c r="F52" s="104">
        <v>779.33</v>
      </c>
      <c r="G52" s="1">
        <f t="shared" si="19"/>
        <v>2538.6</v>
      </c>
      <c r="H52" s="75">
        <v>1890.6</v>
      </c>
      <c r="I52" s="75">
        <v>601</v>
      </c>
      <c r="J52" s="74">
        <v>47</v>
      </c>
      <c r="K52" s="85">
        <f t="shared" si="20"/>
        <v>6475.07</v>
      </c>
      <c r="L52" s="8"/>
    </row>
    <row r="53" spans="1:12" ht="18.75" customHeight="1">
      <c r="A53" s="23" t="s">
        <v>53</v>
      </c>
      <c r="B53" s="79">
        <v>6098</v>
      </c>
      <c r="C53" s="1">
        <f t="shared" si="18"/>
        <v>44.8</v>
      </c>
      <c r="D53" s="15">
        <f t="shared" si="17"/>
        <v>0.007346671039685142</v>
      </c>
      <c r="E53" s="75">
        <v>0</v>
      </c>
      <c r="F53" s="104">
        <v>44.8</v>
      </c>
      <c r="G53" s="1">
        <f t="shared" si="19"/>
        <v>2231.8</v>
      </c>
      <c r="H53" s="75">
        <v>1895.4</v>
      </c>
      <c r="I53" s="75">
        <v>322.5</v>
      </c>
      <c r="J53" s="74">
        <v>13.9</v>
      </c>
      <c r="K53" s="85">
        <f t="shared" si="20"/>
        <v>3821.3999999999996</v>
      </c>
      <c r="L53" s="8"/>
    </row>
    <row r="54" spans="1:12" ht="18.75" customHeight="1">
      <c r="A54" s="23" t="s">
        <v>54</v>
      </c>
      <c r="B54" s="79">
        <v>3560</v>
      </c>
      <c r="C54" s="1">
        <f t="shared" si="18"/>
        <v>1055.35</v>
      </c>
      <c r="D54" s="15">
        <f t="shared" si="17"/>
        <v>0.29644662921348314</v>
      </c>
      <c r="E54" s="75">
        <v>46</v>
      </c>
      <c r="F54" s="104">
        <v>1009.35</v>
      </c>
      <c r="G54" s="1">
        <f t="shared" si="19"/>
        <v>713.2</v>
      </c>
      <c r="H54" s="75">
        <v>239.6</v>
      </c>
      <c r="I54" s="75">
        <v>439.4</v>
      </c>
      <c r="J54" s="74">
        <v>34.2</v>
      </c>
      <c r="K54" s="85">
        <f t="shared" si="20"/>
        <v>1791.45</v>
      </c>
      <c r="L54" s="8"/>
    </row>
    <row r="55" spans="1:12" ht="18.75" customHeight="1">
      <c r="A55" s="23" t="s">
        <v>55</v>
      </c>
      <c r="B55" s="79">
        <v>10150</v>
      </c>
      <c r="C55" s="1">
        <f t="shared" si="18"/>
        <v>9094.96</v>
      </c>
      <c r="D55" s="15">
        <f t="shared" si="17"/>
        <v>0.8960551724137931</v>
      </c>
      <c r="E55" s="75">
        <v>4981</v>
      </c>
      <c r="F55" s="104">
        <v>4113.96</v>
      </c>
      <c r="G55" s="1">
        <f t="shared" si="19"/>
        <v>186.7</v>
      </c>
      <c r="H55" s="75">
        <v>69.6</v>
      </c>
      <c r="I55" s="75">
        <v>101.4</v>
      </c>
      <c r="J55" s="74">
        <v>15.7</v>
      </c>
      <c r="K55" s="85">
        <f t="shared" si="20"/>
        <v>868.3400000000008</v>
      </c>
      <c r="L55" s="8"/>
    </row>
    <row r="56" spans="1:12" ht="18.75" customHeight="1">
      <c r="A56" s="23" t="s">
        <v>56</v>
      </c>
      <c r="B56" s="79">
        <v>14157</v>
      </c>
      <c r="C56" s="1">
        <f t="shared" si="18"/>
        <v>13196.18</v>
      </c>
      <c r="D56" s="15">
        <f t="shared" si="17"/>
        <v>0.9321311012220104</v>
      </c>
      <c r="E56" s="75">
        <v>1220</v>
      </c>
      <c r="F56" s="104">
        <v>11976.18</v>
      </c>
      <c r="G56" s="1">
        <f t="shared" si="19"/>
        <v>122.1</v>
      </c>
      <c r="H56" s="75">
        <v>41.8</v>
      </c>
      <c r="I56" s="75">
        <v>49.7</v>
      </c>
      <c r="J56" s="74">
        <v>30.6</v>
      </c>
      <c r="K56" s="85">
        <f t="shared" si="20"/>
        <v>838.7199999999997</v>
      </c>
      <c r="L56" s="8"/>
    </row>
    <row r="57" spans="1:12" ht="18.75" customHeight="1">
      <c r="A57" s="23" t="s">
        <v>57</v>
      </c>
      <c r="B57" s="79">
        <v>2438</v>
      </c>
      <c r="C57" s="1">
        <f t="shared" si="18"/>
        <v>21.11</v>
      </c>
      <c r="D57" s="15">
        <f t="shared" si="17"/>
        <v>0.008658736669401148</v>
      </c>
      <c r="E57" s="75">
        <v>0</v>
      </c>
      <c r="F57" s="104">
        <v>21.11</v>
      </c>
      <c r="G57" s="1">
        <f t="shared" si="19"/>
        <v>860.6</v>
      </c>
      <c r="H57" s="75">
        <v>282.1</v>
      </c>
      <c r="I57" s="75">
        <v>564.9</v>
      </c>
      <c r="J57" s="74">
        <v>13.6</v>
      </c>
      <c r="K57" s="85">
        <f t="shared" si="20"/>
        <v>1556.29</v>
      </c>
      <c r="L57" s="8"/>
    </row>
    <row r="58" spans="1:12" ht="18.75" customHeight="1">
      <c r="A58" s="23" t="s">
        <v>58</v>
      </c>
      <c r="B58" s="79">
        <v>1852</v>
      </c>
      <c r="C58" s="1">
        <f t="shared" si="18"/>
        <v>0</v>
      </c>
      <c r="D58" s="15">
        <f t="shared" si="17"/>
        <v>0</v>
      </c>
      <c r="E58" s="75">
        <v>0</v>
      </c>
      <c r="F58" s="74">
        <v>0</v>
      </c>
      <c r="G58" s="1">
        <f t="shared" si="19"/>
        <v>764.1</v>
      </c>
      <c r="H58" s="75">
        <v>246.1</v>
      </c>
      <c r="I58" s="75">
        <v>497.5</v>
      </c>
      <c r="J58" s="74">
        <v>20.5</v>
      </c>
      <c r="K58" s="85">
        <f t="shared" si="20"/>
        <v>1087.9</v>
      </c>
      <c r="L58" s="8"/>
    </row>
    <row r="59" spans="1:12" ht="18.75" customHeight="1">
      <c r="A59" s="23" t="s">
        <v>59</v>
      </c>
      <c r="B59" s="79">
        <v>3126</v>
      </c>
      <c r="C59" s="1">
        <f t="shared" si="18"/>
        <v>0.88</v>
      </c>
      <c r="D59" s="15">
        <f t="shared" si="17"/>
        <v>0.0002815099168266155</v>
      </c>
      <c r="E59" s="75">
        <v>0</v>
      </c>
      <c r="F59" s="104">
        <v>0.88</v>
      </c>
      <c r="G59" s="1">
        <f t="shared" si="19"/>
        <v>1139.8</v>
      </c>
      <c r="H59" s="75">
        <v>325.7</v>
      </c>
      <c r="I59" s="75">
        <v>811.9</v>
      </c>
      <c r="J59" s="74">
        <v>2.2</v>
      </c>
      <c r="K59" s="85">
        <f t="shared" si="20"/>
        <v>1985.32</v>
      </c>
      <c r="L59" s="8"/>
    </row>
    <row r="60" spans="1:12" ht="18.75" customHeight="1">
      <c r="A60" s="23" t="s">
        <v>60</v>
      </c>
      <c r="B60" s="79">
        <v>2586</v>
      </c>
      <c r="C60" s="1">
        <f t="shared" si="18"/>
        <v>19.47</v>
      </c>
      <c r="D60" s="15">
        <f t="shared" si="17"/>
        <v>0.007529002320185614</v>
      </c>
      <c r="E60" s="75">
        <v>0</v>
      </c>
      <c r="F60" s="104">
        <v>19.47</v>
      </c>
      <c r="G60" s="1">
        <f t="shared" si="19"/>
        <v>884.2</v>
      </c>
      <c r="H60" s="75">
        <v>667</v>
      </c>
      <c r="I60" s="75">
        <v>211</v>
      </c>
      <c r="J60" s="74">
        <v>6.2</v>
      </c>
      <c r="K60" s="85">
        <f t="shared" si="20"/>
        <v>1682.3300000000002</v>
      </c>
      <c r="L60" s="8"/>
    </row>
    <row r="61" spans="1:12" ht="18.75" customHeight="1">
      <c r="A61" s="23" t="s">
        <v>61</v>
      </c>
      <c r="B61" s="79">
        <v>1934</v>
      </c>
      <c r="C61" s="1">
        <f t="shared" si="18"/>
        <v>0</v>
      </c>
      <c r="D61" s="15">
        <f t="shared" si="17"/>
        <v>0</v>
      </c>
      <c r="E61" s="75">
        <v>0</v>
      </c>
      <c r="F61" s="74">
        <v>0</v>
      </c>
      <c r="G61" s="1">
        <f t="shared" si="19"/>
        <v>832.6999999999999</v>
      </c>
      <c r="H61" s="75">
        <v>119.4</v>
      </c>
      <c r="I61" s="75">
        <v>711.3</v>
      </c>
      <c r="J61" s="74">
        <v>2</v>
      </c>
      <c r="K61" s="85">
        <f t="shared" si="20"/>
        <v>1101.3000000000002</v>
      </c>
      <c r="L61" s="8"/>
    </row>
    <row r="62" spans="1:12" ht="18.75" customHeight="1">
      <c r="A62" s="23" t="s">
        <v>62</v>
      </c>
      <c r="B62" s="79">
        <v>3822</v>
      </c>
      <c r="C62" s="1">
        <f t="shared" si="18"/>
        <v>10.31</v>
      </c>
      <c r="D62" s="15">
        <f t="shared" si="17"/>
        <v>0.002697540554683412</v>
      </c>
      <c r="E62" s="75">
        <v>0</v>
      </c>
      <c r="F62" s="104">
        <v>10.31</v>
      </c>
      <c r="G62" s="1">
        <f t="shared" si="19"/>
        <v>1467.1999999999998</v>
      </c>
      <c r="H62" s="75">
        <v>620.7</v>
      </c>
      <c r="I62" s="75">
        <v>814.4</v>
      </c>
      <c r="J62" s="74">
        <v>32.1</v>
      </c>
      <c r="K62" s="85">
        <f t="shared" si="20"/>
        <v>2344.4900000000002</v>
      </c>
      <c r="L62" s="8"/>
    </row>
    <row r="63" spans="1:12" ht="18.75" customHeight="1">
      <c r="A63" s="23" t="s">
        <v>63</v>
      </c>
      <c r="B63" s="79">
        <v>2097</v>
      </c>
      <c r="C63" s="1">
        <f t="shared" si="18"/>
        <v>131.77</v>
      </c>
      <c r="D63" s="15">
        <f t="shared" si="17"/>
        <v>0.06283738674296614</v>
      </c>
      <c r="E63" s="75">
        <v>0</v>
      </c>
      <c r="F63" s="104">
        <v>131.77</v>
      </c>
      <c r="G63" s="1">
        <f t="shared" si="19"/>
        <v>803.4</v>
      </c>
      <c r="H63" s="75">
        <v>79.4</v>
      </c>
      <c r="I63" s="75">
        <v>701.5</v>
      </c>
      <c r="J63" s="74">
        <v>22.5</v>
      </c>
      <c r="K63" s="85">
        <f t="shared" si="20"/>
        <v>1161.83</v>
      </c>
      <c r="L63" s="8"/>
    </row>
    <row r="64" spans="1:12" ht="18.75" customHeight="1">
      <c r="A64" s="23" t="s">
        <v>64</v>
      </c>
      <c r="B64" s="79">
        <v>1861</v>
      </c>
      <c r="C64" s="1">
        <f t="shared" si="18"/>
        <v>144.68</v>
      </c>
      <c r="D64" s="15">
        <f t="shared" si="17"/>
        <v>0.07774314884470715</v>
      </c>
      <c r="E64" s="75">
        <v>0</v>
      </c>
      <c r="F64" s="104">
        <v>144.68</v>
      </c>
      <c r="G64" s="1">
        <f t="shared" si="19"/>
        <v>564.0000000000001</v>
      </c>
      <c r="H64" s="75">
        <v>84.7</v>
      </c>
      <c r="I64" s="75">
        <v>451.1</v>
      </c>
      <c r="J64" s="74">
        <v>28.2</v>
      </c>
      <c r="K64" s="85">
        <f t="shared" si="20"/>
        <v>1152.3199999999997</v>
      </c>
      <c r="L64" s="8"/>
    </row>
    <row r="65" spans="1:12" ht="18.75" customHeight="1">
      <c r="A65" s="23" t="s">
        <v>65</v>
      </c>
      <c r="B65" s="79">
        <v>4805</v>
      </c>
      <c r="C65" s="1">
        <f t="shared" si="18"/>
        <v>3335.94</v>
      </c>
      <c r="D65" s="15">
        <f t="shared" si="17"/>
        <v>0.694264308012487</v>
      </c>
      <c r="E65" s="75">
        <v>2</v>
      </c>
      <c r="F65" s="104">
        <v>3333.94</v>
      </c>
      <c r="G65" s="1">
        <f t="shared" si="19"/>
        <v>183.39999999999998</v>
      </c>
      <c r="H65" s="75">
        <v>49.3</v>
      </c>
      <c r="I65" s="75">
        <v>116.9</v>
      </c>
      <c r="J65" s="74">
        <v>17.2</v>
      </c>
      <c r="K65" s="85">
        <f t="shared" si="20"/>
        <v>1285.6599999999999</v>
      </c>
      <c r="L65" s="8"/>
    </row>
    <row r="66" spans="1:12" ht="18.75" customHeight="1">
      <c r="A66" s="23" t="s">
        <v>66</v>
      </c>
      <c r="B66" s="79">
        <v>4184</v>
      </c>
      <c r="C66" s="1">
        <f t="shared" si="18"/>
        <v>5.31</v>
      </c>
      <c r="D66" s="15">
        <f t="shared" si="17"/>
        <v>0.0012691204588910134</v>
      </c>
      <c r="E66" s="75">
        <v>0</v>
      </c>
      <c r="F66" s="104">
        <v>5.31</v>
      </c>
      <c r="G66" s="1">
        <f t="shared" si="19"/>
        <v>2089.2000000000003</v>
      </c>
      <c r="H66" s="75">
        <v>1799.3</v>
      </c>
      <c r="I66" s="75">
        <v>285.6</v>
      </c>
      <c r="J66" s="74">
        <v>4.3</v>
      </c>
      <c r="K66" s="85">
        <f t="shared" si="20"/>
        <v>2089.4899999999993</v>
      </c>
      <c r="L66" s="8"/>
    </row>
    <row r="67" spans="1:12" ht="18.75" customHeight="1">
      <c r="A67" s="23" t="s">
        <v>67</v>
      </c>
      <c r="B67" s="79">
        <v>1967</v>
      </c>
      <c r="C67" s="1">
        <f t="shared" si="18"/>
        <v>2.85</v>
      </c>
      <c r="D67" s="15">
        <f t="shared" si="17"/>
        <v>0.0014489069649211998</v>
      </c>
      <c r="E67" s="75">
        <v>0</v>
      </c>
      <c r="F67" s="104">
        <v>2.85</v>
      </c>
      <c r="G67" s="1">
        <f t="shared" si="19"/>
        <v>710.5000000000001</v>
      </c>
      <c r="H67" s="75">
        <v>581.2</v>
      </c>
      <c r="I67" s="75">
        <v>101.2</v>
      </c>
      <c r="J67" s="74">
        <v>28.1</v>
      </c>
      <c r="K67" s="85">
        <f t="shared" si="20"/>
        <v>1253.65</v>
      </c>
      <c r="L67" s="8"/>
    </row>
    <row r="68" spans="1:12" ht="18.75" customHeight="1">
      <c r="A68" s="23" t="s">
        <v>68</v>
      </c>
      <c r="B68" s="79">
        <v>2176</v>
      </c>
      <c r="C68" s="1">
        <f t="shared" si="18"/>
        <v>32.89</v>
      </c>
      <c r="D68" s="15">
        <f t="shared" si="17"/>
        <v>0.015114889705882354</v>
      </c>
      <c r="E68" s="75">
        <v>0</v>
      </c>
      <c r="F68" s="104">
        <v>32.89</v>
      </c>
      <c r="G68" s="1">
        <f t="shared" si="19"/>
        <v>869.8</v>
      </c>
      <c r="H68" s="75">
        <v>718.4</v>
      </c>
      <c r="I68" s="75">
        <v>99.4</v>
      </c>
      <c r="J68" s="74">
        <v>52</v>
      </c>
      <c r="K68" s="85">
        <f t="shared" si="20"/>
        <v>1273.3100000000002</v>
      </c>
      <c r="L68" s="8"/>
    </row>
    <row r="69" spans="1:12" ht="18.75" customHeight="1">
      <c r="A69" s="23" t="s">
        <v>69</v>
      </c>
      <c r="B69" s="79">
        <v>1793</v>
      </c>
      <c r="C69" s="1">
        <f t="shared" si="18"/>
        <v>2.09</v>
      </c>
      <c r="D69" s="15">
        <f t="shared" si="17"/>
        <v>0.001165644171779141</v>
      </c>
      <c r="E69" s="75">
        <v>0</v>
      </c>
      <c r="F69" s="104">
        <v>2.09</v>
      </c>
      <c r="G69" s="1">
        <f t="shared" si="19"/>
        <v>307.4</v>
      </c>
      <c r="H69" s="75">
        <v>239.6</v>
      </c>
      <c r="I69" s="75">
        <v>64.3</v>
      </c>
      <c r="J69" s="74">
        <v>3.5</v>
      </c>
      <c r="K69" s="85">
        <f t="shared" si="20"/>
        <v>1483.5100000000002</v>
      </c>
      <c r="L69" s="8"/>
    </row>
    <row r="70" spans="1:12" ht="18.75" customHeight="1">
      <c r="A70" s="23" t="s">
        <v>70</v>
      </c>
      <c r="B70" s="79">
        <v>3112</v>
      </c>
      <c r="C70" s="1">
        <f t="shared" si="18"/>
        <v>42.99</v>
      </c>
      <c r="D70" s="15">
        <f t="shared" si="17"/>
        <v>0.01381426735218509</v>
      </c>
      <c r="E70" s="75">
        <v>0</v>
      </c>
      <c r="F70" s="104">
        <v>42.99</v>
      </c>
      <c r="G70" s="1">
        <f t="shared" si="19"/>
        <v>1370.3</v>
      </c>
      <c r="H70" s="75">
        <v>1114.8</v>
      </c>
      <c r="I70" s="75">
        <v>242.5</v>
      </c>
      <c r="J70" s="74">
        <v>13</v>
      </c>
      <c r="K70" s="85">
        <f t="shared" si="20"/>
        <v>1698.7100000000003</v>
      </c>
      <c r="L70" s="8"/>
    </row>
    <row r="71" spans="1:12" ht="18.75" customHeight="1" thickBot="1">
      <c r="A71" s="29"/>
      <c r="B71" s="135"/>
      <c r="C71" s="2"/>
      <c r="D71" s="31"/>
      <c r="E71" s="113"/>
      <c r="F71" s="114"/>
      <c r="G71" s="2"/>
      <c r="H71" s="113"/>
      <c r="I71" s="113"/>
      <c r="J71" s="73"/>
      <c r="K71" s="115"/>
      <c r="L71" s="8"/>
    </row>
    <row r="72" spans="1:12" ht="30" customHeight="1">
      <c r="A72" s="34" t="s">
        <v>71</v>
      </c>
      <c r="B72" s="136">
        <f>B73+B82+B91</f>
        <v>170086</v>
      </c>
      <c r="C72" s="118">
        <f>C73+C82+C91</f>
        <v>110375.15000000001</v>
      </c>
      <c r="D72" s="35">
        <f aca="true" t="shared" si="21" ref="D72:D80">C72/B72</f>
        <v>0.6489373023058924</v>
      </c>
      <c r="E72" s="116">
        <f aca="true" t="shared" si="22" ref="E72:K72">E73+E82+E91</f>
        <v>29601</v>
      </c>
      <c r="F72" s="117">
        <f t="shared" si="22"/>
        <v>80774.15</v>
      </c>
      <c r="G72" s="118">
        <f t="shared" si="22"/>
        <v>12333.099999999999</v>
      </c>
      <c r="H72" s="116">
        <f t="shared" si="22"/>
        <v>5261</v>
      </c>
      <c r="I72" s="116">
        <f t="shared" si="22"/>
        <v>5459.6</v>
      </c>
      <c r="J72" s="119">
        <f>J73+J82+J91</f>
        <v>1612.5</v>
      </c>
      <c r="K72" s="120">
        <f t="shared" si="22"/>
        <v>47377.75</v>
      </c>
      <c r="L72" s="8"/>
    </row>
    <row r="73" spans="1:12" ht="18.75" customHeight="1">
      <c r="A73" s="19" t="s">
        <v>72</v>
      </c>
      <c r="B73" s="132">
        <f>SUM(B74:B80)</f>
        <v>67361</v>
      </c>
      <c r="C73" s="96">
        <f>SUM(C74:C80)</f>
        <v>36344.28</v>
      </c>
      <c r="D73" s="20">
        <f t="shared" si="21"/>
        <v>0.5395448404863348</v>
      </c>
      <c r="E73" s="94">
        <f>SUM(E74:E80)</f>
        <v>11351</v>
      </c>
      <c r="F73" s="94">
        <f>SUM(F74:F80)</f>
        <v>24993.28</v>
      </c>
      <c r="G73" s="96">
        <f>SUM(G74:G80)</f>
        <v>7178.6</v>
      </c>
      <c r="H73" s="94">
        <f>SUM(H74:H80)</f>
        <v>3268.6000000000004</v>
      </c>
      <c r="I73" s="94">
        <f>SUM(I74:I80)</f>
        <v>2695.9</v>
      </c>
      <c r="J73" s="97">
        <f>SUM(J74:J80)</f>
        <v>1214.1</v>
      </c>
      <c r="K73" s="98">
        <f>SUM(K74:K80)</f>
        <v>23838.12</v>
      </c>
      <c r="L73" s="8"/>
    </row>
    <row r="74" spans="1:12" ht="18.75" customHeight="1">
      <c r="A74" s="21" t="s">
        <v>73</v>
      </c>
      <c r="B74" s="133">
        <v>11072</v>
      </c>
      <c r="C74" s="101">
        <f aca="true" t="shared" si="23" ref="C74:C80">E74+F74</f>
        <v>881.96</v>
      </c>
      <c r="D74" s="22">
        <f t="shared" si="21"/>
        <v>0.07965679190751446</v>
      </c>
      <c r="E74" s="99">
        <v>206</v>
      </c>
      <c r="F74" s="100">
        <v>675.96</v>
      </c>
      <c r="G74" s="101">
        <f aca="true" t="shared" si="24" ref="G74:G80">SUM(H74:J74)</f>
        <v>2126.6</v>
      </c>
      <c r="H74" s="99">
        <v>1506.2</v>
      </c>
      <c r="I74" s="99">
        <v>551.5</v>
      </c>
      <c r="J74" s="102">
        <v>68.9</v>
      </c>
      <c r="K74" s="103">
        <f aca="true" t="shared" si="25" ref="K74:K80">B74-C74-G74</f>
        <v>8063.4400000000005</v>
      </c>
      <c r="L74" s="8"/>
    </row>
    <row r="75" spans="1:12" ht="18.75" customHeight="1">
      <c r="A75" s="23" t="s">
        <v>74</v>
      </c>
      <c r="B75" s="79">
        <v>10129</v>
      </c>
      <c r="C75" s="1">
        <f t="shared" si="23"/>
        <v>3358.35</v>
      </c>
      <c r="D75" s="15">
        <f t="shared" si="21"/>
        <v>0.33155790305064664</v>
      </c>
      <c r="E75" s="75">
        <v>269</v>
      </c>
      <c r="F75" s="104">
        <v>3089.35</v>
      </c>
      <c r="G75" s="1">
        <f t="shared" si="24"/>
        <v>1426.3999999999999</v>
      </c>
      <c r="H75" s="75">
        <v>586.2</v>
      </c>
      <c r="I75" s="75">
        <v>581.4</v>
      </c>
      <c r="J75" s="74">
        <v>258.8</v>
      </c>
      <c r="K75" s="85">
        <f t="shared" si="25"/>
        <v>5344.25</v>
      </c>
      <c r="L75" s="8"/>
    </row>
    <row r="76" spans="1:12" ht="18.75" customHeight="1">
      <c r="A76" s="23" t="s">
        <v>75</v>
      </c>
      <c r="B76" s="79">
        <v>9359</v>
      </c>
      <c r="C76" s="1">
        <f t="shared" si="23"/>
        <v>5294.47</v>
      </c>
      <c r="D76" s="15">
        <f t="shared" si="21"/>
        <v>0.5657089432631691</v>
      </c>
      <c r="E76" s="75">
        <v>100</v>
      </c>
      <c r="F76" s="104">
        <v>5194.47</v>
      </c>
      <c r="G76" s="1">
        <f t="shared" si="24"/>
        <v>1123.8000000000002</v>
      </c>
      <c r="H76" s="75">
        <v>320.1</v>
      </c>
      <c r="I76" s="75">
        <v>347.8</v>
      </c>
      <c r="J76" s="74">
        <v>455.9</v>
      </c>
      <c r="K76" s="85">
        <f t="shared" si="25"/>
        <v>2940.7299999999996</v>
      </c>
      <c r="L76" s="8"/>
    </row>
    <row r="77" spans="1:12" ht="18.75" customHeight="1">
      <c r="A77" s="23" t="s">
        <v>76</v>
      </c>
      <c r="B77" s="79">
        <v>12726</v>
      </c>
      <c r="C77" s="1">
        <f t="shared" si="23"/>
        <v>10976.74</v>
      </c>
      <c r="D77" s="15">
        <f t="shared" si="21"/>
        <v>0.8625443972968725</v>
      </c>
      <c r="E77" s="75">
        <v>3286</v>
      </c>
      <c r="F77" s="104">
        <v>7690.74</v>
      </c>
      <c r="G77" s="1">
        <f t="shared" si="24"/>
        <v>444.90000000000003</v>
      </c>
      <c r="H77" s="75">
        <v>153</v>
      </c>
      <c r="I77" s="75">
        <v>279.6</v>
      </c>
      <c r="J77" s="74">
        <v>12.3</v>
      </c>
      <c r="K77" s="85">
        <f t="shared" si="25"/>
        <v>1304.3600000000001</v>
      </c>
      <c r="L77" s="8"/>
    </row>
    <row r="78" spans="1:12" ht="18.75" customHeight="1">
      <c r="A78" s="23" t="s">
        <v>77</v>
      </c>
      <c r="B78" s="79">
        <v>4376</v>
      </c>
      <c r="C78" s="1">
        <f t="shared" si="23"/>
        <v>2239.85</v>
      </c>
      <c r="D78" s="15">
        <f t="shared" si="21"/>
        <v>0.5118487202925045</v>
      </c>
      <c r="E78" s="75">
        <v>332</v>
      </c>
      <c r="F78" s="104">
        <v>1907.85</v>
      </c>
      <c r="G78" s="1">
        <f t="shared" si="24"/>
        <v>717.8</v>
      </c>
      <c r="H78" s="75">
        <v>247.9</v>
      </c>
      <c r="I78" s="75">
        <v>192.5</v>
      </c>
      <c r="J78" s="74">
        <v>277.4</v>
      </c>
      <c r="K78" s="85">
        <f t="shared" si="25"/>
        <v>1418.3500000000001</v>
      </c>
      <c r="L78" s="8"/>
    </row>
    <row r="79" spans="1:12" ht="18.75" customHeight="1">
      <c r="A79" s="23" t="s">
        <v>78</v>
      </c>
      <c r="B79" s="79">
        <v>2194</v>
      </c>
      <c r="C79" s="1">
        <f t="shared" si="23"/>
        <v>2.88</v>
      </c>
      <c r="D79" s="15">
        <f t="shared" si="21"/>
        <v>0.0013126709206927984</v>
      </c>
      <c r="E79" s="75">
        <v>0</v>
      </c>
      <c r="F79" s="104">
        <v>2.88</v>
      </c>
      <c r="G79" s="1">
        <f t="shared" si="24"/>
        <v>608.5</v>
      </c>
      <c r="H79" s="75">
        <v>235.8</v>
      </c>
      <c r="I79" s="75">
        <v>324.4</v>
      </c>
      <c r="J79" s="74">
        <v>48.3</v>
      </c>
      <c r="K79" s="85">
        <f t="shared" si="25"/>
        <v>1582.62</v>
      </c>
      <c r="L79" s="8"/>
    </row>
    <row r="80" spans="1:12" ht="18.75" customHeight="1">
      <c r="A80" s="36" t="s">
        <v>79</v>
      </c>
      <c r="B80" s="134">
        <v>17505</v>
      </c>
      <c r="C80" s="110">
        <f t="shared" si="23"/>
        <v>13590.029999999999</v>
      </c>
      <c r="D80" s="28">
        <f t="shared" si="21"/>
        <v>0.7763513281919451</v>
      </c>
      <c r="E80" s="76">
        <v>7158</v>
      </c>
      <c r="F80" s="109">
        <v>6432.03</v>
      </c>
      <c r="G80" s="110">
        <f t="shared" si="24"/>
        <v>730.6</v>
      </c>
      <c r="H80" s="76">
        <v>219.4</v>
      </c>
      <c r="I80" s="76">
        <v>418.7</v>
      </c>
      <c r="J80" s="111">
        <v>92.5</v>
      </c>
      <c r="K80" s="112">
        <f t="shared" si="25"/>
        <v>3184.3700000000013</v>
      </c>
      <c r="L80" s="8"/>
    </row>
    <row r="81" spans="1:12" ht="18.75" customHeight="1">
      <c r="A81" s="37"/>
      <c r="B81" s="137"/>
      <c r="C81" s="123"/>
      <c r="D81" s="38"/>
      <c r="E81" s="121"/>
      <c r="F81" s="122"/>
      <c r="G81" s="123"/>
      <c r="H81" s="121"/>
      <c r="I81" s="121"/>
      <c r="J81" s="124"/>
      <c r="K81" s="125"/>
      <c r="L81" s="8"/>
    </row>
    <row r="82" spans="1:12" ht="18.75" customHeight="1">
      <c r="A82" s="39" t="s">
        <v>80</v>
      </c>
      <c r="B82" s="138">
        <f>SUM(B83:B89)</f>
        <v>53873</v>
      </c>
      <c r="C82" s="128">
        <f>SUM(C83:C89)</f>
        <v>39704.07000000001</v>
      </c>
      <c r="D82" s="40">
        <f aca="true" t="shared" si="26" ref="D82:D89">C82/B82</f>
        <v>0.7369938559204056</v>
      </c>
      <c r="E82" s="126">
        <f>SUM(E83:E89)</f>
        <v>9659</v>
      </c>
      <c r="F82" s="127">
        <f>SUM(F83:F89)</f>
        <v>30045.07</v>
      </c>
      <c r="G82" s="128">
        <f>SUM(G83:G89)</f>
        <v>2545.2999999999997</v>
      </c>
      <c r="H82" s="126">
        <f>SUM(H83:H89)</f>
        <v>1262.6999999999998</v>
      </c>
      <c r="I82" s="126">
        <f>SUM(I83:I89)</f>
        <v>1097.9</v>
      </c>
      <c r="J82" s="129">
        <f>SUM(J83:J89)</f>
        <v>184.7</v>
      </c>
      <c r="K82" s="130">
        <f>SUM(K83:K89)</f>
        <v>11623.63</v>
      </c>
      <c r="L82" s="8"/>
    </row>
    <row r="83" spans="1:12" ht="18.75" customHeight="1">
      <c r="A83" s="21" t="s">
        <v>81</v>
      </c>
      <c r="B83" s="133">
        <v>12764</v>
      </c>
      <c r="C83" s="101">
        <f aca="true" t="shared" si="27" ref="C83:C89">E83+F83</f>
        <v>6248.11</v>
      </c>
      <c r="D83" s="22">
        <f t="shared" si="26"/>
        <v>0.4895103415857098</v>
      </c>
      <c r="E83" s="99">
        <v>0</v>
      </c>
      <c r="F83" s="100">
        <v>6248.11</v>
      </c>
      <c r="G83" s="101">
        <f aca="true" t="shared" si="28" ref="G83:G89">SUM(H83:J83)</f>
        <v>1489.8999999999999</v>
      </c>
      <c r="H83" s="99">
        <v>860.3</v>
      </c>
      <c r="I83" s="99">
        <v>573</v>
      </c>
      <c r="J83" s="102">
        <v>56.6</v>
      </c>
      <c r="K83" s="103">
        <f aca="true" t="shared" si="29" ref="K83:K89">B83-C83-G83</f>
        <v>5025.990000000001</v>
      </c>
      <c r="L83" s="8"/>
    </row>
    <row r="84" spans="1:12" ht="18.75" customHeight="1">
      <c r="A84" s="23" t="s">
        <v>82</v>
      </c>
      <c r="B84" s="79">
        <v>374</v>
      </c>
      <c r="C84" s="1">
        <f t="shared" si="27"/>
        <v>0</v>
      </c>
      <c r="D84" s="15">
        <f t="shared" si="26"/>
        <v>0</v>
      </c>
      <c r="E84" s="75">
        <v>0</v>
      </c>
      <c r="F84" s="74">
        <v>0</v>
      </c>
      <c r="G84" s="1">
        <f t="shared" si="28"/>
        <v>35.6</v>
      </c>
      <c r="H84" s="75">
        <v>16.3</v>
      </c>
      <c r="I84" s="75">
        <v>17.4</v>
      </c>
      <c r="J84" s="74">
        <v>1.9</v>
      </c>
      <c r="K84" s="85">
        <f t="shared" si="29"/>
        <v>338.4</v>
      </c>
      <c r="L84" s="8"/>
    </row>
    <row r="85" spans="1:12" ht="18.75" customHeight="1">
      <c r="A85" s="23" t="s">
        <v>83</v>
      </c>
      <c r="B85" s="79">
        <v>5245</v>
      </c>
      <c r="C85" s="1">
        <f t="shared" si="27"/>
        <v>4134.0599999999995</v>
      </c>
      <c r="D85" s="15">
        <f t="shared" si="26"/>
        <v>0.788190657769304</v>
      </c>
      <c r="E85" s="75">
        <v>228</v>
      </c>
      <c r="F85" s="104">
        <v>3906.06</v>
      </c>
      <c r="G85" s="1">
        <f t="shared" si="28"/>
        <v>74.3</v>
      </c>
      <c r="H85" s="75">
        <v>16</v>
      </c>
      <c r="I85" s="75">
        <v>47.8</v>
      </c>
      <c r="J85" s="74">
        <v>10.5</v>
      </c>
      <c r="K85" s="85">
        <f t="shared" si="29"/>
        <v>1036.6400000000006</v>
      </c>
      <c r="L85" s="8"/>
    </row>
    <row r="86" spans="1:12" ht="18.75" customHeight="1">
      <c r="A86" s="23" t="s">
        <v>84</v>
      </c>
      <c r="B86" s="79">
        <v>5835</v>
      </c>
      <c r="C86" s="1">
        <f t="shared" si="27"/>
        <v>2069.63</v>
      </c>
      <c r="D86" s="15">
        <f t="shared" si="26"/>
        <v>0.35469237360754075</v>
      </c>
      <c r="E86" s="75">
        <v>104</v>
      </c>
      <c r="F86" s="104">
        <v>1965.63</v>
      </c>
      <c r="G86" s="1">
        <f t="shared" si="28"/>
        <v>838.5000000000001</v>
      </c>
      <c r="H86" s="75">
        <v>370.1</v>
      </c>
      <c r="I86" s="75">
        <v>365.8</v>
      </c>
      <c r="J86" s="74">
        <v>102.6</v>
      </c>
      <c r="K86" s="85">
        <f t="shared" si="29"/>
        <v>2926.87</v>
      </c>
      <c r="L86" s="8"/>
    </row>
    <row r="87" spans="1:12" ht="18.75" customHeight="1">
      <c r="A87" s="23" t="s">
        <v>85</v>
      </c>
      <c r="B87" s="79">
        <v>6261</v>
      </c>
      <c r="C87" s="1">
        <f t="shared" si="27"/>
        <v>5209.1</v>
      </c>
      <c r="D87" s="15">
        <f t="shared" si="26"/>
        <v>0.8319916946174734</v>
      </c>
      <c r="E87" s="75">
        <v>633</v>
      </c>
      <c r="F87" s="104">
        <v>4576.1</v>
      </c>
      <c r="G87" s="1">
        <f t="shared" si="28"/>
        <v>51.300000000000004</v>
      </c>
      <c r="H87" s="75">
        <v>0</v>
      </c>
      <c r="I87" s="75">
        <v>48.2</v>
      </c>
      <c r="J87" s="74">
        <v>3.1</v>
      </c>
      <c r="K87" s="85">
        <f t="shared" si="29"/>
        <v>1000.5999999999997</v>
      </c>
      <c r="L87" s="8"/>
    </row>
    <row r="88" spans="1:12" ht="18.75" customHeight="1">
      <c r="A88" s="23" t="s">
        <v>86</v>
      </c>
      <c r="B88" s="79">
        <v>5208</v>
      </c>
      <c r="C88" s="1">
        <f t="shared" si="27"/>
        <v>4800.91</v>
      </c>
      <c r="D88" s="15">
        <f t="shared" si="26"/>
        <v>0.9218337173579109</v>
      </c>
      <c r="E88" s="75">
        <v>1226</v>
      </c>
      <c r="F88" s="104">
        <v>3574.91</v>
      </c>
      <c r="G88" s="1">
        <f t="shared" si="28"/>
        <v>25.2</v>
      </c>
      <c r="H88" s="75">
        <v>0</v>
      </c>
      <c r="I88" s="75">
        <v>19.4</v>
      </c>
      <c r="J88" s="74">
        <v>5.8</v>
      </c>
      <c r="K88" s="85">
        <f t="shared" si="29"/>
        <v>381.89000000000016</v>
      </c>
      <c r="L88" s="8"/>
    </row>
    <row r="89" spans="1:12" ht="18.75" customHeight="1">
      <c r="A89" s="36" t="s">
        <v>87</v>
      </c>
      <c r="B89" s="134">
        <v>18186</v>
      </c>
      <c r="C89" s="110">
        <f t="shared" si="27"/>
        <v>17242.260000000002</v>
      </c>
      <c r="D89" s="28">
        <f t="shared" si="26"/>
        <v>0.94810623556582</v>
      </c>
      <c r="E89" s="76">
        <v>7468</v>
      </c>
      <c r="F89" s="109">
        <v>9774.26</v>
      </c>
      <c r="G89" s="110">
        <f t="shared" si="28"/>
        <v>30.5</v>
      </c>
      <c r="H89" s="76">
        <v>0</v>
      </c>
      <c r="I89" s="76">
        <v>26.3</v>
      </c>
      <c r="J89" s="111">
        <v>4.2</v>
      </c>
      <c r="K89" s="112">
        <f t="shared" si="29"/>
        <v>913.239999999998</v>
      </c>
      <c r="L89" s="8"/>
    </row>
    <row r="90" spans="1:12" ht="18.75" customHeight="1">
      <c r="A90" s="37"/>
      <c r="B90" s="137"/>
      <c r="C90" s="123"/>
      <c r="D90" s="38"/>
      <c r="E90" s="121"/>
      <c r="F90" s="122"/>
      <c r="G90" s="123"/>
      <c r="H90" s="121"/>
      <c r="I90" s="121"/>
      <c r="J90" s="124"/>
      <c r="K90" s="125"/>
      <c r="L90" s="41"/>
    </row>
    <row r="91" spans="1:12" ht="18.75" customHeight="1">
      <c r="A91" s="39" t="s">
        <v>88</v>
      </c>
      <c r="B91" s="138">
        <f>SUM(B92:B96)</f>
        <v>48852</v>
      </c>
      <c r="C91" s="128">
        <f>SUM(C92:C96)</f>
        <v>34326.8</v>
      </c>
      <c r="D91" s="40">
        <f aca="true" t="shared" si="30" ref="D91:D96">C91/B91</f>
        <v>0.7026692868255139</v>
      </c>
      <c r="E91" s="126">
        <f>SUM(E92:E96)</f>
        <v>8591</v>
      </c>
      <c r="F91" s="127">
        <f>SUM(F92:F96)</f>
        <v>25735.800000000003</v>
      </c>
      <c r="G91" s="128">
        <f>SUM(G92:G96)</f>
        <v>2609.2</v>
      </c>
      <c r="H91" s="126">
        <f>SUM(H92:H96)</f>
        <v>729.6999999999999</v>
      </c>
      <c r="I91" s="126">
        <f>SUM(I92:I96)</f>
        <v>1665.8</v>
      </c>
      <c r="J91" s="129">
        <f>SUM(J92:J96)</f>
        <v>213.7</v>
      </c>
      <c r="K91" s="130">
        <f>SUM(K92:K96)</f>
        <v>11915.999999999998</v>
      </c>
      <c r="L91" s="8"/>
    </row>
    <row r="92" spans="1:12" ht="18.75" customHeight="1">
      <c r="A92" s="21" t="s">
        <v>89</v>
      </c>
      <c r="B92" s="133">
        <v>9414</v>
      </c>
      <c r="C92" s="101">
        <f>E92+F92</f>
        <v>3215.85</v>
      </c>
      <c r="D92" s="22">
        <f t="shared" si="30"/>
        <v>0.3416029318036966</v>
      </c>
      <c r="E92" s="99">
        <v>395</v>
      </c>
      <c r="F92" s="100">
        <v>2820.85</v>
      </c>
      <c r="G92" s="101">
        <f>SUM(H92:J92)</f>
        <v>1212.6</v>
      </c>
      <c r="H92" s="99">
        <v>389.2</v>
      </c>
      <c r="I92" s="99">
        <v>737.8</v>
      </c>
      <c r="J92" s="102">
        <v>85.6</v>
      </c>
      <c r="K92" s="103">
        <f>B92-C92-G92</f>
        <v>4985.549999999999</v>
      </c>
      <c r="L92" s="8"/>
    </row>
    <row r="93" spans="1:12" ht="18.75" customHeight="1">
      <c r="A93" s="23" t="s">
        <v>90</v>
      </c>
      <c r="B93" s="79">
        <v>2876</v>
      </c>
      <c r="C93" s="1">
        <f>E93+F93</f>
        <v>1479.55</v>
      </c>
      <c r="D93" s="15">
        <f t="shared" si="30"/>
        <v>0.5144471488178025</v>
      </c>
      <c r="E93" s="75">
        <v>211</v>
      </c>
      <c r="F93" s="104">
        <v>1268.55</v>
      </c>
      <c r="G93" s="1">
        <f>SUM(H93:J93)</f>
        <v>417.3</v>
      </c>
      <c r="H93" s="75">
        <v>156</v>
      </c>
      <c r="I93" s="75">
        <v>229.5</v>
      </c>
      <c r="J93" s="74">
        <v>31.8</v>
      </c>
      <c r="K93" s="85">
        <f>B93-C93-G93</f>
        <v>979.1500000000001</v>
      </c>
      <c r="L93" s="8"/>
    </row>
    <row r="94" spans="1:12" ht="18.75" customHeight="1">
      <c r="A94" s="23" t="s">
        <v>91</v>
      </c>
      <c r="B94" s="79">
        <v>18827</v>
      </c>
      <c r="C94" s="1">
        <f>E94+F94</f>
        <v>15997.75</v>
      </c>
      <c r="D94" s="15">
        <f t="shared" si="30"/>
        <v>0.8497238009242046</v>
      </c>
      <c r="E94" s="75">
        <v>3639</v>
      </c>
      <c r="F94" s="104">
        <v>12358.75</v>
      </c>
      <c r="G94" s="1">
        <f>SUM(H94:J94)</f>
        <v>315.6</v>
      </c>
      <c r="H94" s="75">
        <v>22.8</v>
      </c>
      <c r="I94" s="75">
        <v>277.3</v>
      </c>
      <c r="J94" s="74">
        <v>15.5</v>
      </c>
      <c r="K94" s="85">
        <f>B94-C94-G94</f>
        <v>2513.65</v>
      </c>
      <c r="L94" s="8"/>
    </row>
    <row r="95" spans="1:12" ht="18.75" customHeight="1">
      <c r="A95" s="23" t="s">
        <v>92</v>
      </c>
      <c r="B95" s="79">
        <v>11878</v>
      </c>
      <c r="C95" s="1">
        <f>E95+F95</f>
        <v>10593.52</v>
      </c>
      <c r="D95" s="15">
        <f t="shared" si="30"/>
        <v>0.8918605825896616</v>
      </c>
      <c r="E95" s="75">
        <v>3736</v>
      </c>
      <c r="F95" s="104">
        <v>6857.52</v>
      </c>
      <c r="G95" s="1">
        <f>SUM(H95:J95)</f>
        <v>61.099999999999994</v>
      </c>
      <c r="H95" s="75">
        <v>0.3</v>
      </c>
      <c r="I95" s="75">
        <v>55.4</v>
      </c>
      <c r="J95" s="74">
        <v>5.4</v>
      </c>
      <c r="K95" s="85">
        <f>B95-C95-G95</f>
        <v>1223.3799999999997</v>
      </c>
      <c r="L95" s="8"/>
    </row>
    <row r="96" spans="1:12" ht="18.75" customHeight="1">
      <c r="A96" s="23" t="s">
        <v>93</v>
      </c>
      <c r="B96" s="79">
        <v>5857</v>
      </c>
      <c r="C96" s="1">
        <f>E96+F96</f>
        <v>3040.13</v>
      </c>
      <c r="D96" s="15">
        <f t="shared" si="30"/>
        <v>0.5190592453474475</v>
      </c>
      <c r="E96" s="75">
        <v>610</v>
      </c>
      <c r="F96" s="104">
        <v>2430.13</v>
      </c>
      <c r="G96" s="1">
        <f>SUM(H96:J96)</f>
        <v>602.6</v>
      </c>
      <c r="H96" s="75">
        <v>161.4</v>
      </c>
      <c r="I96" s="75">
        <v>365.8</v>
      </c>
      <c r="J96" s="74">
        <v>75.4</v>
      </c>
      <c r="K96" s="85">
        <f>B96-C96-G96</f>
        <v>2214.27</v>
      </c>
      <c r="L96" s="8"/>
    </row>
    <row r="97" spans="1:11" ht="18.75" customHeight="1" thickBot="1">
      <c r="A97" s="42"/>
      <c r="B97" s="43"/>
      <c r="C97" s="30"/>
      <c r="D97" s="31"/>
      <c r="E97" s="32"/>
      <c r="F97" s="44"/>
      <c r="G97" s="30"/>
      <c r="H97" s="32"/>
      <c r="I97" s="32"/>
      <c r="J97" s="45"/>
      <c r="K97" s="33"/>
    </row>
  </sheetData>
  <mergeCells count="5">
    <mergeCell ref="K5:K6"/>
    <mergeCell ref="A5:A6"/>
    <mergeCell ref="B5:B6"/>
    <mergeCell ref="C5:F5"/>
    <mergeCell ref="G5:J5"/>
  </mergeCells>
  <printOptions horizontalCentered="1"/>
  <pageMargins left="0.5905511811023623" right="0.3937007874015748" top="0.5905511811023623" bottom="0.3937007874015748" header="0" footer="0"/>
  <pageSetup horizontalDpi="400" verticalDpi="400" orientation="portrait" paperSize="9" scale="82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55"/>
  <sheetViews>
    <sheetView tabSelected="1" workbookViewId="0" topLeftCell="A1">
      <selection activeCell="Q10" sqref="Q10"/>
    </sheetView>
  </sheetViews>
  <sheetFormatPr defaultColWidth="9.00390625" defaultRowHeight="9"/>
  <cols>
    <col min="1" max="1" width="2.625" style="3" customWidth="1"/>
    <col min="2" max="2" width="12.625" style="3" customWidth="1"/>
    <col min="3" max="3" width="7.25390625" style="3" customWidth="1"/>
    <col min="4" max="4" width="5.125" style="3" customWidth="1"/>
    <col min="5" max="5" width="7.625" style="3" customWidth="1"/>
    <col min="6" max="6" width="5.125" style="3" customWidth="1"/>
    <col min="7" max="7" width="7.625" style="3" customWidth="1"/>
    <col min="8" max="8" width="5.125" style="3" customWidth="1"/>
    <col min="9" max="9" width="7.625" style="3" customWidth="1"/>
    <col min="10" max="10" width="5.125" style="3" customWidth="1"/>
    <col min="11" max="11" width="7.625" style="3" customWidth="1"/>
    <col min="12" max="12" width="5.125" style="3" customWidth="1"/>
    <col min="13" max="13" width="7.625" style="3" customWidth="1"/>
    <col min="14" max="14" width="5.125" style="3" customWidth="1"/>
    <col min="15" max="15" width="7.625" style="3" customWidth="1"/>
    <col min="16" max="16" width="9.00390625" style="3" customWidth="1"/>
    <col min="17" max="17" width="12.625" style="3" customWidth="1"/>
    <col min="18" max="18" width="7.25390625" style="3" customWidth="1"/>
    <col min="19" max="22" width="10.625" style="3" customWidth="1"/>
    <col min="23" max="16384" width="9.00390625" style="3" customWidth="1"/>
  </cols>
  <sheetData>
    <row r="1" ht="14.25">
      <c r="B1" s="50" t="s">
        <v>94</v>
      </c>
    </row>
    <row r="2" ht="12" customHeight="1"/>
    <row r="3" spans="2:22" s="50" customFormat="1" ht="12" customHeight="1">
      <c r="B3" s="189" t="s">
        <v>95</v>
      </c>
      <c r="Q3" s="46" t="s">
        <v>146</v>
      </c>
      <c r="S3" s="47"/>
      <c r="T3" s="47"/>
      <c r="U3" s="47"/>
      <c r="V3" s="47"/>
    </row>
    <row r="4" spans="2:22" ht="12" customHeight="1" thickBot="1">
      <c r="B4" s="190"/>
      <c r="O4" s="174" t="s">
        <v>1</v>
      </c>
      <c r="S4" s="47"/>
      <c r="T4" s="47"/>
      <c r="U4" s="47"/>
      <c r="V4" s="54" t="s">
        <v>1</v>
      </c>
    </row>
    <row r="5" spans="2:22" s="142" customFormat="1" ht="12" customHeight="1">
      <c r="B5" s="204" t="s">
        <v>96</v>
      </c>
      <c r="C5" s="205"/>
      <c r="D5" s="200" t="s">
        <v>97</v>
      </c>
      <c r="E5" s="208"/>
      <c r="F5" s="200" t="s">
        <v>98</v>
      </c>
      <c r="G5" s="208"/>
      <c r="H5" s="200" t="s">
        <v>99</v>
      </c>
      <c r="I5" s="208"/>
      <c r="J5" s="200" t="s">
        <v>100</v>
      </c>
      <c r="K5" s="208"/>
      <c r="L5" s="200" t="s">
        <v>101</v>
      </c>
      <c r="M5" s="208"/>
      <c r="N5" s="200" t="s">
        <v>102</v>
      </c>
      <c r="O5" s="201"/>
      <c r="Q5" s="226" t="s">
        <v>96</v>
      </c>
      <c r="R5" s="227"/>
      <c r="S5" s="55" t="s">
        <v>147</v>
      </c>
      <c r="T5" s="55" t="s">
        <v>148</v>
      </c>
      <c r="U5" s="55" t="s">
        <v>149</v>
      </c>
      <c r="V5" s="56" t="s">
        <v>150</v>
      </c>
    </row>
    <row r="6" spans="2:22" s="142" customFormat="1" ht="12" customHeight="1">
      <c r="B6" s="206"/>
      <c r="C6" s="207"/>
      <c r="D6" s="52" t="s">
        <v>103</v>
      </c>
      <c r="E6" s="52" t="s">
        <v>104</v>
      </c>
      <c r="F6" s="52" t="s">
        <v>103</v>
      </c>
      <c r="G6" s="52" t="s">
        <v>104</v>
      </c>
      <c r="H6" s="52" t="s">
        <v>103</v>
      </c>
      <c r="I6" s="52" t="s">
        <v>104</v>
      </c>
      <c r="J6" s="52" t="s">
        <v>103</v>
      </c>
      <c r="K6" s="52" t="s">
        <v>104</v>
      </c>
      <c r="L6" s="52" t="s">
        <v>103</v>
      </c>
      <c r="M6" s="52" t="s">
        <v>104</v>
      </c>
      <c r="N6" s="52" t="s">
        <v>103</v>
      </c>
      <c r="O6" s="53" t="s">
        <v>104</v>
      </c>
      <c r="Q6" s="211" t="s">
        <v>105</v>
      </c>
      <c r="R6" s="212"/>
      <c r="S6" s="57">
        <v>32240</v>
      </c>
      <c r="T6" s="57">
        <v>31924</v>
      </c>
      <c r="U6" s="57">
        <v>316</v>
      </c>
      <c r="V6" s="58">
        <v>0</v>
      </c>
    </row>
    <row r="7" spans="2:22" ht="12" customHeight="1">
      <c r="B7" s="202" t="s">
        <v>105</v>
      </c>
      <c r="C7" s="203"/>
      <c r="D7" s="143">
        <v>749</v>
      </c>
      <c r="E7" s="143">
        <v>5043</v>
      </c>
      <c r="F7" s="143">
        <v>87</v>
      </c>
      <c r="G7" s="143">
        <v>444</v>
      </c>
      <c r="H7" s="143">
        <v>88</v>
      </c>
      <c r="I7" s="143">
        <v>483</v>
      </c>
      <c r="J7" s="143">
        <v>134</v>
      </c>
      <c r="K7" s="143">
        <v>1297</v>
      </c>
      <c r="L7" s="143">
        <v>46</v>
      </c>
      <c r="M7" s="143">
        <v>299</v>
      </c>
      <c r="N7" s="143">
        <v>394</v>
      </c>
      <c r="O7" s="144">
        <v>2520</v>
      </c>
      <c r="Q7" s="202" t="s">
        <v>106</v>
      </c>
      <c r="R7" s="213"/>
      <c r="S7" s="57">
        <v>28434</v>
      </c>
      <c r="T7" s="57">
        <v>28124</v>
      </c>
      <c r="U7" s="57">
        <v>310</v>
      </c>
      <c r="V7" s="59">
        <v>0</v>
      </c>
    </row>
    <row r="8" spans="2:22" ht="12" customHeight="1">
      <c r="B8" s="202" t="s">
        <v>106</v>
      </c>
      <c r="C8" s="203"/>
      <c r="D8" s="143">
        <v>747</v>
      </c>
      <c r="E8" s="143">
        <v>5026</v>
      </c>
      <c r="F8" s="143">
        <v>85</v>
      </c>
      <c r="G8" s="143">
        <v>429</v>
      </c>
      <c r="H8" s="143">
        <v>88</v>
      </c>
      <c r="I8" s="143">
        <v>481</v>
      </c>
      <c r="J8" s="143">
        <v>134</v>
      </c>
      <c r="K8" s="143">
        <v>1294</v>
      </c>
      <c r="L8" s="143">
        <v>46</v>
      </c>
      <c r="M8" s="143">
        <v>299</v>
      </c>
      <c r="N8" s="143">
        <v>394</v>
      </c>
      <c r="O8" s="144">
        <v>2523</v>
      </c>
      <c r="Q8" s="214" t="s">
        <v>181</v>
      </c>
      <c r="R8" s="215"/>
      <c r="S8" s="60">
        <f aca="true" t="shared" si="0" ref="S8:S53">SUM(T8:V8)</f>
        <v>28758</v>
      </c>
      <c r="T8" s="167">
        <f>T10+T20+T23+T32+T45</f>
        <v>28448</v>
      </c>
      <c r="U8" s="167">
        <f>U10+U20+U23+U32+U45</f>
        <v>310</v>
      </c>
      <c r="V8" s="168">
        <f>V10+V20+V23+V32+V45</f>
        <v>0</v>
      </c>
    </row>
    <row r="9" spans="2:22" s="51" customFormat="1" ht="12" customHeight="1">
      <c r="B9" s="209" t="s">
        <v>181</v>
      </c>
      <c r="C9" s="210"/>
      <c r="D9" s="145">
        <f aca="true" t="shared" si="1" ref="D9:E54">F9+H9+J9+L9+N9</f>
        <v>746</v>
      </c>
      <c r="E9" s="145">
        <f t="shared" si="1"/>
        <v>5011</v>
      </c>
      <c r="F9" s="161">
        <f>F11+F21+F24+F33+F46</f>
        <v>85</v>
      </c>
      <c r="G9" s="161">
        <f aca="true" t="shared" si="2" ref="G9:O9">G11+G21+G24+G33+G46</f>
        <v>429</v>
      </c>
      <c r="H9" s="161">
        <f t="shared" si="2"/>
        <v>87</v>
      </c>
      <c r="I9" s="161">
        <f t="shared" si="2"/>
        <v>465</v>
      </c>
      <c r="J9" s="161">
        <f t="shared" si="2"/>
        <v>133</v>
      </c>
      <c r="K9" s="161">
        <f t="shared" si="2"/>
        <v>1289</v>
      </c>
      <c r="L9" s="161">
        <f t="shared" si="2"/>
        <v>46</v>
      </c>
      <c r="M9" s="161">
        <f t="shared" si="2"/>
        <v>299</v>
      </c>
      <c r="N9" s="161">
        <f t="shared" si="2"/>
        <v>395</v>
      </c>
      <c r="O9" s="162">
        <f t="shared" si="2"/>
        <v>2529</v>
      </c>
      <c r="Q9" s="163" t="s">
        <v>107</v>
      </c>
      <c r="R9" s="164" t="s">
        <v>108</v>
      </c>
      <c r="S9" s="62"/>
      <c r="T9" s="62"/>
      <c r="U9" s="62"/>
      <c r="V9" s="63"/>
    </row>
    <row r="10" spans="2:22" ht="12" customHeight="1">
      <c r="B10" s="146" t="s">
        <v>107</v>
      </c>
      <c r="C10" s="147" t="s">
        <v>108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Q10" s="141" t="s">
        <v>109</v>
      </c>
      <c r="R10" s="150"/>
      <c r="S10" s="60">
        <f>SUM(S11:S18)</f>
        <v>0</v>
      </c>
      <c r="T10" s="60">
        <f>SUM(T11:T18)</f>
        <v>0</v>
      </c>
      <c r="U10" s="60">
        <f>SUM(U11:U18)</f>
        <v>0</v>
      </c>
      <c r="V10" s="61">
        <f>SUM(V11:V18)</f>
        <v>0</v>
      </c>
    </row>
    <row r="11" spans="2:22" s="51" customFormat="1" ht="12" customHeight="1">
      <c r="B11" s="141" t="s">
        <v>109</v>
      </c>
      <c r="C11" s="150"/>
      <c r="D11" s="64">
        <f>SUM(D12:D19)</f>
        <v>257</v>
      </c>
      <c r="E11" s="64">
        <f aca="true" t="shared" si="3" ref="E11:O11">SUM(E12:E19)</f>
        <v>1737</v>
      </c>
      <c r="F11" s="64">
        <f t="shared" si="3"/>
        <v>19</v>
      </c>
      <c r="G11" s="64">
        <f t="shared" si="3"/>
        <v>123</v>
      </c>
      <c r="H11" s="64">
        <f t="shared" si="3"/>
        <v>39</v>
      </c>
      <c r="I11" s="64">
        <f t="shared" si="3"/>
        <v>219</v>
      </c>
      <c r="J11" s="64">
        <f t="shared" si="3"/>
        <v>34</v>
      </c>
      <c r="K11" s="64">
        <f t="shared" si="3"/>
        <v>354</v>
      </c>
      <c r="L11" s="64">
        <f t="shared" si="3"/>
        <v>12</v>
      </c>
      <c r="M11" s="64">
        <f t="shared" si="3"/>
        <v>77</v>
      </c>
      <c r="N11" s="64">
        <f t="shared" si="3"/>
        <v>152</v>
      </c>
      <c r="O11" s="65">
        <f t="shared" si="3"/>
        <v>948</v>
      </c>
      <c r="Q11" s="151"/>
      <c r="R11" s="140" t="s">
        <v>110</v>
      </c>
      <c r="S11" s="57">
        <f t="shared" si="0"/>
        <v>0</v>
      </c>
      <c r="T11" s="57">
        <v>0</v>
      </c>
      <c r="U11" s="57">
        <v>0</v>
      </c>
      <c r="V11" s="59">
        <v>0</v>
      </c>
    </row>
    <row r="12" spans="2:22" ht="12" customHeight="1">
      <c r="B12" s="151"/>
      <c r="C12" s="140" t="s">
        <v>110</v>
      </c>
      <c r="D12" s="57">
        <f t="shared" si="1"/>
        <v>20</v>
      </c>
      <c r="E12" s="57">
        <f t="shared" si="1"/>
        <v>192</v>
      </c>
      <c r="F12" s="57">
        <v>5</v>
      </c>
      <c r="G12" s="57">
        <v>42</v>
      </c>
      <c r="H12" s="57">
        <v>2</v>
      </c>
      <c r="I12" s="57">
        <v>11</v>
      </c>
      <c r="J12" s="57">
        <v>2</v>
      </c>
      <c r="K12" s="57">
        <v>14</v>
      </c>
      <c r="L12" s="57">
        <v>1</v>
      </c>
      <c r="M12" s="57">
        <v>3</v>
      </c>
      <c r="N12" s="57">
        <v>10</v>
      </c>
      <c r="O12" s="59">
        <v>122</v>
      </c>
      <c r="Q12" s="151"/>
      <c r="R12" s="140" t="s">
        <v>111</v>
      </c>
      <c r="S12" s="57">
        <f t="shared" si="0"/>
        <v>0</v>
      </c>
      <c r="T12" s="57">
        <v>0</v>
      </c>
      <c r="U12" s="57">
        <v>0</v>
      </c>
      <c r="V12" s="59">
        <v>0</v>
      </c>
    </row>
    <row r="13" spans="2:22" ht="12" customHeight="1">
      <c r="B13" s="151"/>
      <c r="C13" s="140" t="s">
        <v>111</v>
      </c>
      <c r="D13" s="57">
        <f t="shared" si="1"/>
        <v>12</v>
      </c>
      <c r="E13" s="57">
        <f t="shared" si="1"/>
        <v>98</v>
      </c>
      <c r="F13" s="57">
        <v>1</v>
      </c>
      <c r="G13" s="57">
        <v>9</v>
      </c>
      <c r="H13" s="57">
        <v>1</v>
      </c>
      <c r="I13" s="57">
        <v>7</v>
      </c>
      <c r="J13" s="57">
        <v>0</v>
      </c>
      <c r="K13" s="57">
        <v>0</v>
      </c>
      <c r="L13" s="57">
        <v>0</v>
      </c>
      <c r="M13" s="57">
        <v>0</v>
      </c>
      <c r="N13" s="57">
        <v>10</v>
      </c>
      <c r="O13" s="59">
        <v>82</v>
      </c>
      <c r="Q13" s="151"/>
      <c r="R13" s="140" t="s">
        <v>112</v>
      </c>
      <c r="S13" s="57">
        <f t="shared" si="0"/>
        <v>0</v>
      </c>
      <c r="T13" s="57">
        <v>0</v>
      </c>
      <c r="U13" s="57">
        <v>0</v>
      </c>
      <c r="V13" s="59">
        <v>0</v>
      </c>
    </row>
    <row r="14" spans="2:22" ht="12" customHeight="1">
      <c r="B14" s="151"/>
      <c r="C14" s="140" t="s">
        <v>112</v>
      </c>
      <c r="D14" s="57">
        <f t="shared" si="1"/>
        <v>50</v>
      </c>
      <c r="E14" s="57">
        <f t="shared" si="1"/>
        <v>365</v>
      </c>
      <c r="F14" s="57">
        <v>2</v>
      </c>
      <c r="G14" s="57">
        <v>11</v>
      </c>
      <c r="H14" s="57">
        <v>12</v>
      </c>
      <c r="I14" s="57">
        <v>91</v>
      </c>
      <c r="J14" s="57">
        <v>8</v>
      </c>
      <c r="K14" s="57">
        <v>66</v>
      </c>
      <c r="L14" s="57">
        <v>0</v>
      </c>
      <c r="M14" s="57">
        <v>0</v>
      </c>
      <c r="N14" s="57">
        <v>28</v>
      </c>
      <c r="O14" s="59">
        <v>197</v>
      </c>
      <c r="Q14" s="151"/>
      <c r="R14" s="140" t="s">
        <v>113</v>
      </c>
      <c r="S14" s="57">
        <f t="shared" si="0"/>
        <v>0</v>
      </c>
      <c r="T14" s="57">
        <v>0</v>
      </c>
      <c r="U14" s="57">
        <v>0</v>
      </c>
      <c r="V14" s="59">
        <v>0</v>
      </c>
    </row>
    <row r="15" spans="2:22" ht="12" customHeight="1">
      <c r="B15" s="151"/>
      <c r="C15" s="140" t="s">
        <v>113</v>
      </c>
      <c r="D15" s="57">
        <f t="shared" si="1"/>
        <v>52</v>
      </c>
      <c r="E15" s="57">
        <f t="shared" si="1"/>
        <v>405</v>
      </c>
      <c r="F15" s="57">
        <v>3</v>
      </c>
      <c r="G15" s="57">
        <v>10</v>
      </c>
      <c r="H15" s="57">
        <v>11</v>
      </c>
      <c r="I15" s="57">
        <v>52</v>
      </c>
      <c r="J15" s="57">
        <v>12</v>
      </c>
      <c r="K15" s="57">
        <v>155</v>
      </c>
      <c r="L15" s="57">
        <v>4</v>
      </c>
      <c r="M15" s="57">
        <v>29</v>
      </c>
      <c r="N15" s="57">
        <v>22</v>
      </c>
      <c r="O15" s="59">
        <v>159</v>
      </c>
      <c r="Q15" s="151"/>
      <c r="R15" s="140" t="s">
        <v>114</v>
      </c>
      <c r="S15" s="57">
        <f t="shared" si="0"/>
        <v>0</v>
      </c>
      <c r="T15" s="57">
        <v>0</v>
      </c>
      <c r="U15" s="57">
        <v>0</v>
      </c>
      <c r="V15" s="59">
        <v>0</v>
      </c>
    </row>
    <row r="16" spans="2:22" ht="12" customHeight="1">
      <c r="B16" s="151"/>
      <c r="C16" s="140" t="s">
        <v>114</v>
      </c>
      <c r="D16" s="57">
        <f t="shared" si="1"/>
        <v>29</v>
      </c>
      <c r="E16" s="57">
        <v>225</v>
      </c>
      <c r="F16" s="57">
        <v>1</v>
      </c>
      <c r="G16" s="57">
        <v>11</v>
      </c>
      <c r="H16" s="57">
        <v>8</v>
      </c>
      <c r="I16" s="57">
        <v>48</v>
      </c>
      <c r="J16" s="57">
        <v>0</v>
      </c>
      <c r="K16" s="57">
        <v>0</v>
      </c>
      <c r="L16" s="57">
        <v>6</v>
      </c>
      <c r="M16" s="57">
        <v>40</v>
      </c>
      <c r="N16" s="57">
        <v>14</v>
      </c>
      <c r="O16" s="59">
        <v>126</v>
      </c>
      <c r="Q16" s="151"/>
      <c r="R16" s="140" t="s">
        <v>115</v>
      </c>
      <c r="S16" s="57">
        <f t="shared" si="0"/>
        <v>0</v>
      </c>
      <c r="T16" s="57">
        <v>0</v>
      </c>
      <c r="U16" s="57">
        <v>0</v>
      </c>
      <c r="V16" s="59">
        <v>0</v>
      </c>
    </row>
    <row r="17" spans="2:22" ht="12" customHeight="1">
      <c r="B17" s="151"/>
      <c r="C17" s="140" t="s">
        <v>115</v>
      </c>
      <c r="D17" s="57">
        <f t="shared" si="1"/>
        <v>11</v>
      </c>
      <c r="E17" s="57">
        <f t="shared" si="1"/>
        <v>91</v>
      </c>
      <c r="F17" s="57">
        <v>3</v>
      </c>
      <c r="G17" s="57">
        <v>24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8</v>
      </c>
      <c r="O17" s="59">
        <v>67</v>
      </c>
      <c r="Q17" s="151"/>
      <c r="R17" s="140" t="s">
        <v>116</v>
      </c>
      <c r="S17" s="57">
        <f t="shared" si="0"/>
        <v>0</v>
      </c>
      <c r="T17" s="57">
        <v>0</v>
      </c>
      <c r="U17" s="57">
        <v>0</v>
      </c>
      <c r="V17" s="59">
        <v>0</v>
      </c>
    </row>
    <row r="18" spans="2:22" ht="12" customHeight="1">
      <c r="B18" s="151"/>
      <c r="C18" s="140" t="s">
        <v>116</v>
      </c>
      <c r="D18" s="57">
        <f t="shared" si="1"/>
        <v>21</v>
      </c>
      <c r="E18" s="57">
        <f t="shared" si="1"/>
        <v>62</v>
      </c>
      <c r="F18" s="57">
        <v>3</v>
      </c>
      <c r="G18" s="57">
        <v>14</v>
      </c>
      <c r="H18" s="57">
        <v>1</v>
      </c>
      <c r="I18" s="57">
        <v>1</v>
      </c>
      <c r="J18" s="57">
        <v>0</v>
      </c>
      <c r="K18" s="57">
        <v>0</v>
      </c>
      <c r="L18" s="57">
        <v>0</v>
      </c>
      <c r="M18" s="57">
        <v>0</v>
      </c>
      <c r="N18" s="57">
        <v>17</v>
      </c>
      <c r="O18" s="59">
        <v>47</v>
      </c>
      <c r="Q18" s="151"/>
      <c r="R18" s="140" t="s">
        <v>117</v>
      </c>
      <c r="S18" s="57">
        <f t="shared" si="0"/>
        <v>0</v>
      </c>
      <c r="T18" s="57">
        <v>0</v>
      </c>
      <c r="U18" s="57">
        <v>0</v>
      </c>
      <c r="V18" s="59">
        <v>0</v>
      </c>
    </row>
    <row r="19" spans="2:22" ht="12" customHeight="1">
      <c r="B19" s="151"/>
      <c r="C19" s="140" t="s">
        <v>117</v>
      </c>
      <c r="D19" s="57">
        <v>62</v>
      </c>
      <c r="E19" s="57">
        <v>299</v>
      </c>
      <c r="F19" s="57">
        <v>1</v>
      </c>
      <c r="G19" s="57">
        <v>2</v>
      </c>
      <c r="H19" s="57">
        <v>4</v>
      </c>
      <c r="I19" s="57">
        <v>9</v>
      </c>
      <c r="J19" s="57">
        <v>12</v>
      </c>
      <c r="K19" s="57">
        <v>119</v>
      </c>
      <c r="L19" s="57">
        <v>1</v>
      </c>
      <c r="M19" s="57">
        <v>5</v>
      </c>
      <c r="N19" s="57">
        <v>43</v>
      </c>
      <c r="O19" s="59">
        <v>148</v>
      </c>
      <c r="Q19" s="151"/>
      <c r="R19" s="165"/>
      <c r="S19" s="57"/>
      <c r="T19" s="57"/>
      <c r="U19" s="57"/>
      <c r="V19" s="59"/>
    </row>
    <row r="20" spans="2:22" ht="12" customHeight="1">
      <c r="B20" s="151"/>
      <c r="C20" s="140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9"/>
      <c r="Q20" s="166" t="s">
        <v>184</v>
      </c>
      <c r="R20" s="153"/>
      <c r="S20" s="64">
        <f>SUM(S21)</f>
        <v>11735</v>
      </c>
      <c r="T20" s="64">
        <f>SUM(T21)</f>
        <v>11735</v>
      </c>
      <c r="U20" s="64">
        <f>SUM(U21)</f>
        <v>0</v>
      </c>
      <c r="V20" s="65">
        <f>SUM(V21)</f>
        <v>0</v>
      </c>
    </row>
    <row r="21" spans="2:22" ht="12" customHeight="1">
      <c r="B21" s="152" t="s">
        <v>184</v>
      </c>
      <c r="C21" s="153"/>
      <c r="D21" s="64">
        <f>D22</f>
        <v>19</v>
      </c>
      <c r="E21" s="64">
        <f aca="true" t="shared" si="4" ref="E21:O21">E22</f>
        <v>88</v>
      </c>
      <c r="F21" s="64">
        <f t="shared" si="4"/>
        <v>1</v>
      </c>
      <c r="G21" s="64">
        <f t="shared" si="4"/>
        <v>1</v>
      </c>
      <c r="H21" s="64">
        <f t="shared" si="4"/>
        <v>3</v>
      </c>
      <c r="I21" s="64">
        <f t="shared" si="4"/>
        <v>16</v>
      </c>
      <c r="J21" s="64">
        <f t="shared" si="4"/>
        <v>3</v>
      </c>
      <c r="K21" s="64">
        <f t="shared" si="4"/>
        <v>19</v>
      </c>
      <c r="L21" s="64">
        <f t="shared" si="4"/>
        <v>0</v>
      </c>
      <c r="M21" s="64">
        <f t="shared" si="4"/>
        <v>0</v>
      </c>
      <c r="N21" s="64">
        <f t="shared" si="4"/>
        <v>12</v>
      </c>
      <c r="O21" s="65">
        <f t="shared" si="4"/>
        <v>52</v>
      </c>
      <c r="Q21" s="151"/>
      <c r="R21" s="140" t="s">
        <v>118</v>
      </c>
      <c r="S21" s="57">
        <f t="shared" si="0"/>
        <v>11735</v>
      </c>
      <c r="T21" s="57">
        <v>11735</v>
      </c>
      <c r="U21" s="57">
        <v>0</v>
      </c>
      <c r="V21" s="59">
        <v>0</v>
      </c>
    </row>
    <row r="22" spans="2:22" ht="12" customHeight="1">
      <c r="B22" s="151"/>
      <c r="C22" s="140" t="s">
        <v>118</v>
      </c>
      <c r="D22" s="57">
        <f>F22+H22+J22+L22+N22</f>
        <v>19</v>
      </c>
      <c r="E22" s="57">
        <f>G22+I22+K22+M22+O22</f>
        <v>88</v>
      </c>
      <c r="F22" s="57">
        <v>1</v>
      </c>
      <c r="G22" s="57">
        <v>1</v>
      </c>
      <c r="H22" s="57">
        <v>3</v>
      </c>
      <c r="I22" s="57">
        <v>16</v>
      </c>
      <c r="J22" s="57">
        <v>3</v>
      </c>
      <c r="K22" s="57">
        <v>19</v>
      </c>
      <c r="L22" s="57">
        <v>0</v>
      </c>
      <c r="M22" s="57">
        <v>0</v>
      </c>
      <c r="N22" s="57">
        <v>12</v>
      </c>
      <c r="O22" s="59">
        <v>52</v>
      </c>
      <c r="Q22" s="154"/>
      <c r="R22" s="155"/>
      <c r="S22" s="66"/>
      <c r="T22" s="66"/>
      <c r="U22" s="66"/>
      <c r="V22" s="67"/>
    </row>
    <row r="23" spans="2:22" ht="12" customHeight="1">
      <c r="B23" s="151"/>
      <c r="C23" s="140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9"/>
      <c r="Q23" s="141" t="s">
        <v>182</v>
      </c>
      <c r="R23" s="150"/>
      <c r="S23" s="60">
        <f t="shared" si="0"/>
        <v>13176</v>
      </c>
      <c r="T23" s="64">
        <f>SUM(T24:T30)</f>
        <v>12866</v>
      </c>
      <c r="U23" s="64">
        <f>SUM(U24:U30)</f>
        <v>310</v>
      </c>
      <c r="V23" s="65">
        <f>SUM(V24:V30)</f>
        <v>0</v>
      </c>
    </row>
    <row r="24" spans="2:22" s="51" customFormat="1" ht="12" customHeight="1">
      <c r="B24" s="152" t="s">
        <v>182</v>
      </c>
      <c r="C24" s="153"/>
      <c r="D24" s="64">
        <f aca="true" t="shared" si="5" ref="D24:O24">SUM(D25:D31)</f>
        <v>247</v>
      </c>
      <c r="E24" s="64">
        <f t="shared" si="5"/>
        <v>1959</v>
      </c>
      <c r="F24" s="64">
        <f t="shared" si="5"/>
        <v>23</v>
      </c>
      <c r="G24" s="64">
        <f t="shared" si="5"/>
        <v>107</v>
      </c>
      <c r="H24" s="64">
        <f t="shared" si="5"/>
        <v>27</v>
      </c>
      <c r="I24" s="64">
        <f t="shared" si="5"/>
        <v>148</v>
      </c>
      <c r="J24" s="64">
        <f t="shared" si="5"/>
        <v>58</v>
      </c>
      <c r="K24" s="64">
        <f t="shared" si="5"/>
        <v>609</v>
      </c>
      <c r="L24" s="64">
        <f t="shared" si="5"/>
        <v>33</v>
      </c>
      <c r="M24" s="64">
        <f t="shared" si="5"/>
        <v>218</v>
      </c>
      <c r="N24" s="64">
        <f t="shared" si="5"/>
        <v>106</v>
      </c>
      <c r="O24" s="65">
        <f t="shared" si="5"/>
        <v>877</v>
      </c>
      <c r="Q24" s="151"/>
      <c r="R24" s="140" t="s">
        <v>119</v>
      </c>
      <c r="S24" s="57">
        <f t="shared" si="0"/>
        <v>3661</v>
      </c>
      <c r="T24" s="57">
        <v>3661</v>
      </c>
      <c r="U24" s="57">
        <v>0</v>
      </c>
      <c r="V24" s="59">
        <v>0</v>
      </c>
    </row>
    <row r="25" spans="2:22" ht="12" customHeight="1">
      <c r="B25" s="151"/>
      <c r="C25" s="140" t="s">
        <v>119</v>
      </c>
      <c r="D25" s="57">
        <f t="shared" si="1"/>
        <v>54</v>
      </c>
      <c r="E25" s="57">
        <f t="shared" si="1"/>
        <v>498</v>
      </c>
      <c r="F25" s="57">
        <v>4</v>
      </c>
      <c r="G25" s="57">
        <v>25</v>
      </c>
      <c r="H25" s="57">
        <v>4</v>
      </c>
      <c r="I25" s="57">
        <v>29</v>
      </c>
      <c r="J25" s="57">
        <v>38</v>
      </c>
      <c r="K25" s="57">
        <v>373</v>
      </c>
      <c r="L25" s="57">
        <v>0</v>
      </c>
      <c r="M25" s="57">
        <v>0</v>
      </c>
      <c r="N25" s="57">
        <v>8</v>
      </c>
      <c r="O25" s="59">
        <v>71</v>
      </c>
      <c r="Q25" s="151"/>
      <c r="R25" s="140" t="s">
        <v>120</v>
      </c>
      <c r="S25" s="57">
        <f t="shared" si="0"/>
        <v>2861</v>
      </c>
      <c r="T25" s="57">
        <v>2861</v>
      </c>
      <c r="U25" s="57">
        <v>0</v>
      </c>
      <c r="V25" s="59">
        <v>0</v>
      </c>
    </row>
    <row r="26" spans="2:22" ht="12" customHeight="1">
      <c r="B26" s="151"/>
      <c r="C26" s="140" t="s">
        <v>120</v>
      </c>
      <c r="D26" s="57">
        <v>58</v>
      </c>
      <c r="E26" s="57">
        <v>612</v>
      </c>
      <c r="F26" s="57">
        <v>4</v>
      </c>
      <c r="G26" s="57">
        <v>31</v>
      </c>
      <c r="H26" s="57">
        <v>5</v>
      </c>
      <c r="I26" s="57">
        <v>32</v>
      </c>
      <c r="J26" s="57">
        <v>14</v>
      </c>
      <c r="K26" s="57">
        <v>173</v>
      </c>
      <c r="L26" s="57">
        <v>0</v>
      </c>
      <c r="M26" s="57">
        <v>0</v>
      </c>
      <c r="N26" s="57">
        <v>35</v>
      </c>
      <c r="O26" s="59">
        <v>376</v>
      </c>
      <c r="Q26" s="151"/>
      <c r="R26" s="140" t="s">
        <v>121</v>
      </c>
      <c r="S26" s="57">
        <f t="shared" si="0"/>
        <v>0</v>
      </c>
      <c r="T26" s="57">
        <v>0</v>
      </c>
      <c r="U26" s="57">
        <v>0</v>
      </c>
      <c r="V26" s="59">
        <v>0</v>
      </c>
    </row>
    <row r="27" spans="2:22" ht="12" customHeight="1">
      <c r="B27" s="151"/>
      <c r="C27" s="140" t="s">
        <v>121</v>
      </c>
      <c r="D27" s="57">
        <f t="shared" si="1"/>
        <v>22</v>
      </c>
      <c r="E27" s="57">
        <f t="shared" si="1"/>
        <v>233</v>
      </c>
      <c r="F27" s="57">
        <v>0</v>
      </c>
      <c r="G27" s="57">
        <v>0</v>
      </c>
      <c r="H27" s="57">
        <v>1</v>
      </c>
      <c r="I27" s="57">
        <v>10</v>
      </c>
      <c r="J27" s="57">
        <v>0</v>
      </c>
      <c r="K27" s="57">
        <v>0</v>
      </c>
      <c r="L27" s="57">
        <v>8</v>
      </c>
      <c r="M27" s="57">
        <v>88</v>
      </c>
      <c r="N27" s="57">
        <v>13</v>
      </c>
      <c r="O27" s="59">
        <v>135</v>
      </c>
      <c r="Q27" s="151"/>
      <c r="R27" s="140" t="s">
        <v>122</v>
      </c>
      <c r="S27" s="57">
        <f t="shared" si="0"/>
        <v>0</v>
      </c>
      <c r="T27" s="57">
        <v>0</v>
      </c>
      <c r="U27" s="57">
        <v>0</v>
      </c>
      <c r="V27" s="59">
        <v>0</v>
      </c>
    </row>
    <row r="28" spans="2:22" ht="12" customHeight="1">
      <c r="B28" s="151"/>
      <c r="C28" s="140" t="s">
        <v>122</v>
      </c>
      <c r="D28" s="57">
        <f t="shared" si="1"/>
        <v>4</v>
      </c>
      <c r="E28" s="57">
        <f t="shared" si="1"/>
        <v>18</v>
      </c>
      <c r="F28" s="57">
        <v>2</v>
      </c>
      <c r="G28" s="57">
        <v>8</v>
      </c>
      <c r="H28" s="57">
        <v>1</v>
      </c>
      <c r="I28" s="57">
        <v>5</v>
      </c>
      <c r="J28" s="57">
        <v>0</v>
      </c>
      <c r="K28" s="57">
        <v>0</v>
      </c>
      <c r="L28" s="57"/>
      <c r="M28" s="57"/>
      <c r="N28" s="57">
        <v>1</v>
      </c>
      <c r="O28" s="59">
        <v>5</v>
      </c>
      <c r="Q28" s="151"/>
      <c r="R28" s="140" t="s">
        <v>123</v>
      </c>
      <c r="S28" s="57">
        <f t="shared" si="0"/>
        <v>4765</v>
      </c>
      <c r="T28" s="57">
        <v>4455</v>
      </c>
      <c r="U28" s="57">
        <v>310</v>
      </c>
      <c r="V28" s="59">
        <v>0</v>
      </c>
    </row>
    <row r="29" spans="2:22" ht="12" customHeight="1">
      <c r="B29" s="151"/>
      <c r="C29" s="140" t="s">
        <v>123</v>
      </c>
      <c r="D29" s="57">
        <f t="shared" si="1"/>
        <v>72</v>
      </c>
      <c r="E29" s="57">
        <f t="shared" si="1"/>
        <v>330</v>
      </c>
      <c r="F29" s="57">
        <v>5</v>
      </c>
      <c r="G29" s="57">
        <v>8</v>
      </c>
      <c r="H29" s="57">
        <v>13</v>
      </c>
      <c r="I29" s="57">
        <v>60</v>
      </c>
      <c r="J29" s="57">
        <v>0</v>
      </c>
      <c r="K29" s="57">
        <v>0</v>
      </c>
      <c r="L29" s="57">
        <v>25</v>
      </c>
      <c r="M29" s="57">
        <v>130</v>
      </c>
      <c r="N29" s="57">
        <v>29</v>
      </c>
      <c r="O29" s="59">
        <v>132</v>
      </c>
      <c r="Q29" s="151"/>
      <c r="R29" s="140" t="s">
        <v>124</v>
      </c>
      <c r="S29" s="57">
        <f t="shared" si="0"/>
        <v>17</v>
      </c>
      <c r="T29" s="57">
        <v>17</v>
      </c>
      <c r="U29" s="57">
        <v>0</v>
      </c>
      <c r="V29" s="59">
        <v>0</v>
      </c>
    </row>
    <row r="30" spans="2:22" ht="12" customHeight="1">
      <c r="B30" s="151"/>
      <c r="C30" s="140" t="s">
        <v>124</v>
      </c>
      <c r="D30" s="57">
        <f t="shared" si="1"/>
        <v>11</v>
      </c>
      <c r="E30" s="57">
        <f t="shared" si="1"/>
        <v>60</v>
      </c>
      <c r="F30" s="57">
        <v>4</v>
      </c>
      <c r="G30" s="57">
        <v>15</v>
      </c>
      <c r="H30" s="57">
        <v>3</v>
      </c>
      <c r="I30" s="57">
        <v>12</v>
      </c>
      <c r="J30" s="57">
        <v>0</v>
      </c>
      <c r="K30" s="57">
        <v>0</v>
      </c>
      <c r="L30" s="57">
        <v>0</v>
      </c>
      <c r="M30" s="57">
        <v>0</v>
      </c>
      <c r="N30" s="57">
        <v>4</v>
      </c>
      <c r="O30" s="59">
        <v>33</v>
      </c>
      <c r="Q30" s="151"/>
      <c r="R30" s="140" t="s">
        <v>125</v>
      </c>
      <c r="S30" s="57">
        <f t="shared" si="0"/>
        <v>1872</v>
      </c>
      <c r="T30" s="57">
        <v>1872</v>
      </c>
      <c r="U30" s="57">
        <v>0</v>
      </c>
      <c r="V30" s="59">
        <v>0</v>
      </c>
    </row>
    <row r="31" spans="2:22" ht="12" customHeight="1">
      <c r="B31" s="151"/>
      <c r="C31" s="140" t="s">
        <v>125</v>
      </c>
      <c r="D31" s="57">
        <f t="shared" si="1"/>
        <v>26</v>
      </c>
      <c r="E31" s="57">
        <f t="shared" si="1"/>
        <v>208</v>
      </c>
      <c r="F31" s="57">
        <v>4</v>
      </c>
      <c r="G31" s="57">
        <v>20</v>
      </c>
      <c r="H31" s="57">
        <v>0</v>
      </c>
      <c r="I31" s="57">
        <v>0</v>
      </c>
      <c r="J31" s="57">
        <v>6</v>
      </c>
      <c r="K31" s="57">
        <v>63</v>
      </c>
      <c r="L31" s="57">
        <v>0</v>
      </c>
      <c r="M31" s="57">
        <v>0</v>
      </c>
      <c r="N31" s="57">
        <v>16</v>
      </c>
      <c r="O31" s="59">
        <v>125</v>
      </c>
      <c r="Q31" s="154"/>
      <c r="R31" s="155"/>
      <c r="S31" s="66"/>
      <c r="T31" s="66"/>
      <c r="U31" s="66"/>
      <c r="V31" s="67"/>
    </row>
    <row r="32" spans="2:22" ht="12" customHeight="1">
      <c r="B32" s="154"/>
      <c r="C32" s="15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Q32" s="141" t="s">
        <v>183</v>
      </c>
      <c r="R32" s="150"/>
      <c r="S32" s="60">
        <f>SUM(S33:S43)</f>
        <v>2320</v>
      </c>
      <c r="T32" s="60">
        <f>SUM(T33:T43)</f>
        <v>2320</v>
      </c>
      <c r="U32" s="60">
        <f>SUM(U33:U43)</f>
        <v>0</v>
      </c>
      <c r="V32" s="61">
        <f>SUM(V33:V43)</f>
        <v>0</v>
      </c>
    </row>
    <row r="33" spans="2:22" s="51" customFormat="1" ht="12" customHeight="1">
      <c r="B33" s="141" t="s">
        <v>183</v>
      </c>
      <c r="C33" s="150"/>
      <c r="D33" s="64">
        <f>SUM(D34:D44)</f>
        <v>128</v>
      </c>
      <c r="E33" s="64">
        <f aca="true" t="shared" si="6" ref="E33:O33">SUM(E34:E44)</f>
        <v>744</v>
      </c>
      <c r="F33" s="64">
        <f t="shared" si="6"/>
        <v>28</v>
      </c>
      <c r="G33" s="64">
        <f t="shared" si="6"/>
        <v>125</v>
      </c>
      <c r="H33" s="64">
        <f t="shared" si="6"/>
        <v>9</v>
      </c>
      <c r="I33" s="64">
        <f t="shared" si="6"/>
        <v>52</v>
      </c>
      <c r="J33" s="64">
        <f t="shared" si="6"/>
        <v>21</v>
      </c>
      <c r="K33" s="64">
        <f t="shared" si="6"/>
        <v>137</v>
      </c>
      <c r="L33" s="64">
        <f t="shared" si="6"/>
        <v>1</v>
      </c>
      <c r="M33" s="64">
        <f t="shared" si="6"/>
        <v>4</v>
      </c>
      <c r="N33" s="64">
        <f t="shared" si="6"/>
        <v>69</v>
      </c>
      <c r="O33" s="65">
        <f t="shared" si="6"/>
        <v>426</v>
      </c>
      <c r="Q33" s="151"/>
      <c r="R33" s="140" t="s">
        <v>126</v>
      </c>
      <c r="S33" s="57">
        <f t="shared" si="0"/>
        <v>0</v>
      </c>
      <c r="T33" s="57">
        <v>0</v>
      </c>
      <c r="U33" s="57">
        <v>0</v>
      </c>
      <c r="V33" s="59">
        <v>0</v>
      </c>
    </row>
    <row r="34" spans="2:22" ht="12" customHeight="1">
      <c r="B34" s="151"/>
      <c r="C34" s="140" t="s">
        <v>126</v>
      </c>
      <c r="D34" s="57">
        <f t="shared" si="1"/>
        <v>5</v>
      </c>
      <c r="E34" s="57">
        <f t="shared" si="1"/>
        <v>18</v>
      </c>
      <c r="F34" s="57">
        <v>2</v>
      </c>
      <c r="G34" s="57">
        <v>7</v>
      </c>
      <c r="H34" s="57">
        <v>1</v>
      </c>
      <c r="I34" s="57">
        <v>5</v>
      </c>
      <c r="J34" s="57">
        <v>1</v>
      </c>
      <c r="K34" s="57">
        <v>4</v>
      </c>
      <c r="L34" s="57">
        <v>0</v>
      </c>
      <c r="M34" s="57">
        <v>0</v>
      </c>
      <c r="N34" s="57">
        <v>1</v>
      </c>
      <c r="O34" s="59">
        <v>2</v>
      </c>
      <c r="Q34" s="151"/>
      <c r="R34" s="140" t="s">
        <v>127</v>
      </c>
      <c r="S34" s="57">
        <f t="shared" si="0"/>
        <v>0</v>
      </c>
      <c r="T34" s="57">
        <v>0</v>
      </c>
      <c r="U34" s="57">
        <v>0</v>
      </c>
      <c r="V34" s="59">
        <v>0</v>
      </c>
    </row>
    <row r="35" spans="2:22" ht="12" customHeight="1">
      <c r="B35" s="151"/>
      <c r="C35" s="140" t="s">
        <v>127</v>
      </c>
      <c r="D35" s="57">
        <f t="shared" si="1"/>
        <v>9</v>
      </c>
      <c r="E35" s="57">
        <f t="shared" si="1"/>
        <v>51</v>
      </c>
      <c r="F35" s="57">
        <v>2</v>
      </c>
      <c r="G35" s="57">
        <v>6</v>
      </c>
      <c r="H35" s="57">
        <v>1</v>
      </c>
      <c r="I35" s="57">
        <v>4</v>
      </c>
      <c r="J35" s="57">
        <v>0</v>
      </c>
      <c r="K35" s="57">
        <v>0</v>
      </c>
      <c r="L35" s="57">
        <v>0</v>
      </c>
      <c r="M35" s="57">
        <v>0</v>
      </c>
      <c r="N35" s="57">
        <v>6</v>
      </c>
      <c r="O35" s="59">
        <v>41</v>
      </c>
      <c r="Q35" s="151"/>
      <c r="R35" s="140" t="s">
        <v>128</v>
      </c>
      <c r="S35" s="57">
        <f t="shared" si="0"/>
        <v>0</v>
      </c>
      <c r="T35" s="57">
        <v>0</v>
      </c>
      <c r="U35" s="57">
        <v>0</v>
      </c>
      <c r="V35" s="59">
        <v>0</v>
      </c>
    </row>
    <row r="36" spans="2:22" ht="12" customHeight="1">
      <c r="B36" s="151"/>
      <c r="C36" s="140" t="s">
        <v>128</v>
      </c>
      <c r="D36" s="57">
        <f t="shared" si="1"/>
        <v>22</v>
      </c>
      <c r="E36" s="57">
        <f t="shared" si="1"/>
        <v>144</v>
      </c>
      <c r="F36" s="57">
        <v>5</v>
      </c>
      <c r="G36" s="57">
        <v>28</v>
      </c>
      <c r="H36" s="57">
        <v>2</v>
      </c>
      <c r="I36" s="57">
        <v>12</v>
      </c>
      <c r="J36" s="57">
        <v>6</v>
      </c>
      <c r="K36" s="57">
        <v>49</v>
      </c>
      <c r="L36" s="57">
        <v>0</v>
      </c>
      <c r="M36" s="57">
        <v>0</v>
      </c>
      <c r="N36" s="57">
        <v>9</v>
      </c>
      <c r="O36" s="59">
        <v>55</v>
      </c>
      <c r="Q36" s="151"/>
      <c r="R36" s="140" t="s">
        <v>129</v>
      </c>
      <c r="S36" s="57">
        <f t="shared" si="0"/>
        <v>0</v>
      </c>
      <c r="T36" s="57">
        <v>0</v>
      </c>
      <c r="U36" s="57">
        <v>0</v>
      </c>
      <c r="V36" s="59">
        <v>0</v>
      </c>
    </row>
    <row r="37" spans="2:22" ht="12" customHeight="1">
      <c r="B37" s="151"/>
      <c r="C37" s="140" t="s">
        <v>129</v>
      </c>
      <c r="D37" s="57">
        <f t="shared" si="1"/>
        <v>8</v>
      </c>
      <c r="E37" s="57">
        <f t="shared" si="1"/>
        <v>37</v>
      </c>
      <c r="F37" s="57">
        <v>1</v>
      </c>
      <c r="G37" s="57">
        <v>4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7</v>
      </c>
      <c r="O37" s="59">
        <v>33</v>
      </c>
      <c r="Q37" s="151"/>
      <c r="R37" s="140" t="s">
        <v>130</v>
      </c>
      <c r="S37" s="57">
        <f t="shared" si="0"/>
        <v>0</v>
      </c>
      <c r="T37" s="57">
        <v>0</v>
      </c>
      <c r="U37" s="57">
        <v>0</v>
      </c>
      <c r="V37" s="59">
        <v>0</v>
      </c>
    </row>
    <row r="38" spans="2:22" ht="12" customHeight="1">
      <c r="B38" s="151"/>
      <c r="C38" s="140" t="s">
        <v>130</v>
      </c>
      <c r="D38" s="57">
        <f t="shared" si="1"/>
        <v>6</v>
      </c>
      <c r="E38" s="57">
        <f t="shared" si="1"/>
        <v>44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6</v>
      </c>
      <c r="O38" s="59">
        <v>44</v>
      </c>
      <c r="Q38" s="151"/>
      <c r="R38" s="140" t="s">
        <v>131</v>
      </c>
      <c r="S38" s="57">
        <f t="shared" si="0"/>
        <v>0</v>
      </c>
      <c r="T38" s="57">
        <v>0</v>
      </c>
      <c r="U38" s="57">
        <v>0</v>
      </c>
      <c r="V38" s="59">
        <v>0</v>
      </c>
    </row>
    <row r="39" spans="2:22" ht="12" customHeight="1">
      <c r="B39" s="151"/>
      <c r="C39" s="140" t="s">
        <v>131</v>
      </c>
      <c r="D39" s="57">
        <f t="shared" si="1"/>
        <v>4</v>
      </c>
      <c r="E39" s="57">
        <f t="shared" si="1"/>
        <v>12</v>
      </c>
      <c r="F39" s="57">
        <v>0</v>
      </c>
      <c r="G39" s="57">
        <v>0</v>
      </c>
      <c r="H39" s="57">
        <v>0</v>
      </c>
      <c r="I39" s="57">
        <v>0</v>
      </c>
      <c r="J39" s="57">
        <v>1</v>
      </c>
      <c r="K39" s="57">
        <v>7</v>
      </c>
      <c r="L39" s="57">
        <v>0</v>
      </c>
      <c r="M39" s="57">
        <v>0</v>
      </c>
      <c r="N39" s="57">
        <v>3</v>
      </c>
      <c r="O39" s="59">
        <v>5</v>
      </c>
      <c r="Q39" s="151"/>
      <c r="R39" s="140" t="s">
        <v>132</v>
      </c>
      <c r="S39" s="57">
        <f t="shared" si="0"/>
        <v>0</v>
      </c>
      <c r="T39" s="57">
        <v>0</v>
      </c>
      <c r="U39" s="57">
        <v>0</v>
      </c>
      <c r="V39" s="59">
        <v>0</v>
      </c>
    </row>
    <row r="40" spans="2:22" ht="12" customHeight="1">
      <c r="B40" s="151"/>
      <c r="C40" s="140" t="s">
        <v>132</v>
      </c>
      <c r="D40" s="57">
        <f t="shared" si="1"/>
        <v>5</v>
      </c>
      <c r="E40" s="57">
        <f t="shared" si="1"/>
        <v>26</v>
      </c>
      <c r="F40" s="57">
        <v>2</v>
      </c>
      <c r="G40" s="57">
        <v>10</v>
      </c>
      <c r="H40" s="57">
        <v>0</v>
      </c>
      <c r="I40" s="57">
        <v>0</v>
      </c>
      <c r="J40" s="57">
        <v>2</v>
      </c>
      <c r="K40" s="57">
        <v>13</v>
      </c>
      <c r="L40" s="57">
        <v>0</v>
      </c>
      <c r="M40" s="57">
        <v>0</v>
      </c>
      <c r="N40" s="57">
        <v>1</v>
      </c>
      <c r="O40" s="59">
        <v>3</v>
      </c>
      <c r="Q40" s="151"/>
      <c r="R40" s="140" t="s">
        <v>133</v>
      </c>
      <c r="S40" s="57">
        <f t="shared" si="0"/>
        <v>0</v>
      </c>
      <c r="T40" s="57">
        <v>0</v>
      </c>
      <c r="U40" s="57">
        <v>0</v>
      </c>
      <c r="V40" s="59">
        <v>0</v>
      </c>
    </row>
    <row r="41" spans="2:22" ht="12" customHeight="1">
      <c r="B41" s="151"/>
      <c r="C41" s="140" t="s">
        <v>133</v>
      </c>
      <c r="D41" s="57">
        <f t="shared" si="1"/>
        <v>11</v>
      </c>
      <c r="E41" s="57">
        <f t="shared" si="1"/>
        <v>59</v>
      </c>
      <c r="F41" s="57">
        <v>0</v>
      </c>
      <c r="G41" s="57">
        <v>0</v>
      </c>
      <c r="H41" s="57">
        <v>0</v>
      </c>
      <c r="I41" s="57">
        <v>0</v>
      </c>
      <c r="J41" s="57">
        <v>3</v>
      </c>
      <c r="K41" s="57">
        <v>14</v>
      </c>
      <c r="L41" s="57">
        <v>0</v>
      </c>
      <c r="M41" s="57">
        <v>0</v>
      </c>
      <c r="N41" s="57">
        <v>8</v>
      </c>
      <c r="O41" s="59">
        <v>45</v>
      </c>
      <c r="Q41" s="151"/>
      <c r="R41" s="140" t="s">
        <v>134</v>
      </c>
      <c r="S41" s="57">
        <f t="shared" si="0"/>
        <v>0</v>
      </c>
      <c r="T41" s="57">
        <v>0</v>
      </c>
      <c r="U41" s="57">
        <v>0</v>
      </c>
      <c r="V41" s="59">
        <v>0</v>
      </c>
    </row>
    <row r="42" spans="2:22" ht="12" customHeight="1">
      <c r="B42" s="151"/>
      <c r="C42" s="140" t="s">
        <v>134</v>
      </c>
      <c r="D42" s="57">
        <f t="shared" si="1"/>
        <v>8</v>
      </c>
      <c r="E42" s="57">
        <f t="shared" si="1"/>
        <v>53</v>
      </c>
      <c r="F42" s="57">
        <v>3</v>
      </c>
      <c r="G42" s="57">
        <v>16</v>
      </c>
      <c r="H42" s="57">
        <v>1</v>
      </c>
      <c r="I42" s="57">
        <v>4</v>
      </c>
      <c r="J42" s="57">
        <v>0</v>
      </c>
      <c r="K42" s="57">
        <v>0</v>
      </c>
      <c r="L42" s="57">
        <v>0</v>
      </c>
      <c r="M42" s="57">
        <v>0</v>
      </c>
      <c r="N42" s="57">
        <v>4</v>
      </c>
      <c r="O42" s="59">
        <v>33</v>
      </c>
      <c r="Q42" s="151"/>
      <c r="R42" s="140" t="s">
        <v>135</v>
      </c>
      <c r="S42" s="57">
        <f t="shared" si="0"/>
        <v>0</v>
      </c>
      <c r="T42" s="57">
        <v>0</v>
      </c>
      <c r="U42" s="57">
        <v>0</v>
      </c>
      <c r="V42" s="59">
        <v>0</v>
      </c>
    </row>
    <row r="43" spans="2:22" ht="12" customHeight="1">
      <c r="B43" s="151"/>
      <c r="C43" s="140" t="s">
        <v>135</v>
      </c>
      <c r="D43" s="57">
        <f t="shared" si="1"/>
        <v>34</v>
      </c>
      <c r="E43" s="57">
        <f t="shared" si="1"/>
        <v>195</v>
      </c>
      <c r="F43" s="57">
        <v>11</v>
      </c>
      <c r="G43" s="57">
        <v>47</v>
      </c>
      <c r="H43" s="57">
        <v>3</v>
      </c>
      <c r="I43" s="57">
        <v>11</v>
      </c>
      <c r="J43" s="57">
        <v>4</v>
      </c>
      <c r="K43" s="57">
        <v>21</v>
      </c>
      <c r="L43" s="57">
        <v>0</v>
      </c>
      <c r="M43" s="57">
        <v>0</v>
      </c>
      <c r="N43" s="57">
        <v>16</v>
      </c>
      <c r="O43" s="59">
        <v>116</v>
      </c>
      <c r="Q43" s="151"/>
      <c r="R43" s="140" t="s">
        <v>136</v>
      </c>
      <c r="S43" s="57">
        <f t="shared" si="0"/>
        <v>2320</v>
      </c>
      <c r="T43" s="57">
        <v>2320</v>
      </c>
      <c r="U43" s="57">
        <v>0</v>
      </c>
      <c r="V43" s="59">
        <v>0</v>
      </c>
    </row>
    <row r="44" spans="2:22" ht="12" customHeight="1">
      <c r="B44" s="151"/>
      <c r="C44" s="140" t="s">
        <v>136</v>
      </c>
      <c r="D44" s="57">
        <f t="shared" si="1"/>
        <v>16</v>
      </c>
      <c r="E44" s="57">
        <f t="shared" si="1"/>
        <v>105</v>
      </c>
      <c r="F44" s="57">
        <v>2</v>
      </c>
      <c r="G44" s="57">
        <v>7</v>
      </c>
      <c r="H44" s="57">
        <v>1</v>
      </c>
      <c r="I44" s="57">
        <v>16</v>
      </c>
      <c r="J44" s="57">
        <v>4</v>
      </c>
      <c r="K44" s="57">
        <v>29</v>
      </c>
      <c r="L44" s="57">
        <v>1</v>
      </c>
      <c r="M44" s="57">
        <v>4</v>
      </c>
      <c r="N44" s="57">
        <v>8</v>
      </c>
      <c r="O44" s="59">
        <v>49</v>
      </c>
      <c r="Q44" s="151"/>
      <c r="R44" s="165"/>
      <c r="S44" s="57"/>
      <c r="T44" s="57"/>
      <c r="U44" s="57"/>
      <c r="V44" s="59"/>
    </row>
    <row r="45" spans="2:22" ht="12" customHeight="1">
      <c r="B45" s="151"/>
      <c r="C45" s="14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9"/>
      <c r="Q45" s="166" t="s">
        <v>137</v>
      </c>
      <c r="R45" s="153"/>
      <c r="S45" s="64">
        <f>SUM(S46:S53)</f>
        <v>1527</v>
      </c>
      <c r="T45" s="64">
        <f>SUM(T46:T53)</f>
        <v>1527</v>
      </c>
      <c r="U45" s="64">
        <f>SUM(U46:U53)</f>
        <v>0</v>
      </c>
      <c r="V45" s="65">
        <f>SUM(V46:V53)</f>
        <v>0</v>
      </c>
    </row>
    <row r="46" spans="2:22" s="51" customFormat="1" ht="12" customHeight="1">
      <c r="B46" s="152" t="s">
        <v>137</v>
      </c>
      <c r="C46" s="153"/>
      <c r="D46" s="64">
        <f>SUM(D47:D54)</f>
        <v>96</v>
      </c>
      <c r="E46" s="64">
        <f aca="true" t="shared" si="7" ref="E46:O46">SUM(E47:E54)</f>
        <v>499</v>
      </c>
      <c r="F46" s="64">
        <f t="shared" si="7"/>
        <v>14</v>
      </c>
      <c r="G46" s="64">
        <f t="shared" si="7"/>
        <v>73</v>
      </c>
      <c r="H46" s="64">
        <f t="shared" si="7"/>
        <v>9</v>
      </c>
      <c r="I46" s="64">
        <f t="shared" si="7"/>
        <v>30</v>
      </c>
      <c r="J46" s="64">
        <f t="shared" si="7"/>
        <v>17</v>
      </c>
      <c r="K46" s="64">
        <f t="shared" si="7"/>
        <v>170</v>
      </c>
      <c r="L46" s="64">
        <f t="shared" si="7"/>
        <v>0</v>
      </c>
      <c r="M46" s="64">
        <f t="shared" si="7"/>
        <v>0</v>
      </c>
      <c r="N46" s="64">
        <f t="shared" si="7"/>
        <v>56</v>
      </c>
      <c r="O46" s="65">
        <f t="shared" si="7"/>
        <v>226</v>
      </c>
      <c r="Q46" s="156"/>
      <c r="R46" s="140" t="s">
        <v>138</v>
      </c>
      <c r="S46" s="57">
        <f t="shared" si="0"/>
        <v>1527</v>
      </c>
      <c r="T46" s="57">
        <v>1527</v>
      </c>
      <c r="U46" s="57">
        <v>0</v>
      </c>
      <c r="V46" s="59">
        <v>0</v>
      </c>
    </row>
    <row r="47" spans="2:22" ht="12" customHeight="1">
      <c r="B47" s="156"/>
      <c r="C47" s="140" t="s">
        <v>138</v>
      </c>
      <c r="D47" s="57">
        <f t="shared" si="1"/>
        <v>22</v>
      </c>
      <c r="E47" s="57">
        <f t="shared" si="1"/>
        <v>123</v>
      </c>
      <c r="F47" s="57">
        <v>6</v>
      </c>
      <c r="G47" s="57">
        <v>37</v>
      </c>
      <c r="H47" s="57">
        <v>3</v>
      </c>
      <c r="I47" s="57">
        <v>13</v>
      </c>
      <c r="J47" s="57">
        <v>0</v>
      </c>
      <c r="K47" s="57">
        <v>0</v>
      </c>
      <c r="L47" s="57">
        <v>0</v>
      </c>
      <c r="M47" s="57">
        <v>0</v>
      </c>
      <c r="N47" s="57">
        <v>13</v>
      </c>
      <c r="O47" s="59">
        <v>73</v>
      </c>
      <c r="Q47" s="156"/>
      <c r="R47" s="140" t="s">
        <v>139</v>
      </c>
      <c r="S47" s="57">
        <f t="shared" si="0"/>
        <v>0</v>
      </c>
      <c r="T47" s="57">
        <v>0</v>
      </c>
      <c r="U47" s="57">
        <v>0</v>
      </c>
      <c r="V47" s="59">
        <v>0</v>
      </c>
    </row>
    <row r="48" spans="2:22" ht="12" customHeight="1">
      <c r="B48" s="156"/>
      <c r="C48" s="140" t="s">
        <v>139</v>
      </c>
      <c r="D48" s="57">
        <f t="shared" si="1"/>
        <v>44</v>
      </c>
      <c r="E48" s="57">
        <f t="shared" si="1"/>
        <v>189</v>
      </c>
      <c r="F48" s="57">
        <v>3</v>
      </c>
      <c r="G48" s="57">
        <v>12</v>
      </c>
      <c r="H48" s="57">
        <v>4</v>
      </c>
      <c r="I48" s="57">
        <v>7</v>
      </c>
      <c r="J48" s="57">
        <v>11</v>
      </c>
      <c r="K48" s="57">
        <v>94</v>
      </c>
      <c r="L48" s="57">
        <v>0</v>
      </c>
      <c r="M48" s="57">
        <v>0</v>
      </c>
      <c r="N48" s="57">
        <v>26</v>
      </c>
      <c r="O48" s="59">
        <v>76</v>
      </c>
      <c r="Q48" s="156"/>
      <c r="R48" s="140" t="s">
        <v>140</v>
      </c>
      <c r="S48" s="57">
        <f t="shared" si="0"/>
        <v>0</v>
      </c>
      <c r="T48" s="57">
        <v>0</v>
      </c>
      <c r="U48" s="57">
        <v>0</v>
      </c>
      <c r="V48" s="59">
        <v>0</v>
      </c>
    </row>
    <row r="49" spans="2:22" ht="12" customHeight="1">
      <c r="B49" s="156"/>
      <c r="C49" s="140" t="s">
        <v>140</v>
      </c>
      <c r="D49" s="57">
        <f t="shared" si="1"/>
        <v>8</v>
      </c>
      <c r="E49" s="57">
        <f t="shared" si="1"/>
        <v>95</v>
      </c>
      <c r="F49" s="57">
        <v>1</v>
      </c>
      <c r="G49" s="57">
        <v>9</v>
      </c>
      <c r="H49" s="57">
        <v>0</v>
      </c>
      <c r="I49" s="57">
        <v>0</v>
      </c>
      <c r="J49" s="57">
        <v>6</v>
      </c>
      <c r="K49" s="57">
        <v>76</v>
      </c>
      <c r="L49" s="57">
        <v>0</v>
      </c>
      <c r="M49" s="57">
        <v>0</v>
      </c>
      <c r="N49" s="57">
        <v>1</v>
      </c>
      <c r="O49" s="59">
        <v>10</v>
      </c>
      <c r="Q49" s="156"/>
      <c r="R49" s="140" t="s">
        <v>141</v>
      </c>
      <c r="S49" s="57">
        <f t="shared" si="0"/>
        <v>0</v>
      </c>
      <c r="T49" s="57">
        <v>0</v>
      </c>
      <c r="U49" s="57">
        <v>0</v>
      </c>
      <c r="V49" s="59">
        <v>0</v>
      </c>
    </row>
    <row r="50" spans="2:22" ht="12" customHeight="1">
      <c r="B50" s="156"/>
      <c r="C50" s="140" t="s">
        <v>141</v>
      </c>
      <c r="D50" s="57">
        <f t="shared" si="1"/>
        <v>3</v>
      </c>
      <c r="E50" s="57">
        <f t="shared" si="1"/>
        <v>13</v>
      </c>
      <c r="F50" s="57">
        <v>3</v>
      </c>
      <c r="G50" s="57">
        <v>13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9">
        <v>0</v>
      </c>
      <c r="Q50" s="151"/>
      <c r="R50" s="140" t="s">
        <v>142</v>
      </c>
      <c r="S50" s="57">
        <f t="shared" si="0"/>
        <v>0</v>
      </c>
      <c r="T50" s="57">
        <v>0</v>
      </c>
      <c r="U50" s="57">
        <v>0</v>
      </c>
      <c r="V50" s="59">
        <v>0</v>
      </c>
    </row>
    <row r="51" spans="2:22" ht="12" customHeight="1">
      <c r="B51" s="151"/>
      <c r="C51" s="140" t="s">
        <v>142</v>
      </c>
      <c r="D51" s="57">
        <f t="shared" si="1"/>
        <v>13</v>
      </c>
      <c r="E51" s="57">
        <f t="shared" si="1"/>
        <v>41</v>
      </c>
      <c r="F51" s="57">
        <v>1</v>
      </c>
      <c r="G51" s="57">
        <v>2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12</v>
      </c>
      <c r="O51" s="59">
        <v>39</v>
      </c>
      <c r="Q51" s="151"/>
      <c r="R51" s="140" t="s">
        <v>143</v>
      </c>
      <c r="S51" s="57">
        <f t="shared" si="0"/>
        <v>0</v>
      </c>
      <c r="T51" s="57">
        <v>0</v>
      </c>
      <c r="U51" s="57">
        <v>0</v>
      </c>
      <c r="V51" s="59">
        <v>0</v>
      </c>
    </row>
    <row r="52" spans="2:22" ht="12" customHeight="1">
      <c r="B52" s="151"/>
      <c r="C52" s="140" t="s">
        <v>143</v>
      </c>
      <c r="D52" s="57">
        <f t="shared" si="1"/>
        <v>2</v>
      </c>
      <c r="E52" s="57">
        <f t="shared" si="1"/>
        <v>8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2</v>
      </c>
      <c r="O52" s="59">
        <v>8</v>
      </c>
      <c r="Q52" s="151"/>
      <c r="R52" s="140" t="s">
        <v>144</v>
      </c>
      <c r="S52" s="57">
        <f t="shared" si="0"/>
        <v>0</v>
      </c>
      <c r="T52" s="57">
        <v>0</v>
      </c>
      <c r="U52" s="57">
        <v>0</v>
      </c>
      <c r="V52" s="59">
        <v>0</v>
      </c>
    </row>
    <row r="53" spans="2:22" ht="12" customHeight="1">
      <c r="B53" s="151"/>
      <c r="C53" s="140" t="s">
        <v>144</v>
      </c>
      <c r="D53" s="57">
        <f t="shared" si="1"/>
        <v>1</v>
      </c>
      <c r="E53" s="57">
        <f t="shared" si="1"/>
        <v>4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1</v>
      </c>
      <c r="O53" s="59">
        <v>4</v>
      </c>
      <c r="Q53" s="151"/>
      <c r="R53" s="140" t="s">
        <v>145</v>
      </c>
      <c r="S53" s="57">
        <f t="shared" si="0"/>
        <v>0</v>
      </c>
      <c r="T53" s="57">
        <v>0</v>
      </c>
      <c r="U53" s="57">
        <v>0</v>
      </c>
      <c r="V53" s="59">
        <v>0</v>
      </c>
    </row>
    <row r="54" spans="2:22" ht="12" customHeight="1" thickBot="1">
      <c r="B54" s="151"/>
      <c r="C54" s="140" t="s">
        <v>145</v>
      </c>
      <c r="D54" s="57">
        <f t="shared" si="1"/>
        <v>3</v>
      </c>
      <c r="E54" s="57">
        <f t="shared" si="1"/>
        <v>26</v>
      </c>
      <c r="F54" s="57">
        <v>0</v>
      </c>
      <c r="G54" s="57">
        <v>0</v>
      </c>
      <c r="H54" s="57">
        <v>2</v>
      </c>
      <c r="I54" s="57">
        <v>10</v>
      </c>
      <c r="J54" s="57">
        <v>0</v>
      </c>
      <c r="K54" s="57">
        <v>0</v>
      </c>
      <c r="L54" s="57">
        <v>0</v>
      </c>
      <c r="M54" s="57">
        <v>0</v>
      </c>
      <c r="N54" s="57">
        <v>1</v>
      </c>
      <c r="O54" s="59">
        <v>16</v>
      </c>
      <c r="Q54" s="157"/>
      <c r="R54" s="158"/>
      <c r="S54" s="68"/>
      <c r="T54" s="68"/>
      <c r="U54" s="68"/>
      <c r="V54" s="69"/>
    </row>
    <row r="55" spans="2:15" ht="12" customHeight="1" thickBot="1">
      <c r="B55" s="157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</row>
  </sheetData>
  <mergeCells count="14">
    <mergeCell ref="Q5:R5"/>
    <mergeCell ref="Q6:R6"/>
    <mergeCell ref="Q7:R7"/>
    <mergeCell ref="Q8:R8"/>
    <mergeCell ref="B8:C8"/>
    <mergeCell ref="B9:C9"/>
    <mergeCell ref="J5:K5"/>
    <mergeCell ref="L5:M5"/>
    <mergeCell ref="N5:O5"/>
    <mergeCell ref="B7:C7"/>
    <mergeCell ref="B5:C6"/>
    <mergeCell ref="D5:E5"/>
    <mergeCell ref="F5:G5"/>
    <mergeCell ref="H5:I5"/>
  </mergeCells>
  <printOptions/>
  <pageMargins left="0.3937007874015748" right="0.1968503937007874" top="0.984251968503937" bottom="0.984251968503937" header="0.5118110236220472" footer="0.5118110236220472"/>
  <pageSetup horizontalDpi="400" verticalDpi="4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3"/>
  <sheetViews>
    <sheetView tabSelected="1" workbookViewId="0" topLeftCell="A1">
      <selection activeCell="Q10" sqref="Q10"/>
    </sheetView>
  </sheetViews>
  <sheetFormatPr defaultColWidth="9.00390625" defaultRowHeight="9"/>
  <cols>
    <col min="1" max="1" width="2.625" style="7" customWidth="1"/>
    <col min="2" max="3" width="9.625" style="7" customWidth="1"/>
    <col min="4" max="5" width="13.00390625" style="7" customWidth="1"/>
    <col min="6" max="7" width="9.25390625" style="7" customWidth="1"/>
    <col min="8" max="16384" width="9.00390625" style="7" customWidth="1"/>
  </cols>
  <sheetData>
    <row r="1" ht="14.25">
      <c r="B1" s="188" t="s">
        <v>151</v>
      </c>
    </row>
    <row r="2" s="173" customFormat="1" ht="12" customHeight="1" thickBot="1">
      <c r="G2" s="173" t="s">
        <v>1</v>
      </c>
    </row>
    <row r="3" spans="2:7" s="173" customFormat="1" ht="12" customHeight="1">
      <c r="B3" s="221" t="s">
        <v>107</v>
      </c>
      <c r="C3" s="223" t="s">
        <v>108</v>
      </c>
      <c r="D3" s="225" t="s">
        <v>152</v>
      </c>
      <c r="E3" s="225"/>
      <c r="F3" s="223" t="s">
        <v>153</v>
      </c>
      <c r="G3" s="219" t="s">
        <v>154</v>
      </c>
    </row>
    <row r="4" spans="2:7" s="173" customFormat="1" ht="12" customHeight="1">
      <c r="B4" s="222"/>
      <c r="C4" s="224"/>
      <c r="D4" s="175" t="s">
        <v>155</v>
      </c>
      <c r="E4" s="175" t="s">
        <v>156</v>
      </c>
      <c r="F4" s="224"/>
      <c r="G4" s="220"/>
    </row>
    <row r="5" spans="2:18" s="173" customFormat="1" ht="12" customHeight="1">
      <c r="B5" s="176" t="s">
        <v>109</v>
      </c>
      <c r="C5" s="187" t="s">
        <v>112</v>
      </c>
      <c r="D5" s="178" t="s">
        <v>157</v>
      </c>
      <c r="E5" s="179" t="s">
        <v>158</v>
      </c>
      <c r="F5" s="180">
        <v>77</v>
      </c>
      <c r="G5" s="216">
        <v>134.97</v>
      </c>
      <c r="Q5" s="228"/>
      <c r="R5" s="228"/>
    </row>
    <row r="6" spans="2:7" s="173" customFormat="1" ht="12" customHeight="1">
      <c r="B6" s="176" t="s">
        <v>187</v>
      </c>
      <c r="C6" s="187" t="s">
        <v>187</v>
      </c>
      <c r="D6" s="178" t="s">
        <v>159</v>
      </c>
      <c r="E6" s="179" t="s">
        <v>160</v>
      </c>
      <c r="F6" s="180">
        <v>46</v>
      </c>
      <c r="G6" s="217"/>
    </row>
    <row r="7" spans="2:7" s="173" customFormat="1" ht="12" customHeight="1">
      <c r="B7" s="176" t="s">
        <v>187</v>
      </c>
      <c r="C7" s="177" t="s">
        <v>187</v>
      </c>
      <c r="D7" s="178" t="s">
        <v>161</v>
      </c>
      <c r="E7" s="179" t="s">
        <v>162</v>
      </c>
      <c r="F7" s="180">
        <v>41</v>
      </c>
      <c r="G7" s="218"/>
    </row>
    <row r="8" spans="2:7" s="173" customFormat="1" ht="12" customHeight="1">
      <c r="B8" s="176" t="s">
        <v>187</v>
      </c>
      <c r="C8" s="177" t="s">
        <v>113</v>
      </c>
      <c r="D8" s="178" t="s">
        <v>163</v>
      </c>
      <c r="E8" s="179" t="s">
        <v>164</v>
      </c>
      <c r="F8" s="180">
        <v>40</v>
      </c>
      <c r="G8" s="181">
        <v>30.35</v>
      </c>
    </row>
    <row r="9" spans="2:7" s="173" customFormat="1" ht="12" customHeight="1">
      <c r="B9" s="176" t="s">
        <v>187</v>
      </c>
      <c r="C9" s="177" t="s">
        <v>165</v>
      </c>
      <c r="D9" s="178" t="s">
        <v>166</v>
      </c>
      <c r="E9" s="179" t="s">
        <v>167</v>
      </c>
      <c r="F9" s="180">
        <v>76.1</v>
      </c>
      <c r="G9" s="181">
        <v>87.01</v>
      </c>
    </row>
    <row r="10" spans="2:7" s="173" customFormat="1" ht="12" customHeight="1">
      <c r="B10" s="176" t="s">
        <v>168</v>
      </c>
      <c r="C10" s="177" t="s">
        <v>131</v>
      </c>
      <c r="D10" s="178" t="s">
        <v>169</v>
      </c>
      <c r="E10" s="179" t="s">
        <v>170</v>
      </c>
      <c r="F10" s="180">
        <v>53</v>
      </c>
      <c r="G10" s="216">
        <v>90.43</v>
      </c>
    </row>
    <row r="11" spans="2:7" s="173" customFormat="1" ht="12" customHeight="1">
      <c r="B11" s="176" t="s">
        <v>187</v>
      </c>
      <c r="C11" s="177" t="s">
        <v>187</v>
      </c>
      <c r="D11" s="178" t="s">
        <v>171</v>
      </c>
      <c r="E11" s="179" t="s">
        <v>172</v>
      </c>
      <c r="F11" s="180">
        <v>51</v>
      </c>
      <c r="G11" s="218"/>
    </row>
    <row r="12" spans="2:7" s="173" customFormat="1" ht="12" customHeight="1">
      <c r="B12" s="176" t="s">
        <v>173</v>
      </c>
      <c r="C12" s="177" t="s">
        <v>174</v>
      </c>
      <c r="D12" s="178" t="s">
        <v>175</v>
      </c>
      <c r="E12" s="179" t="s">
        <v>176</v>
      </c>
      <c r="F12" s="180">
        <v>48.9</v>
      </c>
      <c r="G12" s="181">
        <v>9.47</v>
      </c>
    </row>
    <row r="13" spans="2:7" s="186" customFormat="1" ht="12" customHeight="1" thickBot="1">
      <c r="B13" s="182" t="s">
        <v>177</v>
      </c>
      <c r="C13" s="183"/>
      <c r="D13" s="184"/>
      <c r="E13" s="183"/>
      <c r="F13" s="183"/>
      <c r="G13" s="185">
        <f>SUM(G5:G12)</f>
        <v>352.23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mergeCells count="7">
    <mergeCell ref="G5:G7"/>
    <mergeCell ref="G10:G11"/>
    <mergeCell ref="G3:G4"/>
    <mergeCell ref="B3:B4"/>
    <mergeCell ref="C3:C4"/>
    <mergeCell ref="D3:E3"/>
    <mergeCell ref="F3:F4"/>
  </mergeCells>
  <printOptions horizontalCentered="1"/>
  <pageMargins left="0.7874015748031497" right="0.7874015748031497" top="0.984251968503937" bottom="0.984251968503937" header="0" footer="0"/>
  <pageSetup horizontalDpi="400" verticalDpi="4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2003-01-10T06:13:11Z</cp:lastPrinted>
  <dcterms:created xsi:type="dcterms:W3CDTF">1999-12-17T04:39:44Z</dcterms:created>
  <dcterms:modified xsi:type="dcterms:W3CDTF">2007-09-14T01:24:37Z</dcterms:modified>
  <cp:category/>
  <cp:version/>
  <cp:contentType/>
  <cp:contentStatus/>
</cp:coreProperties>
</file>