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75" tabRatio="678" firstSheet="2" activeTab="6"/>
  </bookViews>
  <sheets>
    <sheet name="1-3(1)保有面積" sheetId="1" r:id="rId1"/>
    <sheet name="1-3(2)保有蓄積" sheetId="2" r:id="rId2"/>
    <sheet name="1-3(3)林種面積" sheetId="3" r:id="rId3"/>
    <sheet name="1-3(4)林種蓄積" sheetId="4" r:id="rId4"/>
    <sheet name="1-3(5)民種別齢別資源" sheetId="5" r:id="rId5"/>
    <sheet name="1-3(6)民有人工林齢級別面積" sheetId="6" r:id="rId6"/>
    <sheet name="1-3(7)民有人工林齢級別蓄積" sheetId="7" r:id="rId7"/>
  </sheets>
  <definedNames>
    <definedName name="_xlnm.Print_Area" localSheetId="0">'1-3(1)保有面積'!$A$1:$S$61</definedName>
    <definedName name="_xlnm.Print_Area" localSheetId="1">'1-3(2)保有蓄積'!$A$1:$S$59</definedName>
    <definedName name="_xlnm.Print_Area" localSheetId="2">'1-3(3)林種面積'!$B$1:$AR$59</definedName>
    <definedName name="_xlnm.Print_Area" localSheetId="3">'1-3(4)林種蓄積'!$B$1:$AR$59</definedName>
    <definedName name="_xlnm.Print_Area" localSheetId="4">'1-3(5)民種別齢別資源'!$B$1:$V$60</definedName>
    <definedName name="_xlnm.Print_Area" localSheetId="6">'1-3(7)民有人工林齢級別蓄積'!$B$1:$T$58</definedName>
    <definedName name="_xlnm.Print_Titles" localSheetId="0">'1-3(1)保有面積'!$4:$7</definedName>
    <definedName name="_xlnm.Print_Titles" localSheetId="1">'1-3(2)保有蓄積'!$2:$5</definedName>
    <definedName name="_xlnm.Print_Titles" localSheetId="2">'1-3(3)林種面積'!$2:$5</definedName>
    <definedName name="_xlnm.Print_Titles" localSheetId="3">'1-3(4)林種蓄積'!$2:$5</definedName>
    <definedName name="_xlnm.Print_Titles" localSheetId="5">'1-3(6)民有人工林齢級別面積'!$2:$3</definedName>
  </definedNames>
  <calcPr fullCalcOnLoad="1"/>
</workbook>
</file>

<file path=xl/sharedStrings.xml><?xml version="1.0" encoding="utf-8"?>
<sst xmlns="http://schemas.openxmlformats.org/spreadsheetml/2006/main" count="772" uniqueCount="184">
  <si>
    <t>その他</t>
  </si>
  <si>
    <t>林業公社</t>
  </si>
  <si>
    <t>林野庁所管</t>
  </si>
  <si>
    <t>（単位：ha）</t>
  </si>
  <si>
    <t>総　数</t>
  </si>
  <si>
    <t>未立木地</t>
  </si>
  <si>
    <t>市町村別</t>
  </si>
  <si>
    <t>吾妻森林計画区</t>
  </si>
  <si>
    <t>西毛森林計画区</t>
  </si>
  <si>
    <t>国　　　　　　　　有　　　　　　　　林　</t>
  </si>
  <si>
    <t>民　　　　　　　　有　　　　　　　　林　</t>
  </si>
  <si>
    <t xml:space="preserve"> </t>
  </si>
  <si>
    <t>総　数</t>
  </si>
  <si>
    <t>林 　　 野　　  庁</t>
  </si>
  <si>
    <t>その他省庁</t>
  </si>
  <si>
    <t>公　　　　　有　　　　　林</t>
  </si>
  <si>
    <t>官行造林</t>
  </si>
  <si>
    <t>県</t>
  </si>
  <si>
    <t>市町村</t>
  </si>
  <si>
    <t>財産区</t>
  </si>
  <si>
    <t>会　　社</t>
  </si>
  <si>
    <t>私　　有</t>
  </si>
  <si>
    <t>沼田市</t>
  </si>
  <si>
    <t>片品村</t>
  </si>
  <si>
    <t>川場村</t>
  </si>
  <si>
    <t>昭和村</t>
  </si>
  <si>
    <t>中之条町</t>
  </si>
  <si>
    <t>長野原町</t>
  </si>
  <si>
    <t>嬬恋村</t>
  </si>
  <si>
    <t>草津町</t>
  </si>
  <si>
    <t>六合村</t>
  </si>
  <si>
    <t>高山村</t>
  </si>
  <si>
    <t>前橋市</t>
  </si>
  <si>
    <t>渋川市</t>
  </si>
  <si>
    <t>富士見村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</si>
  <si>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</si>
  <si>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</si>
  <si>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</si>
  <si>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</si>
  <si>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</si>
  <si>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</si>
  <si>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</si>
  <si>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</si>
  <si>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千代田町</t>
  </si>
  <si>
    <t>大泉町</t>
  </si>
  <si>
    <t>邑楽町</t>
  </si>
  <si>
    <t>高崎市</t>
  </si>
  <si>
    <t>安中市</t>
  </si>
  <si>
    <t>藤岡市</t>
  </si>
  <si>
    <t>吉井町</t>
  </si>
  <si>
    <t>上野村</t>
  </si>
  <si>
    <t>富岡市</t>
  </si>
  <si>
    <t>下仁田町</t>
  </si>
  <si>
    <t>南牧村</t>
  </si>
  <si>
    <t>甘楽町</t>
  </si>
  <si>
    <t>第３表　森林の概況</t>
  </si>
  <si>
    <t xml:space="preserve">    公　　  　　　有　　  　　　林　　　　　　以　　　　　外</t>
  </si>
  <si>
    <t>利根上流森林計画区</t>
  </si>
  <si>
    <t>利根下流森林計画区</t>
  </si>
  <si>
    <t>明和町</t>
  </si>
  <si>
    <t>神流町</t>
  </si>
  <si>
    <t>（２）保有形態別蓄積</t>
  </si>
  <si>
    <t>…</t>
  </si>
  <si>
    <r>
      <t>（単位：m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）</t>
    </r>
  </si>
  <si>
    <t>国有林計</t>
  </si>
  <si>
    <t xml:space="preserve">    公　　  　　　有　　  　　　林　　　　　以　　　　外</t>
  </si>
  <si>
    <t>林野庁計</t>
  </si>
  <si>
    <t>公有林計</t>
  </si>
  <si>
    <t>私有林計</t>
  </si>
  <si>
    <t>国　　　　　　　　　　有　　　　　　　　　　林</t>
  </si>
  <si>
    <t>（単位：ha ）</t>
  </si>
  <si>
    <t>竹  林</t>
  </si>
  <si>
    <t>伐採跡地</t>
  </si>
  <si>
    <t>更新困難地</t>
  </si>
  <si>
    <t>（３）林種別面積（林野庁所管以外の国有林は含まない）</t>
  </si>
  <si>
    <t>（注）　その他は竹林・伐採跡地・未立木地・更新困難地の合計とした</t>
  </si>
  <si>
    <t>総　　　　　　　　　　　　　　　　　　　　数</t>
  </si>
  <si>
    <t>民　　　　　　　　　　有　　　　　　　　　　林</t>
  </si>
  <si>
    <t>総　計</t>
  </si>
  <si>
    <t>人工林・天然林計</t>
  </si>
  <si>
    <t>国有林計</t>
  </si>
  <si>
    <t>民有林計</t>
  </si>
  <si>
    <t>人工林・天然林計</t>
  </si>
  <si>
    <t>合　計</t>
  </si>
  <si>
    <t>人工林計</t>
  </si>
  <si>
    <t>天然林計</t>
  </si>
  <si>
    <t>その他計</t>
  </si>
  <si>
    <t>国　　　　　　　　　　有　　　　　　　　　　林</t>
  </si>
  <si>
    <t>国有林計</t>
  </si>
  <si>
    <t>人工林・天然林計</t>
  </si>
  <si>
    <t>人　　　工　　　林</t>
  </si>
  <si>
    <t>天　　　然　　　林</t>
  </si>
  <si>
    <t>合　計</t>
  </si>
  <si>
    <t>針葉樹</t>
  </si>
  <si>
    <t>広葉樹</t>
  </si>
  <si>
    <t>人工林計</t>
  </si>
  <si>
    <t>天然林計</t>
  </si>
  <si>
    <t>（４）林種別蓄積（林野庁所管以外の国有林は含まない）</t>
  </si>
  <si>
    <t>みどり市</t>
  </si>
  <si>
    <t>みなかみ町</t>
  </si>
  <si>
    <t>東吾妻町</t>
  </si>
  <si>
    <t>　利根環境森林事務所</t>
  </si>
  <si>
    <t>　吾妻環境森林事務所</t>
  </si>
  <si>
    <t>　前橋環境森林事務所</t>
  </si>
  <si>
    <t>　渋川環境森林事務所</t>
  </si>
  <si>
    <t>　太田環境森林事務所</t>
  </si>
  <si>
    <t>　高崎環境森林事務所</t>
  </si>
  <si>
    <t>　藤岡環境森林事務所</t>
  </si>
  <si>
    <t>　富岡環境森林事務所</t>
  </si>
  <si>
    <t>　利根環境森林事務所</t>
  </si>
  <si>
    <t>　桐生環境森林事務所</t>
  </si>
  <si>
    <t xml:space="preserve">  吾妻環境森林事務所</t>
  </si>
  <si>
    <t>（１）保有形態別面積</t>
  </si>
  <si>
    <t>総　数</t>
  </si>
  <si>
    <t>人　　　工　　　林</t>
  </si>
  <si>
    <t>天　　　然　　　林</t>
  </si>
  <si>
    <t>その他</t>
  </si>
  <si>
    <t>そ          の          他</t>
  </si>
  <si>
    <t>針葉樹</t>
  </si>
  <si>
    <t>広葉樹</t>
  </si>
  <si>
    <t>針葉樹</t>
  </si>
  <si>
    <t>広葉樹</t>
  </si>
  <si>
    <t>針葉樹</t>
  </si>
  <si>
    <t>広葉樹</t>
  </si>
  <si>
    <t>平成１２年度</t>
  </si>
  <si>
    <t>H12</t>
  </si>
  <si>
    <t>平成１７年度</t>
  </si>
  <si>
    <t>H17</t>
  </si>
  <si>
    <t>平成１２年度</t>
  </si>
  <si>
    <t>H12</t>
  </si>
  <si>
    <t>平成１７年度</t>
  </si>
  <si>
    <t>H17</t>
  </si>
  <si>
    <t>平成１９年度</t>
  </si>
  <si>
    <t>H19</t>
  </si>
  <si>
    <t>森林総研</t>
  </si>
  <si>
    <t>(5)民有林の樹種別齢級別森林資源</t>
  </si>
  <si>
    <t>針　　　　　　　　　　　　　　　葉　　　　　　　　　　　　　　　樹</t>
  </si>
  <si>
    <t>カラマツ</t>
  </si>
  <si>
    <t>その他針葉樹</t>
  </si>
  <si>
    <t>計</t>
  </si>
  <si>
    <t>成長量</t>
  </si>
  <si>
    <t>人工林</t>
  </si>
  <si>
    <t>１齢級</t>
  </si>
  <si>
    <t>天然林</t>
  </si>
  <si>
    <t>２齢級</t>
  </si>
  <si>
    <t>３齢級</t>
  </si>
  <si>
    <t>４齢級</t>
  </si>
  <si>
    <t>５齢級</t>
  </si>
  <si>
    <t>６齢級</t>
  </si>
  <si>
    <t>７齢級</t>
  </si>
  <si>
    <t>８齢級</t>
  </si>
  <si>
    <t>９齢級</t>
  </si>
  <si>
    <t>１０齢級</t>
  </si>
  <si>
    <t>１１齢級</t>
  </si>
  <si>
    <t>１２齢級</t>
  </si>
  <si>
    <t>１３齢級</t>
  </si>
  <si>
    <t>１４齢級</t>
  </si>
  <si>
    <t>１５齢級</t>
  </si>
  <si>
    <t>以上</t>
  </si>
  <si>
    <t>合計</t>
  </si>
  <si>
    <t>国有林</t>
  </si>
  <si>
    <t>総　計</t>
  </si>
  <si>
    <r>
      <t>（単位：ha、m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）</t>
    </r>
  </si>
  <si>
    <t>総　　　　　　　　数</t>
  </si>
  <si>
    <t>区　　分</t>
  </si>
  <si>
    <t>ス　　　　ギ</t>
  </si>
  <si>
    <t>ヒ　ノ　キ</t>
  </si>
  <si>
    <t>マ　　　　ツ</t>
  </si>
  <si>
    <t>面　積</t>
  </si>
  <si>
    <t>蓄　　積</t>
  </si>
  <si>
    <t>（６）民有林の人工林齢級別面積</t>
  </si>
  <si>
    <t>１５齢級以上</t>
  </si>
  <si>
    <t>東吾妻町</t>
  </si>
  <si>
    <t>　前橋環境森林事務所</t>
  </si>
  <si>
    <t>〔資料〕　林政課</t>
  </si>
  <si>
    <t>総　　数</t>
  </si>
  <si>
    <t>平成１２年度</t>
  </si>
  <si>
    <t>H12</t>
  </si>
  <si>
    <t>平成１７年度</t>
  </si>
  <si>
    <t>H17</t>
  </si>
  <si>
    <t>平成１９年度</t>
  </si>
  <si>
    <t>H19</t>
  </si>
  <si>
    <t>（７）民有林の人工林齢級別蓄積</t>
  </si>
  <si>
    <t>（単位：m3 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</si>
</sst>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  <numFmt numFmtId="208" formatCode="0_);[Red]\(0\)"/>
  </numFmts>
  <fonts count="4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Ｐ明朝"/>
      <family val="1"/>
    </font>
    <font>
      <sz val="16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vertAlign val="superscript"/>
      <sz val="12"/>
      <name val="ＭＳ Ｐ明朝"/>
      <family val="1"/>
    </font>
    <font>
      <b/>
      <sz val="11"/>
      <name val="ＭＳ ＰＲゴシック"/>
      <family val="3"/>
    </font>
    <font>
      <b/>
      <sz val="12"/>
      <name val="ＭＳ ＰＲゴシック"/>
      <family val="3"/>
    </font>
    <font>
      <sz val="11"/>
      <name val="ＭＳ Ｐ明朝"/>
      <family val="1"/>
    </font>
    <font>
      <sz val="12"/>
      <name val="ＭＳ ＰＲゴシック"/>
      <family val="3"/>
    </font>
    <font>
      <b/>
      <sz val="10"/>
      <name val="ＭＳ Ｐ明朝"/>
      <family val="1"/>
    </font>
    <font>
      <sz val="9"/>
      <name val="ＭＳ ＰＲゴシック"/>
      <family val="3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8"/>
      <name val="ＭＳ Ｐ明朝"/>
      <family val="1"/>
    </font>
    <font>
      <b/>
      <sz val="10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ＪＳ明朝"/>
      <family val="1"/>
    </font>
    <font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4" borderId="0" applyNumberFormat="0" applyBorder="0" applyAlignment="0" applyProtection="0"/>
  </cellStyleXfs>
  <cellXfs count="733">
    <xf numFmtId="0" fontId="0" fillId="0" borderId="0" xfId="0" applyAlignment="1">
      <alignment vertical="center"/>
    </xf>
    <xf numFmtId="0" fontId="9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180" fontId="9" fillId="0" borderId="0" xfId="62" applyNumberFormat="1" applyFont="1" applyAlignment="1" applyProtection="1">
      <alignment vertical="center"/>
      <protection/>
    </xf>
    <xf numFmtId="180" fontId="5" fillId="0" borderId="0" xfId="62" applyNumberFormat="1" applyFont="1" applyAlignment="1" applyProtection="1">
      <alignment vertical="center"/>
      <protection/>
    </xf>
    <xf numFmtId="180" fontId="5" fillId="0" borderId="0" xfId="62" applyNumberFormat="1" applyFont="1" applyAlignment="1" applyProtection="1">
      <alignment/>
      <protection/>
    </xf>
    <xf numFmtId="38" fontId="5" fillId="0" borderId="0" xfId="48" applyFont="1" applyAlignment="1" applyProtection="1">
      <alignment/>
      <protection/>
    </xf>
    <xf numFmtId="180" fontId="5" fillId="0" borderId="0" xfId="62" applyNumberFormat="1" applyFont="1" applyAlignment="1" applyProtection="1">
      <alignment horizontal="center"/>
      <protection/>
    </xf>
    <xf numFmtId="185" fontId="5" fillId="0" borderId="0" xfId="62" applyNumberFormat="1" applyFont="1" applyAlignment="1" applyProtection="1">
      <alignment/>
      <protection/>
    </xf>
    <xf numFmtId="180" fontId="10" fillId="0" borderId="0" xfId="62" applyNumberFormat="1" applyFont="1" applyAlignment="1" applyProtection="1">
      <alignment vertical="center"/>
      <protection/>
    </xf>
    <xf numFmtId="180" fontId="11" fillId="0" borderId="0" xfId="62" applyNumberFormat="1" applyFont="1" applyAlignment="1" applyProtection="1">
      <alignment/>
      <protection/>
    </xf>
    <xf numFmtId="38" fontId="11" fillId="0" borderId="0" xfId="48" applyFont="1" applyAlignment="1" applyProtection="1">
      <alignment/>
      <protection/>
    </xf>
    <xf numFmtId="180" fontId="11" fillId="0" borderId="0" xfId="62" applyNumberFormat="1" applyFont="1" applyAlignment="1" applyProtection="1">
      <alignment horizontal="center"/>
      <protection/>
    </xf>
    <xf numFmtId="185" fontId="11" fillId="0" borderId="0" xfId="62" applyNumberFormat="1" applyFont="1" applyAlignment="1" applyProtection="1">
      <alignment/>
      <protection/>
    </xf>
    <xf numFmtId="38" fontId="5" fillId="0" borderId="0" xfId="48" applyFont="1" applyAlignment="1" applyProtection="1">
      <alignment vertical="center"/>
      <protection/>
    </xf>
    <xf numFmtId="180" fontId="5" fillId="0" borderId="0" xfId="62" applyNumberFormat="1" applyFont="1" applyAlignment="1" applyProtection="1">
      <alignment horizontal="center" vertical="center"/>
      <protection/>
    </xf>
    <xf numFmtId="185" fontId="5" fillId="0" borderId="0" xfId="62" applyNumberFormat="1" applyFont="1" applyAlignment="1" applyProtection="1">
      <alignment vertical="center"/>
      <protection/>
    </xf>
    <xf numFmtId="180" fontId="3" fillId="0" borderId="0" xfId="62" applyNumberFormat="1" applyFont="1" applyFill="1" applyAlignment="1" applyProtection="1">
      <alignment vertical="center"/>
      <protection/>
    </xf>
    <xf numFmtId="38" fontId="3" fillId="0" borderId="0" xfId="48" applyFont="1" applyFill="1" applyAlignment="1" applyProtection="1">
      <alignment vertical="center"/>
      <protection/>
    </xf>
    <xf numFmtId="180" fontId="3" fillId="0" borderId="0" xfId="62" applyNumberFormat="1" applyFont="1" applyFill="1" applyAlignment="1" applyProtection="1">
      <alignment horizontal="center" vertical="center"/>
      <protection/>
    </xf>
    <xf numFmtId="185" fontId="3" fillId="0" borderId="0" xfId="62" applyNumberFormat="1" applyFont="1" applyFill="1" applyAlignment="1" applyProtection="1">
      <alignment vertical="center"/>
      <protection/>
    </xf>
    <xf numFmtId="180" fontId="3" fillId="0" borderId="10" xfId="62" applyNumberFormat="1" applyFont="1" applyFill="1" applyBorder="1" applyAlignment="1" applyProtection="1">
      <alignment vertical="center"/>
      <protection/>
    </xf>
    <xf numFmtId="180" fontId="3" fillId="0" borderId="11" xfId="62" applyNumberFormat="1" applyFont="1" applyFill="1" applyBorder="1" applyAlignment="1" applyProtection="1">
      <alignment vertical="center"/>
      <protection/>
    </xf>
    <xf numFmtId="38" fontId="3" fillId="0" borderId="11" xfId="48" applyFont="1" applyFill="1" applyBorder="1" applyAlignment="1" applyProtection="1">
      <alignment vertical="center"/>
      <protection/>
    </xf>
    <xf numFmtId="38" fontId="3" fillId="0" borderId="12" xfId="48" applyFont="1" applyFill="1" applyBorder="1" applyAlignment="1" applyProtection="1">
      <alignment vertical="center"/>
      <protection/>
    </xf>
    <xf numFmtId="180" fontId="3" fillId="0" borderId="13" xfId="62" applyNumberFormat="1" applyFont="1" applyFill="1" applyBorder="1" applyAlignment="1" applyProtection="1">
      <alignment horizontal="center" vertical="center"/>
      <protection/>
    </xf>
    <xf numFmtId="180" fontId="3" fillId="0" borderId="14" xfId="62" applyNumberFormat="1" applyFont="1" applyFill="1" applyBorder="1" applyAlignment="1" applyProtection="1">
      <alignment horizontal="center" vertical="center"/>
      <protection/>
    </xf>
    <xf numFmtId="180" fontId="3" fillId="0" borderId="15" xfId="62" applyNumberFormat="1" applyFont="1" applyFill="1" applyBorder="1" applyAlignment="1" applyProtection="1">
      <alignment horizontal="center" vertical="center"/>
      <protection/>
    </xf>
    <xf numFmtId="180" fontId="3" fillId="0" borderId="16" xfId="62" applyNumberFormat="1" applyFont="1" applyFill="1" applyBorder="1" applyAlignment="1" applyProtection="1">
      <alignment horizontal="center" vertical="center"/>
      <protection/>
    </xf>
    <xf numFmtId="180" fontId="3" fillId="0" borderId="17" xfId="62" applyNumberFormat="1" applyFont="1" applyFill="1" applyBorder="1" applyAlignment="1" applyProtection="1">
      <alignment horizontal="center" vertical="center"/>
      <protection/>
    </xf>
    <xf numFmtId="38" fontId="3" fillId="0" borderId="17" xfId="48" applyFont="1" applyFill="1" applyBorder="1" applyAlignment="1" applyProtection="1">
      <alignment horizontal="center" vertical="center"/>
      <protection/>
    </xf>
    <xf numFmtId="38" fontId="3" fillId="0" borderId="18" xfId="48" applyFont="1" applyFill="1" applyBorder="1" applyAlignment="1" applyProtection="1">
      <alignment horizontal="center" vertical="center"/>
      <protection/>
    </xf>
    <xf numFmtId="180" fontId="3" fillId="0" borderId="19" xfId="62" applyNumberFormat="1" applyFont="1" applyFill="1" applyBorder="1" applyAlignment="1" applyProtection="1">
      <alignment horizontal="center" vertical="center"/>
      <protection/>
    </xf>
    <xf numFmtId="185" fontId="3" fillId="0" borderId="0" xfId="62" applyNumberFormat="1" applyFont="1" applyFill="1" applyAlignment="1" applyProtection="1">
      <alignment horizontal="center" vertical="center"/>
      <protection/>
    </xf>
    <xf numFmtId="189" fontId="3" fillId="0" borderId="14" xfId="62" applyNumberFormat="1" applyFont="1" applyFill="1" applyBorder="1" applyAlignment="1" applyProtection="1">
      <alignment vertical="center"/>
      <protection/>
    </xf>
    <xf numFmtId="189" fontId="3" fillId="0" borderId="14" xfId="62" applyNumberFormat="1" applyFont="1" applyFill="1" applyBorder="1" applyAlignment="1" applyProtection="1">
      <alignment horizontal="right" vertical="center"/>
      <protection/>
    </xf>
    <xf numFmtId="189" fontId="3" fillId="0" borderId="20" xfId="62" applyNumberFormat="1" applyFont="1" applyFill="1" applyBorder="1" applyAlignment="1" applyProtection="1">
      <alignment vertical="center"/>
      <protection/>
    </xf>
    <xf numFmtId="38" fontId="3" fillId="0" borderId="14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189" fontId="4" fillId="0" borderId="14" xfId="62" applyNumberFormat="1" applyFont="1" applyFill="1" applyBorder="1" applyAlignment="1" applyProtection="1">
      <alignment vertical="center"/>
      <protection/>
    </xf>
    <xf numFmtId="189" fontId="4" fillId="0" borderId="20" xfId="62" applyNumberFormat="1" applyFont="1" applyFill="1" applyBorder="1" applyAlignment="1" applyProtection="1">
      <alignment vertical="center"/>
      <protection locked="0"/>
    </xf>
    <xf numFmtId="38" fontId="4" fillId="0" borderId="14" xfId="48" applyFont="1" applyFill="1" applyBorder="1" applyAlignment="1" applyProtection="1">
      <alignment vertical="center"/>
      <protection/>
    </xf>
    <xf numFmtId="38" fontId="4" fillId="0" borderId="21" xfId="48" applyFont="1" applyFill="1" applyBorder="1" applyAlignment="1" applyProtection="1">
      <alignment vertical="center"/>
      <protection/>
    </xf>
    <xf numFmtId="185" fontId="12" fillId="0" borderId="0" xfId="62" applyNumberFormat="1" applyFont="1" applyFill="1" applyAlignment="1" applyProtection="1">
      <alignment vertical="center"/>
      <protection/>
    </xf>
    <xf numFmtId="180" fontId="12" fillId="0" borderId="0" xfId="62" applyNumberFormat="1" applyFont="1" applyFill="1" applyAlignment="1" applyProtection="1">
      <alignment vertical="center"/>
      <protection/>
    </xf>
    <xf numFmtId="180" fontId="3" fillId="0" borderId="0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/>
    </xf>
    <xf numFmtId="180" fontId="11" fillId="0" borderId="0" xfId="62" applyNumberFormat="1" applyFont="1" applyFill="1" applyAlignment="1" applyProtection="1">
      <alignment/>
      <protection/>
    </xf>
    <xf numFmtId="38" fontId="11" fillId="0" borderId="0" xfId="48" applyFont="1" applyFill="1" applyAlignment="1" applyProtection="1">
      <alignment/>
      <protection/>
    </xf>
    <xf numFmtId="180" fontId="11" fillId="0" borderId="0" xfId="62" applyNumberFormat="1" applyFont="1" applyFill="1" applyAlignment="1" applyProtection="1">
      <alignment horizontal="center"/>
      <protection/>
    </xf>
    <xf numFmtId="185" fontId="11" fillId="0" borderId="0" xfId="62" applyNumberFormat="1" applyFont="1" applyFill="1" applyAlignment="1" applyProtection="1">
      <alignment/>
      <protection/>
    </xf>
    <xf numFmtId="180" fontId="13" fillId="0" borderId="0" xfId="63" applyNumberFormat="1" applyFont="1" applyAlignment="1">
      <alignment vertical="center"/>
      <protection/>
    </xf>
    <xf numFmtId="180" fontId="5" fillId="0" borderId="0" xfId="63" applyNumberFormat="1" applyFont="1" applyAlignment="1">
      <alignment vertical="center"/>
      <protection/>
    </xf>
    <xf numFmtId="180" fontId="7" fillId="0" borderId="0" xfId="63" applyNumberFormat="1" applyFont="1" applyAlignment="1">
      <alignment vertical="center"/>
      <protection/>
    </xf>
    <xf numFmtId="180" fontId="7" fillId="0" borderId="0" xfId="63" applyNumberFormat="1" applyFont="1" applyAlignment="1">
      <alignment horizontal="right" vertical="center"/>
      <protection/>
    </xf>
    <xf numFmtId="180" fontId="7" fillId="0" borderId="13" xfId="63" applyNumberFormat="1" applyFont="1" applyFill="1" applyBorder="1" applyAlignment="1">
      <alignment horizontal="center" vertical="center"/>
      <protection/>
    </xf>
    <xf numFmtId="180" fontId="7" fillId="0" borderId="0" xfId="63" applyNumberFormat="1" applyFont="1" applyFill="1" applyAlignment="1">
      <alignment vertical="center"/>
      <protection/>
    </xf>
    <xf numFmtId="180" fontId="7" fillId="0" borderId="15" xfId="63" applyNumberFormat="1" applyFont="1" applyFill="1" applyBorder="1" applyAlignment="1">
      <alignment horizontal="center" vertical="center"/>
      <protection/>
    </xf>
    <xf numFmtId="180" fontId="7" fillId="0" borderId="17" xfId="63" applyNumberFormat="1" applyFont="1" applyFill="1" applyBorder="1" applyAlignment="1">
      <alignment horizontal="center" vertical="center"/>
      <protection/>
    </xf>
    <xf numFmtId="180" fontId="7" fillId="0" borderId="18" xfId="63" applyNumberFormat="1" applyFont="1" applyFill="1" applyBorder="1" applyAlignment="1">
      <alignment horizontal="center" vertical="center"/>
      <protection/>
    </xf>
    <xf numFmtId="180" fontId="7" fillId="0" borderId="19" xfId="63" applyNumberFormat="1" applyFont="1" applyFill="1" applyBorder="1" applyAlignment="1">
      <alignment horizontal="center" vertical="center"/>
      <protection/>
    </xf>
    <xf numFmtId="180" fontId="7" fillId="0" borderId="0" xfId="63" applyNumberFormat="1" applyFont="1" applyFill="1" applyAlignment="1">
      <alignment horizontal="center" vertical="center"/>
      <protection/>
    </xf>
    <xf numFmtId="189" fontId="7" fillId="0" borderId="20" xfId="63" applyNumberFormat="1" applyFont="1" applyFill="1" applyBorder="1" applyAlignment="1" applyProtection="1">
      <alignment vertical="center"/>
      <protection/>
    </xf>
    <xf numFmtId="189" fontId="7" fillId="0" borderId="14" xfId="63" applyNumberFormat="1" applyFont="1" applyFill="1" applyBorder="1" applyAlignment="1" applyProtection="1">
      <alignment vertical="center"/>
      <protection/>
    </xf>
    <xf numFmtId="189" fontId="7" fillId="0" borderId="21" xfId="63" applyNumberFormat="1" applyFont="1" applyFill="1" applyBorder="1" applyAlignment="1" applyProtection="1">
      <alignment vertical="center"/>
      <protection/>
    </xf>
    <xf numFmtId="189" fontId="15" fillId="0" borderId="20" xfId="63" applyNumberFormat="1" applyFont="1" applyFill="1" applyBorder="1" applyAlignment="1" applyProtection="1">
      <alignment vertical="center"/>
      <protection/>
    </xf>
    <xf numFmtId="189" fontId="15" fillId="0" borderId="14" xfId="63" applyNumberFormat="1" applyFont="1" applyFill="1" applyBorder="1" applyAlignment="1" applyProtection="1">
      <alignment vertical="center"/>
      <protection/>
    </xf>
    <xf numFmtId="189" fontId="15" fillId="0" borderId="21" xfId="63" applyNumberFormat="1" applyFont="1" applyFill="1" applyBorder="1" applyAlignment="1" applyProtection="1">
      <alignment vertical="center"/>
      <protection/>
    </xf>
    <xf numFmtId="180" fontId="15" fillId="0" borderId="19" xfId="63" applyNumberFormat="1" applyFont="1" applyFill="1" applyBorder="1" applyAlignment="1">
      <alignment horizontal="center" vertical="center"/>
      <protection/>
    </xf>
    <xf numFmtId="189" fontId="15" fillId="0" borderId="23" xfId="63" applyNumberFormat="1" applyFont="1" applyFill="1" applyBorder="1" applyAlignment="1" applyProtection="1">
      <alignment/>
      <protection/>
    </xf>
    <xf numFmtId="189" fontId="15" fillId="0" borderId="24" xfId="63" applyNumberFormat="1" applyFont="1" applyFill="1" applyBorder="1" applyAlignment="1" applyProtection="1">
      <alignment/>
      <protection/>
    </xf>
    <xf numFmtId="189" fontId="15" fillId="0" borderId="25" xfId="63" applyNumberFormat="1" applyFont="1" applyFill="1" applyBorder="1" applyAlignment="1" applyProtection="1">
      <alignment/>
      <protection/>
    </xf>
    <xf numFmtId="189" fontId="15" fillId="0" borderId="10" xfId="63" applyNumberFormat="1" applyFont="1" applyFill="1" applyBorder="1" applyAlignment="1" applyProtection="1">
      <alignment/>
      <protection/>
    </xf>
    <xf numFmtId="189" fontId="15" fillId="0" borderId="26" xfId="63" applyNumberFormat="1" applyFont="1" applyFill="1" applyBorder="1" applyAlignment="1" applyProtection="1">
      <alignment/>
      <protection/>
    </xf>
    <xf numFmtId="180" fontId="17" fillId="0" borderId="0" xfId="63" applyNumberFormat="1" applyFont="1" applyFill="1" applyAlignment="1">
      <alignment horizontal="center" vertical="center"/>
      <protection/>
    </xf>
    <xf numFmtId="189" fontId="15" fillId="0" borderId="27" xfId="63" applyNumberFormat="1" applyFont="1" applyFill="1" applyBorder="1" applyAlignment="1" applyProtection="1">
      <alignment vertical="center"/>
      <protection/>
    </xf>
    <xf numFmtId="180" fontId="7" fillId="0" borderId="0" xfId="63" applyNumberFormat="1" applyFont="1" applyFill="1" applyBorder="1" applyAlignment="1">
      <alignment vertical="center"/>
      <protection/>
    </xf>
    <xf numFmtId="189" fontId="7" fillId="0" borderId="14" xfId="63" applyNumberFormat="1" applyFont="1" applyFill="1" applyBorder="1" applyAlignment="1">
      <alignment vertical="center"/>
      <protection/>
    </xf>
    <xf numFmtId="189" fontId="7" fillId="0" borderId="28" xfId="63" applyNumberFormat="1" applyFont="1" applyFill="1" applyBorder="1" applyAlignment="1" applyProtection="1">
      <alignment vertical="center"/>
      <protection/>
    </xf>
    <xf numFmtId="189" fontId="15" fillId="0" borderId="20" xfId="63" applyNumberFormat="1" applyFont="1" applyFill="1" applyBorder="1" applyAlignment="1" applyProtection="1">
      <alignment/>
      <protection/>
    </xf>
    <xf numFmtId="189" fontId="7" fillId="0" borderId="21" xfId="63" applyNumberFormat="1" applyFont="1" applyFill="1" applyBorder="1" applyAlignment="1">
      <alignment vertical="center"/>
      <protection/>
    </xf>
    <xf numFmtId="189" fontId="7" fillId="0" borderId="14" xfId="63" applyNumberFormat="1" applyFont="1" applyFill="1" applyBorder="1" applyAlignment="1" applyProtection="1">
      <alignment horizontal="right" vertical="center"/>
      <protection/>
    </xf>
    <xf numFmtId="180" fontId="7" fillId="0" borderId="14" xfId="63" applyNumberFormat="1" applyFont="1" applyFill="1" applyBorder="1" applyAlignment="1" applyProtection="1">
      <alignment horizontal="right" vertical="center"/>
      <protection/>
    </xf>
    <xf numFmtId="180" fontId="15" fillId="0" borderId="14" xfId="63" applyNumberFormat="1" applyFont="1" applyFill="1" applyBorder="1" applyAlignment="1" applyProtection="1">
      <alignment horizontal="right" vertical="center"/>
      <protection/>
    </xf>
    <xf numFmtId="181" fontId="15" fillId="0" borderId="10" xfId="63" applyNumberFormat="1" applyFont="1" applyFill="1" applyBorder="1" applyAlignment="1" applyProtection="1">
      <alignment/>
      <protection/>
    </xf>
    <xf numFmtId="181" fontId="15" fillId="0" borderId="14" xfId="63" applyNumberFormat="1" applyFont="1" applyFill="1" applyBorder="1" applyAlignment="1" applyProtection="1">
      <alignment vertical="center"/>
      <protection/>
    </xf>
    <xf numFmtId="181" fontId="7" fillId="0" borderId="14" xfId="63" applyNumberFormat="1" applyFont="1" applyFill="1" applyBorder="1" applyAlignment="1">
      <alignment vertical="center"/>
      <protection/>
    </xf>
    <xf numFmtId="189" fontId="7" fillId="0" borderId="16" xfId="63" applyNumberFormat="1" applyFont="1" applyFill="1" applyBorder="1" applyAlignment="1">
      <alignment vertical="center"/>
      <protection/>
    </xf>
    <xf numFmtId="180" fontId="5" fillId="0" borderId="0" xfId="63" applyNumberFormat="1" applyFont="1" applyAlignment="1">
      <alignment/>
      <protection/>
    </xf>
    <xf numFmtId="180" fontId="19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/>
      <protection/>
    </xf>
    <xf numFmtId="180" fontId="19" fillId="0" borderId="0" xfId="63" applyNumberFormat="1" applyFont="1" applyAlignment="1">
      <alignment/>
      <protection/>
    </xf>
    <xf numFmtId="180" fontId="19" fillId="0" borderId="0" xfId="63" applyNumberFormat="1" applyFont="1" applyFill="1" applyAlignment="1">
      <alignment/>
      <protection/>
    </xf>
    <xf numFmtId="180" fontId="3" fillId="0" borderId="0" xfId="63" applyNumberFormat="1" applyFont="1" applyAlignment="1">
      <alignment horizontal="center" vertical="center"/>
      <protection/>
    </xf>
    <xf numFmtId="0" fontId="19" fillId="0" borderId="0" xfId="63" applyFont="1" applyAlignment="1">
      <alignment/>
      <protection/>
    </xf>
    <xf numFmtId="0" fontId="3" fillId="0" borderId="0" xfId="63" applyFont="1" applyFill="1" applyAlignment="1">
      <alignment horizontal="center" vertical="center"/>
      <protection/>
    </xf>
    <xf numFmtId="189" fontId="3" fillId="0" borderId="29" xfId="63" applyNumberFormat="1" applyFont="1" applyFill="1" applyBorder="1" applyAlignment="1" applyProtection="1">
      <alignment vertical="center"/>
      <protection/>
    </xf>
    <xf numFmtId="189" fontId="3" fillId="0" borderId="14" xfId="63" applyNumberFormat="1" applyFont="1" applyFill="1" applyBorder="1" applyAlignment="1" applyProtection="1">
      <alignment vertical="center"/>
      <protection/>
    </xf>
    <xf numFmtId="189" fontId="3" fillId="0" borderId="14" xfId="63" applyNumberFormat="1" applyFont="1" applyFill="1" applyBorder="1" applyAlignment="1" applyProtection="1">
      <alignment horizontal="right" vertical="center"/>
      <protection/>
    </xf>
    <xf numFmtId="189" fontId="3" fillId="0" borderId="20" xfId="63" applyNumberFormat="1" applyFont="1" applyFill="1" applyBorder="1" applyAlignment="1" applyProtection="1">
      <alignment horizontal="right" vertical="center"/>
      <protection/>
    </xf>
    <xf numFmtId="189" fontId="3" fillId="0" borderId="0" xfId="63" applyNumberFormat="1" applyFont="1" applyFill="1" applyBorder="1" applyAlignment="1" applyProtection="1">
      <alignment horizontal="right" vertical="center"/>
      <protection/>
    </xf>
    <xf numFmtId="189" fontId="3" fillId="0" borderId="27" xfId="63" applyNumberFormat="1" applyFont="1" applyFill="1" applyBorder="1" applyAlignment="1" applyProtection="1">
      <alignment vertical="center"/>
      <protection/>
    </xf>
    <xf numFmtId="180" fontId="3" fillId="0" borderId="0" xfId="63" applyNumberFormat="1" applyFont="1" applyFill="1" applyAlignment="1">
      <alignment horizontal="center" vertical="center"/>
      <protection/>
    </xf>
    <xf numFmtId="189" fontId="3" fillId="0" borderId="20" xfId="63" applyNumberFormat="1" applyFont="1" applyFill="1" applyBorder="1" applyAlignment="1" applyProtection="1">
      <alignment vertical="center"/>
      <protection/>
    </xf>
    <xf numFmtId="189" fontId="3" fillId="0" borderId="0" xfId="63" applyNumberFormat="1" applyFont="1" applyFill="1" applyBorder="1" applyAlignment="1" applyProtection="1">
      <alignment vertical="center"/>
      <protection/>
    </xf>
    <xf numFmtId="189" fontId="3" fillId="0" borderId="21" xfId="63" applyNumberFormat="1" applyFont="1" applyFill="1" applyBorder="1" applyAlignment="1" applyProtection="1">
      <alignment vertical="center"/>
      <protection/>
    </xf>
    <xf numFmtId="0" fontId="3" fillId="0" borderId="0" xfId="63" applyFont="1" applyAlignment="1">
      <alignment vertical="center"/>
      <protection/>
    </xf>
    <xf numFmtId="189" fontId="4" fillId="0" borderId="29" xfId="63" applyNumberFormat="1" applyFont="1" applyFill="1" applyBorder="1" applyAlignment="1" applyProtection="1">
      <alignment vertical="center"/>
      <protection/>
    </xf>
    <xf numFmtId="189" fontId="4" fillId="0" borderId="14" xfId="63" applyNumberFormat="1" applyFont="1" applyFill="1" applyBorder="1" applyAlignment="1" applyProtection="1">
      <alignment vertical="center"/>
      <protection/>
    </xf>
    <xf numFmtId="189" fontId="4" fillId="0" borderId="20" xfId="63" applyNumberFormat="1" applyFont="1" applyFill="1" applyBorder="1" applyAlignment="1" applyProtection="1">
      <alignment vertical="center"/>
      <protection/>
    </xf>
    <xf numFmtId="189" fontId="4" fillId="0" borderId="0" xfId="63" applyNumberFormat="1" applyFont="1" applyFill="1" applyBorder="1" applyAlignment="1" applyProtection="1">
      <alignment vertical="center"/>
      <protection/>
    </xf>
    <xf numFmtId="189" fontId="4" fillId="0" borderId="27" xfId="63" applyNumberFormat="1" applyFont="1" applyFill="1" applyBorder="1" applyAlignment="1" applyProtection="1">
      <alignment vertical="center"/>
      <protection/>
    </xf>
    <xf numFmtId="189" fontId="4" fillId="0" borderId="21" xfId="63" applyNumberFormat="1" applyFont="1" applyFill="1" applyBorder="1" applyAlignment="1" applyProtection="1">
      <alignment vertical="center"/>
      <protection/>
    </xf>
    <xf numFmtId="0" fontId="12" fillId="0" borderId="0" xfId="63" applyFont="1" applyAlignment="1">
      <alignment vertical="center"/>
      <protection/>
    </xf>
    <xf numFmtId="189" fontId="4" fillId="0" borderId="30" xfId="63" applyNumberFormat="1" applyFont="1" applyFill="1" applyBorder="1" applyAlignment="1" applyProtection="1">
      <alignment/>
      <protection/>
    </xf>
    <xf numFmtId="189" fontId="4" fillId="0" borderId="10" xfId="63" applyNumberFormat="1" applyFont="1" applyFill="1" applyBorder="1" applyAlignment="1" applyProtection="1">
      <alignment/>
      <protection/>
    </xf>
    <xf numFmtId="189" fontId="4" fillId="0" borderId="24" xfId="63" applyNumberFormat="1" applyFont="1" applyFill="1" applyBorder="1" applyAlignment="1" applyProtection="1">
      <alignment/>
      <protection/>
    </xf>
    <xf numFmtId="189" fontId="4" fillId="0" borderId="11" xfId="63" applyNumberFormat="1" applyFont="1" applyFill="1" applyBorder="1" applyAlignment="1" applyProtection="1">
      <alignment/>
      <protection/>
    </xf>
    <xf numFmtId="189" fontId="4" fillId="0" borderId="26" xfId="63" applyNumberFormat="1" applyFont="1" applyFill="1" applyBorder="1" applyAlignment="1" applyProtection="1">
      <alignment/>
      <protection/>
    </xf>
    <xf numFmtId="3" fontId="12" fillId="0" borderId="0" xfId="63" applyNumberFormat="1" applyFont="1" applyAlignment="1">
      <alignment vertical="center"/>
      <protection/>
    </xf>
    <xf numFmtId="189" fontId="3" fillId="0" borderId="14" xfId="63" applyNumberFormat="1" applyFont="1" applyFill="1" applyBorder="1" applyAlignment="1">
      <alignment vertical="center"/>
      <protection/>
    </xf>
    <xf numFmtId="189" fontId="4" fillId="0" borderId="31" xfId="63" applyNumberFormat="1" applyFont="1" applyFill="1" applyBorder="1" applyAlignment="1" applyProtection="1">
      <alignment/>
      <protection/>
    </xf>
    <xf numFmtId="189" fontId="4" fillId="0" borderId="32" xfId="63" applyNumberFormat="1" applyFont="1" applyFill="1" applyBorder="1" applyAlignment="1" applyProtection="1">
      <alignment/>
      <protection/>
    </xf>
    <xf numFmtId="189" fontId="4" fillId="0" borderId="33" xfId="63" applyNumberFormat="1" applyFont="1" applyFill="1" applyBorder="1" applyAlignment="1" applyProtection="1">
      <alignment/>
      <protection/>
    </xf>
    <xf numFmtId="189" fontId="4" fillId="0" borderId="34" xfId="63" applyNumberFormat="1" applyFont="1" applyFill="1" applyBorder="1" applyAlignment="1" applyProtection="1">
      <alignment/>
      <protection/>
    </xf>
    <xf numFmtId="189" fontId="4" fillId="0" borderId="35" xfId="63" applyNumberFormat="1" applyFont="1" applyFill="1" applyBorder="1" applyAlignment="1" applyProtection="1">
      <alignment/>
      <protection/>
    </xf>
    <xf numFmtId="189" fontId="3" fillId="0" borderId="21" xfId="63" applyNumberFormat="1" applyFont="1" applyFill="1" applyBorder="1" applyAlignment="1">
      <alignment vertical="center"/>
      <protection/>
    </xf>
    <xf numFmtId="189" fontId="4" fillId="0" borderId="30" xfId="63" applyNumberFormat="1" applyFont="1" applyFill="1" applyBorder="1" applyAlignment="1" applyProtection="1">
      <alignment wrapText="1"/>
      <protection/>
    </xf>
    <xf numFmtId="189" fontId="4" fillId="0" borderId="10" xfId="63" applyNumberFormat="1" applyFont="1" applyFill="1" applyBorder="1" applyAlignment="1" applyProtection="1">
      <alignment wrapText="1"/>
      <protection/>
    </xf>
    <xf numFmtId="189" fontId="4" fillId="0" borderId="24" xfId="63" applyNumberFormat="1" applyFont="1" applyFill="1" applyBorder="1" applyAlignment="1" applyProtection="1">
      <alignment wrapText="1"/>
      <protection/>
    </xf>
    <xf numFmtId="189" fontId="4" fillId="0" borderId="11" xfId="63" applyNumberFormat="1" applyFont="1" applyFill="1" applyBorder="1" applyAlignment="1" applyProtection="1">
      <alignment wrapText="1"/>
      <protection/>
    </xf>
    <xf numFmtId="189" fontId="4" fillId="0" borderId="26" xfId="63" applyNumberFormat="1" applyFont="1" applyFill="1" applyBorder="1" applyAlignment="1" applyProtection="1">
      <alignment wrapText="1"/>
      <protection/>
    </xf>
    <xf numFmtId="189" fontId="4" fillId="0" borderId="23" xfId="63" applyNumberFormat="1" applyFont="1" applyFill="1" applyBorder="1" applyAlignment="1" applyProtection="1">
      <alignment/>
      <protection/>
    </xf>
    <xf numFmtId="189" fontId="4" fillId="0" borderId="36" xfId="63" applyNumberFormat="1" applyFont="1" applyFill="1" applyBorder="1" applyAlignment="1" applyProtection="1">
      <alignment wrapText="1"/>
      <protection/>
    </xf>
    <xf numFmtId="0" fontId="3" fillId="0" borderId="0" xfId="63" applyFont="1" applyBorder="1" applyAlignment="1">
      <alignment vertical="center"/>
      <protection/>
    </xf>
    <xf numFmtId="3" fontId="12" fillId="0" borderId="0" xfId="63" applyNumberFormat="1" applyFont="1" applyBorder="1" applyAlignment="1">
      <alignment vertical="center"/>
      <protection/>
    </xf>
    <xf numFmtId="0" fontId="3" fillId="0" borderId="0" xfId="63" applyFont="1" applyFill="1" applyAlignment="1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189" fontId="4" fillId="0" borderId="37" xfId="63" applyNumberFormat="1" applyFont="1" applyFill="1" applyBorder="1" applyAlignment="1" applyProtection="1">
      <alignment vertical="center"/>
      <protection/>
    </xf>
    <xf numFmtId="189" fontId="3" fillId="0" borderId="21" xfId="63" applyNumberFormat="1" applyFont="1" applyFill="1" applyBorder="1" applyAlignment="1" applyProtection="1">
      <alignment horizontal="right" vertical="center"/>
      <protection/>
    </xf>
    <xf numFmtId="189" fontId="4" fillId="0" borderId="36" xfId="63" applyNumberFormat="1" applyFont="1" applyFill="1" applyBorder="1" applyAlignment="1" applyProtection="1">
      <alignment/>
      <protection/>
    </xf>
    <xf numFmtId="189" fontId="4" fillId="0" borderId="38" xfId="63" applyNumberFormat="1" applyFont="1" applyFill="1" applyBorder="1" applyAlignment="1" applyProtection="1">
      <alignment/>
      <protection/>
    </xf>
    <xf numFmtId="189" fontId="21" fillId="0" borderId="29" xfId="63" applyNumberFormat="1" applyFont="1" applyFill="1" applyBorder="1" applyAlignment="1" applyProtection="1">
      <alignment vertical="center"/>
      <protection/>
    </xf>
    <xf numFmtId="189" fontId="21" fillId="0" borderId="14" xfId="63" applyNumberFormat="1" applyFont="1" applyFill="1" applyBorder="1" applyAlignment="1" applyProtection="1">
      <alignment vertical="center"/>
      <protection/>
    </xf>
    <xf numFmtId="189" fontId="21" fillId="0" borderId="14" xfId="63" applyNumberFormat="1" applyFont="1" applyFill="1" applyBorder="1" applyAlignment="1">
      <alignment vertical="center"/>
      <protection/>
    </xf>
    <xf numFmtId="189" fontId="3" fillId="0" borderId="15" xfId="63" applyNumberFormat="1" applyFont="1" applyFill="1" applyBorder="1" applyAlignment="1" applyProtection="1">
      <alignment vertical="center"/>
      <protection/>
    </xf>
    <xf numFmtId="189" fontId="4" fillId="0" borderId="15" xfId="63" applyNumberFormat="1" applyFont="1" applyFill="1" applyBorder="1" applyAlignment="1" applyProtection="1">
      <alignment vertical="center"/>
      <protection/>
    </xf>
    <xf numFmtId="189" fontId="4" fillId="0" borderId="13" xfId="63" applyNumberFormat="1" applyFont="1" applyFill="1" applyBorder="1" applyAlignment="1" applyProtection="1">
      <alignment/>
      <protection/>
    </xf>
    <xf numFmtId="189" fontId="21" fillId="0" borderId="15" xfId="63" applyNumberFormat="1" applyFont="1" applyFill="1" applyBorder="1" applyAlignment="1" applyProtection="1">
      <alignment vertical="center"/>
      <protection/>
    </xf>
    <xf numFmtId="180" fontId="5" fillId="0" borderId="0" xfId="63" applyNumberFormat="1" applyFont="1" applyFill="1" applyAlignment="1">
      <alignment/>
      <protection/>
    </xf>
    <xf numFmtId="3" fontId="5" fillId="0" borderId="0" xfId="63" applyNumberFormat="1" applyFont="1" applyFill="1" applyAlignment="1">
      <alignment vertical="center"/>
      <protection/>
    </xf>
    <xf numFmtId="180" fontId="5" fillId="0" borderId="0" xfId="63" applyNumberFormat="1" applyFont="1" applyFill="1" applyAlignment="1">
      <alignment horizontal="center" vertical="center"/>
      <protection/>
    </xf>
    <xf numFmtId="3" fontId="5" fillId="0" borderId="0" xfId="63" applyNumberFormat="1" applyFont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189" fontId="7" fillId="0" borderId="39" xfId="48" applyNumberFormat="1" applyFont="1" applyFill="1" applyBorder="1" applyAlignment="1">
      <alignment vertical="center"/>
    </xf>
    <xf numFmtId="189" fontId="7" fillId="0" borderId="14" xfId="48" applyNumberFormat="1" applyFont="1" applyFill="1" applyBorder="1" applyAlignment="1">
      <alignment vertical="center"/>
    </xf>
    <xf numFmtId="189" fontId="7" fillId="0" borderId="14" xfId="48" applyNumberFormat="1" applyFont="1" applyFill="1" applyBorder="1" applyAlignment="1">
      <alignment horizontal="right" vertical="center"/>
    </xf>
    <xf numFmtId="189" fontId="7" fillId="0" borderId="20" xfId="48" applyNumberFormat="1" applyFont="1" applyFill="1" applyBorder="1" applyAlignment="1">
      <alignment vertical="center"/>
    </xf>
    <xf numFmtId="189" fontId="7" fillId="0" borderId="0" xfId="48" applyNumberFormat="1" applyFont="1" applyFill="1" applyBorder="1" applyAlignment="1">
      <alignment horizontal="right" vertical="center"/>
    </xf>
    <xf numFmtId="189" fontId="7" fillId="0" borderId="0" xfId="48" applyNumberFormat="1" applyFont="1" applyFill="1" applyBorder="1" applyAlignment="1">
      <alignment vertical="center"/>
    </xf>
    <xf numFmtId="3" fontId="7" fillId="0" borderId="0" xfId="63" applyNumberFormat="1" applyFont="1" applyAlignment="1">
      <alignment vertical="center"/>
      <protection/>
    </xf>
    <xf numFmtId="189" fontId="15" fillId="0" borderId="40" xfId="48" applyNumberFormat="1" applyFont="1" applyFill="1" applyBorder="1" applyAlignment="1">
      <alignment vertical="center"/>
    </xf>
    <xf numFmtId="189" fontId="15" fillId="0" borderId="14" xfId="48" applyNumberFormat="1" applyFont="1" applyFill="1" applyBorder="1" applyAlignment="1">
      <alignment vertical="center"/>
    </xf>
    <xf numFmtId="189" fontId="15" fillId="0" borderId="20" xfId="48" applyNumberFormat="1" applyFont="1" applyFill="1" applyBorder="1" applyAlignment="1">
      <alignment vertical="center"/>
    </xf>
    <xf numFmtId="189" fontId="15" fillId="0" borderId="0" xfId="48" applyNumberFormat="1" applyFont="1" applyFill="1" applyBorder="1" applyAlignment="1">
      <alignment vertical="center"/>
    </xf>
    <xf numFmtId="189" fontId="15" fillId="0" borderId="14" xfId="63" applyNumberFormat="1" applyFont="1" applyFill="1" applyBorder="1" applyAlignment="1">
      <alignment vertical="center"/>
      <protection/>
    </xf>
    <xf numFmtId="189" fontId="15" fillId="0" borderId="21" xfId="63" applyNumberFormat="1" applyFont="1" applyFill="1" applyBorder="1" applyAlignment="1">
      <alignment vertical="center"/>
      <protection/>
    </xf>
    <xf numFmtId="3" fontId="15" fillId="0" borderId="0" xfId="63" applyNumberFormat="1" applyFont="1" applyFill="1" applyAlignment="1">
      <alignment vertical="center"/>
      <protection/>
    </xf>
    <xf numFmtId="3" fontId="15" fillId="0" borderId="0" xfId="63" applyNumberFormat="1" applyFont="1" applyAlignment="1">
      <alignment vertical="center"/>
      <protection/>
    </xf>
    <xf numFmtId="189" fontId="15" fillId="0" borderId="11" xfId="63" applyNumberFormat="1" applyFont="1" applyFill="1" applyBorder="1" applyAlignment="1">
      <alignment/>
      <protection/>
    </xf>
    <xf numFmtId="189" fontId="15" fillId="0" borderId="10" xfId="63" applyNumberFormat="1" applyFont="1" applyFill="1" applyBorder="1" applyAlignment="1">
      <alignment/>
      <protection/>
    </xf>
    <xf numFmtId="189" fontId="15" fillId="0" borderId="24" xfId="63" applyNumberFormat="1" applyFont="1" applyFill="1" applyBorder="1" applyAlignment="1">
      <alignment/>
      <protection/>
    </xf>
    <xf numFmtId="189" fontId="15" fillId="0" borderId="36" xfId="63" applyNumberFormat="1" applyFont="1" applyFill="1" applyBorder="1" applyAlignment="1">
      <alignment/>
      <protection/>
    </xf>
    <xf numFmtId="3" fontId="15" fillId="0" borderId="0" xfId="63" applyNumberFormat="1" applyFont="1" applyFill="1" applyAlignment="1">
      <alignment/>
      <protection/>
    </xf>
    <xf numFmtId="3" fontId="15" fillId="0" borderId="0" xfId="63" applyNumberFormat="1" applyFont="1" applyAlignment="1">
      <alignment/>
      <protection/>
    </xf>
    <xf numFmtId="189" fontId="15" fillId="0" borderId="0" xfId="63" applyNumberFormat="1" applyFont="1" applyFill="1" applyBorder="1" applyAlignment="1">
      <alignment vertical="center"/>
      <protection/>
    </xf>
    <xf numFmtId="189" fontId="15" fillId="0" borderId="20" xfId="63" applyNumberFormat="1" applyFont="1" applyFill="1" applyBorder="1" applyAlignment="1">
      <alignment vertical="center"/>
      <protection/>
    </xf>
    <xf numFmtId="3" fontId="15" fillId="0" borderId="0" xfId="63" applyNumberFormat="1" applyFont="1" applyFill="1" applyBorder="1" applyAlignment="1">
      <alignment vertical="center"/>
      <protection/>
    </xf>
    <xf numFmtId="3" fontId="15" fillId="0" borderId="0" xfId="63" applyNumberFormat="1" applyFont="1" applyBorder="1" applyAlignment="1">
      <alignment vertical="center"/>
      <protection/>
    </xf>
    <xf numFmtId="189" fontId="7" fillId="0" borderId="0" xfId="63" applyNumberFormat="1" applyFont="1" applyFill="1" applyBorder="1" applyAlignment="1">
      <alignment vertical="center"/>
      <protection/>
    </xf>
    <xf numFmtId="189" fontId="7" fillId="0" borderId="20" xfId="63" applyNumberFormat="1" applyFont="1" applyFill="1" applyBorder="1" applyAlignment="1">
      <alignment vertical="center"/>
      <protection/>
    </xf>
    <xf numFmtId="189" fontId="7" fillId="0" borderId="22" xfId="63" applyNumberFormat="1" applyFont="1" applyFill="1" applyBorder="1" applyAlignment="1">
      <alignment vertical="center"/>
      <protection/>
    </xf>
    <xf numFmtId="189" fontId="7" fillId="0" borderId="41" xfId="63" applyNumberFormat="1" applyFont="1" applyFill="1" applyBorder="1" applyAlignment="1">
      <alignment vertical="center"/>
      <protection/>
    </xf>
    <xf numFmtId="189" fontId="7" fillId="0" borderId="42" xfId="63" applyNumberFormat="1" applyFont="1" applyFill="1" applyBorder="1" applyAlignment="1">
      <alignment vertical="center"/>
      <protection/>
    </xf>
    <xf numFmtId="189" fontId="15" fillId="0" borderId="34" xfId="63" applyNumberFormat="1" applyFont="1" applyFill="1" applyBorder="1" applyAlignment="1">
      <alignment/>
      <protection/>
    </xf>
    <xf numFmtId="189" fontId="15" fillId="0" borderId="32" xfId="63" applyNumberFormat="1" applyFont="1" applyFill="1" applyBorder="1" applyAlignment="1">
      <alignment/>
      <protection/>
    </xf>
    <xf numFmtId="189" fontId="15" fillId="0" borderId="33" xfId="63" applyNumberFormat="1" applyFont="1" applyFill="1" applyBorder="1" applyAlignment="1">
      <alignment/>
      <protection/>
    </xf>
    <xf numFmtId="189" fontId="15" fillId="0" borderId="35" xfId="63" applyNumberFormat="1" applyFont="1" applyFill="1" applyBorder="1" applyAlignment="1">
      <alignment/>
      <protection/>
    </xf>
    <xf numFmtId="189" fontId="15" fillId="0" borderId="32" xfId="63" applyNumberFormat="1" applyFont="1" applyFill="1" applyBorder="1" applyAlignment="1">
      <alignment vertical="center"/>
      <protection/>
    </xf>
    <xf numFmtId="189" fontId="15" fillId="0" borderId="38" xfId="63" applyNumberFormat="1" applyFont="1" applyFill="1" applyBorder="1" applyAlignment="1">
      <alignment vertical="center"/>
      <protection/>
    </xf>
    <xf numFmtId="189" fontId="15" fillId="0" borderId="11" xfId="63" applyNumberFormat="1" applyFont="1" applyFill="1" applyBorder="1" applyAlignment="1">
      <alignment wrapText="1"/>
      <protection/>
    </xf>
    <xf numFmtId="189" fontId="15" fillId="0" borderId="10" xfId="63" applyNumberFormat="1" applyFont="1" applyFill="1" applyBorder="1" applyAlignment="1">
      <alignment wrapText="1"/>
      <protection/>
    </xf>
    <xf numFmtId="189" fontId="15" fillId="0" borderId="10" xfId="63" applyNumberFormat="1" applyFont="1" applyFill="1" applyBorder="1" applyAlignment="1">
      <alignment vertical="center"/>
      <protection/>
    </xf>
    <xf numFmtId="189" fontId="15" fillId="0" borderId="36" xfId="63" applyNumberFormat="1" applyFont="1" applyFill="1" applyBorder="1" applyAlignment="1">
      <alignment vertical="center"/>
      <protection/>
    </xf>
    <xf numFmtId="189" fontId="15" fillId="0" borderId="0" xfId="63" applyNumberFormat="1" applyFont="1" applyFill="1" applyBorder="1" applyAlignment="1">
      <alignment/>
      <protection/>
    </xf>
    <xf numFmtId="189" fontId="15" fillId="0" borderId="14" xfId="63" applyNumberFormat="1" applyFont="1" applyFill="1" applyBorder="1" applyAlignment="1">
      <alignment/>
      <protection/>
    </xf>
    <xf numFmtId="189" fontId="15" fillId="0" borderId="20" xfId="63" applyNumberFormat="1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180" fontId="7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/>
      <protection/>
    </xf>
    <xf numFmtId="189" fontId="7" fillId="0" borderId="15" xfId="48" applyNumberFormat="1" applyFont="1" applyFill="1" applyBorder="1" applyAlignment="1">
      <alignment vertical="center"/>
    </xf>
    <xf numFmtId="189" fontId="7" fillId="0" borderId="21" xfId="48" applyNumberFormat="1" applyFont="1" applyFill="1" applyBorder="1" applyAlignment="1">
      <alignment horizontal="right" vertical="center"/>
    </xf>
    <xf numFmtId="189" fontId="7" fillId="0" borderId="21" xfId="48" applyNumberFormat="1" applyFont="1" applyFill="1" applyBorder="1" applyAlignment="1">
      <alignment vertical="center"/>
    </xf>
    <xf numFmtId="189" fontId="15" fillId="0" borderId="15" xfId="48" applyNumberFormat="1" applyFont="1" applyFill="1" applyBorder="1" applyAlignment="1">
      <alignment vertical="center"/>
    </xf>
    <xf numFmtId="189" fontId="15" fillId="0" borderId="21" xfId="48" applyNumberFormat="1" applyFont="1" applyFill="1" applyBorder="1" applyAlignment="1">
      <alignment vertical="center"/>
    </xf>
    <xf numFmtId="189" fontId="15" fillId="0" borderId="13" xfId="63" applyNumberFormat="1" applyFont="1" applyFill="1" applyBorder="1" applyAlignment="1">
      <alignment/>
      <protection/>
    </xf>
    <xf numFmtId="189" fontId="15" fillId="0" borderId="15" xfId="63" applyNumberFormat="1" applyFont="1" applyFill="1" applyBorder="1" applyAlignment="1">
      <alignment vertical="center"/>
      <protection/>
    </xf>
    <xf numFmtId="189" fontId="7" fillId="0" borderId="15" xfId="63" applyNumberFormat="1" applyFont="1" applyFill="1" applyBorder="1" applyAlignment="1">
      <alignment vertical="center"/>
      <protection/>
    </xf>
    <xf numFmtId="189" fontId="7" fillId="0" borderId="19" xfId="63" applyNumberFormat="1" applyFont="1" applyFill="1" applyBorder="1" applyAlignment="1">
      <alignment vertical="center"/>
      <protection/>
    </xf>
    <xf numFmtId="189" fontId="15" fillId="0" borderId="31" xfId="63" applyNumberFormat="1" applyFont="1" applyFill="1" applyBorder="1" applyAlignment="1">
      <alignment/>
      <protection/>
    </xf>
    <xf numFmtId="189" fontId="15" fillId="0" borderId="38" xfId="63" applyNumberFormat="1" applyFont="1" applyFill="1" applyBorder="1" applyAlignment="1">
      <alignment/>
      <protection/>
    </xf>
    <xf numFmtId="189" fontId="15" fillId="0" borderId="15" xfId="63" applyNumberFormat="1" applyFont="1" applyFill="1" applyBorder="1" applyAlignment="1">
      <alignment/>
      <protection/>
    </xf>
    <xf numFmtId="189" fontId="15" fillId="0" borderId="21" xfId="63" applyNumberFormat="1" applyFont="1" applyFill="1" applyBorder="1" applyAlignment="1">
      <alignment/>
      <protection/>
    </xf>
    <xf numFmtId="189" fontId="15" fillId="0" borderId="42" xfId="48" applyNumberFormat="1" applyFont="1" applyFill="1" applyBorder="1" applyAlignment="1">
      <alignment vertical="center"/>
    </xf>
    <xf numFmtId="189" fontId="7" fillId="0" borderId="43" xfId="48" applyNumberFormat="1" applyFont="1" applyFill="1" applyBorder="1" applyAlignment="1">
      <alignment vertical="center"/>
    </xf>
    <xf numFmtId="189" fontId="15" fillId="0" borderId="43" xfId="63" applyNumberFormat="1" applyFont="1" applyFill="1" applyBorder="1" applyAlignment="1">
      <alignment vertical="center"/>
      <protection/>
    </xf>
    <xf numFmtId="189" fontId="15" fillId="0" borderId="44" xfId="63" applyNumberFormat="1" applyFont="1" applyFill="1" applyBorder="1" applyAlignment="1">
      <alignment/>
      <protection/>
    </xf>
    <xf numFmtId="189" fontId="7" fillId="0" borderId="43" xfId="63" applyNumberFormat="1" applyFont="1" applyFill="1" applyBorder="1" applyAlignment="1">
      <alignment vertical="center"/>
      <protection/>
    </xf>
    <xf numFmtId="189" fontId="7" fillId="0" borderId="45" xfId="63" applyNumberFormat="1" applyFont="1" applyFill="1" applyBorder="1" applyAlignment="1">
      <alignment vertical="center"/>
      <protection/>
    </xf>
    <xf numFmtId="189" fontId="15" fillId="0" borderId="43" xfId="63" applyNumberFormat="1" applyFont="1" applyFill="1" applyBorder="1" applyAlignment="1">
      <alignment/>
      <protection/>
    </xf>
    <xf numFmtId="180" fontId="17" fillId="0" borderId="0" xfId="62" applyNumberFormat="1" applyFont="1" applyFill="1" applyBorder="1" applyAlignment="1" applyProtection="1">
      <alignment vertical="center"/>
      <protection/>
    </xf>
    <xf numFmtId="180" fontId="17" fillId="0" borderId="0" xfId="62" applyNumberFormat="1" applyFont="1" applyFill="1" applyBorder="1" applyAlignment="1" applyProtection="1">
      <alignment horizontal="distributed" vertical="center"/>
      <protection/>
    </xf>
    <xf numFmtId="180" fontId="17" fillId="0" borderId="46" xfId="62" applyNumberFormat="1" applyFont="1" applyFill="1" applyBorder="1" applyAlignment="1" applyProtection="1">
      <alignment horizontal="distributed" vertical="center"/>
      <protection/>
    </xf>
    <xf numFmtId="180" fontId="17" fillId="0" borderId="47" xfId="62" applyNumberFormat="1" applyFont="1" applyFill="1" applyBorder="1" applyAlignment="1" applyProtection="1">
      <alignment vertical="center"/>
      <protection/>
    </xf>
    <xf numFmtId="180" fontId="17" fillId="0" borderId="22" xfId="62" applyNumberFormat="1" applyFont="1" applyFill="1" applyBorder="1" applyAlignment="1" applyProtection="1">
      <alignment vertical="center"/>
      <protection/>
    </xf>
    <xf numFmtId="189" fontId="15" fillId="0" borderId="31" xfId="63" applyNumberFormat="1" applyFont="1" applyFill="1" applyBorder="1" applyAlignment="1">
      <alignment wrapText="1"/>
      <protection/>
    </xf>
    <xf numFmtId="189" fontId="15" fillId="0" borderId="32" xfId="63" applyNumberFormat="1" applyFont="1" applyFill="1" applyBorder="1" applyAlignment="1">
      <alignment wrapText="1"/>
      <protection/>
    </xf>
    <xf numFmtId="189" fontId="15" fillId="0" borderId="38" xfId="63" applyNumberFormat="1" applyFont="1" applyFill="1" applyBorder="1" applyAlignment="1">
      <alignment wrapText="1"/>
      <protection/>
    </xf>
    <xf numFmtId="180" fontId="17" fillId="0" borderId="0" xfId="63" applyNumberFormat="1" applyFont="1" applyFill="1" applyBorder="1" applyAlignment="1">
      <alignment horizontal="center" vertical="center"/>
      <protection/>
    </xf>
    <xf numFmtId="189" fontId="4" fillId="0" borderId="48" xfId="63" applyNumberFormat="1" applyFont="1" applyFill="1" applyBorder="1" applyAlignment="1" applyProtection="1">
      <alignment vertical="center"/>
      <protection/>
    </xf>
    <xf numFmtId="0" fontId="12" fillId="0" borderId="0" xfId="63" applyFont="1" applyBorder="1" applyAlignment="1">
      <alignment vertical="center"/>
      <protection/>
    </xf>
    <xf numFmtId="189" fontId="7" fillId="0" borderId="41" xfId="63" applyNumberFormat="1" applyFont="1" applyFill="1" applyBorder="1" applyAlignment="1" applyProtection="1">
      <alignment vertical="center"/>
      <protection/>
    </xf>
    <xf numFmtId="189" fontId="7" fillId="0" borderId="16" xfId="63" applyNumberFormat="1" applyFont="1" applyFill="1" applyBorder="1" applyAlignment="1" applyProtection="1">
      <alignment vertical="center"/>
      <protection/>
    </xf>
    <xf numFmtId="181" fontId="7" fillId="0" borderId="16" xfId="63" applyNumberFormat="1" applyFont="1" applyFill="1" applyBorder="1" applyAlignment="1">
      <alignment vertical="center"/>
      <protection/>
    </xf>
    <xf numFmtId="189" fontId="3" fillId="0" borderId="49" xfId="63" applyNumberFormat="1" applyFont="1" applyFill="1" applyBorder="1" applyAlignment="1" applyProtection="1">
      <alignment vertical="center"/>
      <protection/>
    </xf>
    <xf numFmtId="189" fontId="3" fillId="0" borderId="16" xfId="63" applyNumberFormat="1" applyFont="1" applyFill="1" applyBorder="1" applyAlignment="1" applyProtection="1">
      <alignment vertical="center"/>
      <protection/>
    </xf>
    <xf numFmtId="189" fontId="3" fillId="0" borderId="41" xfId="63" applyNumberFormat="1" applyFont="1" applyFill="1" applyBorder="1" applyAlignment="1" applyProtection="1">
      <alignment vertical="center"/>
      <protection/>
    </xf>
    <xf numFmtId="189" fontId="3" fillId="0" borderId="22" xfId="63" applyNumberFormat="1" applyFont="1" applyFill="1" applyBorder="1" applyAlignment="1" applyProtection="1">
      <alignment vertical="center"/>
      <protection/>
    </xf>
    <xf numFmtId="189" fontId="3" fillId="0" borderId="50" xfId="63" applyNumberFormat="1" applyFont="1" applyFill="1" applyBorder="1" applyAlignment="1" applyProtection="1">
      <alignment vertical="center"/>
      <protection/>
    </xf>
    <xf numFmtId="189" fontId="3" fillId="0" borderId="16" xfId="63" applyNumberFormat="1" applyFont="1" applyFill="1" applyBorder="1" applyAlignment="1">
      <alignment vertical="center"/>
      <protection/>
    </xf>
    <xf numFmtId="189" fontId="3" fillId="0" borderId="42" xfId="63" applyNumberFormat="1" applyFont="1" applyFill="1" applyBorder="1" applyAlignment="1">
      <alignment vertical="center"/>
      <protection/>
    </xf>
    <xf numFmtId="189" fontId="3" fillId="0" borderId="19" xfId="63" applyNumberFormat="1" applyFont="1" applyFill="1" applyBorder="1" applyAlignment="1" applyProtection="1">
      <alignment vertical="center"/>
      <protection/>
    </xf>
    <xf numFmtId="0" fontId="3" fillId="0" borderId="0" xfId="63" applyFont="1" applyFill="1" applyBorder="1" applyAlignment="1">
      <alignment/>
      <protection/>
    </xf>
    <xf numFmtId="189" fontId="4" fillId="0" borderId="39" xfId="63" applyNumberFormat="1" applyFont="1" applyFill="1" applyBorder="1" applyAlignment="1" applyProtection="1">
      <alignment wrapText="1"/>
      <protection/>
    </xf>
    <xf numFmtId="189" fontId="3" fillId="0" borderId="51" xfId="63" applyNumberFormat="1" applyFont="1" applyFill="1" applyBorder="1" applyAlignment="1" applyProtection="1">
      <alignment vertical="center"/>
      <protection/>
    </xf>
    <xf numFmtId="189" fontId="4" fillId="0" borderId="46" xfId="63" applyNumberFormat="1" applyFont="1" applyFill="1" applyBorder="1" applyAlignment="1" applyProtection="1">
      <alignment vertical="center"/>
      <protection/>
    </xf>
    <xf numFmtId="180" fontId="17" fillId="0" borderId="52" xfId="62" applyNumberFormat="1" applyFont="1" applyFill="1" applyBorder="1" applyAlignment="1" applyProtection="1">
      <alignment horizontal="distributed" vertical="center"/>
      <protection/>
    </xf>
    <xf numFmtId="180" fontId="17" fillId="0" borderId="22" xfId="62" applyNumberFormat="1" applyFont="1" applyFill="1" applyBorder="1" applyAlignment="1" applyProtection="1">
      <alignment horizontal="distributed" vertical="center"/>
      <protection/>
    </xf>
    <xf numFmtId="189" fontId="15" fillId="0" borderId="13" xfId="63" applyNumberFormat="1" applyFont="1" applyFill="1" applyBorder="1" applyAlignment="1">
      <alignment wrapText="1"/>
      <protection/>
    </xf>
    <xf numFmtId="189" fontId="15" fillId="0" borderId="53" xfId="63" applyNumberFormat="1" applyFont="1" applyFill="1" applyBorder="1" applyAlignment="1">
      <alignment wrapText="1"/>
      <protection/>
    </xf>
    <xf numFmtId="189" fontId="15" fillId="0" borderId="24" xfId="63" applyNumberFormat="1" applyFont="1" applyFill="1" applyBorder="1" applyAlignment="1">
      <alignment wrapText="1"/>
      <protection/>
    </xf>
    <xf numFmtId="189" fontId="15" fillId="0" borderId="26" xfId="63" applyNumberFormat="1" applyFont="1" applyFill="1" applyBorder="1" applyAlignment="1">
      <alignment wrapText="1"/>
      <protection/>
    </xf>
    <xf numFmtId="180" fontId="5" fillId="0" borderId="0" xfId="63" applyNumberFormat="1" applyFont="1" applyFill="1" applyAlignment="1">
      <alignment vertical="center"/>
      <protection/>
    </xf>
    <xf numFmtId="180" fontId="3" fillId="0" borderId="19" xfId="62" applyNumberFormat="1" applyFont="1" applyFill="1" applyBorder="1" applyAlignment="1" applyProtection="1">
      <alignment vertical="center"/>
      <protection/>
    </xf>
    <xf numFmtId="180" fontId="3" fillId="0" borderId="54" xfId="62" applyNumberFormat="1" applyFont="1" applyFill="1" applyBorder="1" applyAlignment="1" applyProtection="1">
      <alignment vertical="center"/>
      <protection/>
    </xf>
    <xf numFmtId="189" fontId="15" fillId="0" borderId="10" xfId="62" applyNumberFormat="1" applyFont="1" applyFill="1" applyBorder="1" applyAlignment="1" applyProtection="1">
      <alignment/>
      <protection/>
    </xf>
    <xf numFmtId="189" fontId="15" fillId="0" borderId="24" xfId="62" applyNumberFormat="1" applyFont="1" applyFill="1" applyBorder="1" applyAlignment="1" applyProtection="1">
      <alignment/>
      <protection/>
    </xf>
    <xf numFmtId="189" fontId="15" fillId="0" borderId="24" xfId="48" applyNumberFormat="1" applyFont="1" applyFill="1" applyBorder="1" applyAlignment="1" applyProtection="1">
      <alignment/>
      <protection/>
    </xf>
    <xf numFmtId="189" fontId="15" fillId="0" borderId="25" xfId="48" applyNumberFormat="1" applyFont="1" applyFill="1" applyBorder="1" applyAlignment="1" applyProtection="1">
      <alignment/>
      <protection/>
    </xf>
    <xf numFmtId="189" fontId="15" fillId="0" borderId="10" xfId="48" applyNumberFormat="1" applyFont="1" applyFill="1" applyBorder="1" applyAlignment="1" applyProtection="1">
      <alignment/>
      <protection/>
    </xf>
    <xf numFmtId="189" fontId="15" fillId="0" borderId="23" xfId="48" applyNumberFormat="1" applyFont="1" applyFill="1" applyBorder="1" applyAlignment="1" applyProtection="1">
      <alignment/>
      <protection/>
    </xf>
    <xf numFmtId="189" fontId="15" fillId="0" borderId="26" xfId="48" applyNumberFormat="1" applyFont="1" applyFill="1" applyBorder="1" applyAlignment="1" applyProtection="1">
      <alignment/>
      <protection/>
    </xf>
    <xf numFmtId="180" fontId="17" fillId="0" borderId="11" xfId="62" applyNumberFormat="1" applyFont="1" applyFill="1" applyBorder="1" applyAlignment="1" applyProtection="1">
      <alignment horizontal="center" vertical="center"/>
      <protection/>
    </xf>
    <xf numFmtId="185" fontId="17" fillId="0" borderId="0" xfId="62" applyNumberFormat="1" applyFont="1" applyFill="1" applyAlignment="1" applyProtection="1">
      <alignment vertical="center"/>
      <protection/>
    </xf>
    <xf numFmtId="180" fontId="17" fillId="0" borderId="0" xfId="62" applyNumberFormat="1" applyFont="1" applyFill="1" applyAlignment="1" applyProtection="1">
      <alignment vertical="center"/>
      <protection/>
    </xf>
    <xf numFmtId="189" fontId="15" fillId="0" borderId="14" xfId="62" applyNumberFormat="1" applyFont="1" applyFill="1" applyBorder="1" applyAlignment="1" applyProtection="1">
      <alignment vertical="center"/>
      <protection/>
    </xf>
    <xf numFmtId="189" fontId="15" fillId="0" borderId="20" xfId="48" applyNumberFormat="1" applyFont="1" applyFill="1" applyBorder="1" applyAlignment="1" applyProtection="1">
      <alignment vertical="center"/>
      <protection/>
    </xf>
    <xf numFmtId="189" fontId="15" fillId="0" borderId="14" xfId="48" applyNumberFormat="1" applyFont="1" applyFill="1" applyBorder="1" applyAlignment="1" applyProtection="1">
      <alignment vertical="center"/>
      <protection/>
    </xf>
    <xf numFmtId="189" fontId="15" fillId="0" borderId="21" xfId="48" applyNumberFormat="1" applyFont="1" applyFill="1" applyBorder="1" applyAlignment="1" applyProtection="1">
      <alignment vertical="center"/>
      <protection/>
    </xf>
    <xf numFmtId="180" fontId="17" fillId="0" borderId="0" xfId="62" applyNumberFormat="1" applyFont="1" applyFill="1" applyBorder="1" applyAlignment="1" applyProtection="1">
      <alignment horizontal="center" vertical="center"/>
      <protection/>
    </xf>
    <xf numFmtId="189" fontId="17" fillId="0" borderId="14" xfId="62" applyNumberFormat="1" applyFont="1" applyFill="1" applyBorder="1" applyAlignment="1" applyProtection="1">
      <alignment vertical="center"/>
      <protection/>
    </xf>
    <xf numFmtId="189" fontId="17" fillId="0" borderId="20" xfId="48" applyNumberFormat="1" applyFont="1" applyFill="1" applyBorder="1" applyAlignment="1" applyProtection="1">
      <alignment vertical="center"/>
      <protection/>
    </xf>
    <xf numFmtId="189" fontId="17" fillId="0" borderId="14" xfId="48" applyNumberFormat="1" applyFont="1" applyFill="1" applyBorder="1" applyAlignment="1" applyProtection="1">
      <alignment vertical="center"/>
      <protection/>
    </xf>
    <xf numFmtId="180" fontId="17" fillId="0" borderId="19" xfId="62" applyNumberFormat="1" applyFont="1" applyFill="1" applyBorder="1" applyAlignment="1" applyProtection="1">
      <alignment vertical="center"/>
      <protection/>
    </xf>
    <xf numFmtId="180" fontId="17" fillId="0" borderId="0" xfId="62" applyNumberFormat="1" applyFont="1" applyFill="1" applyAlignment="1" applyProtection="1">
      <alignment horizontal="center" vertical="center"/>
      <protection/>
    </xf>
    <xf numFmtId="189" fontId="15" fillId="0" borderId="24" xfId="48" applyNumberFormat="1" applyFont="1" applyFill="1" applyBorder="1" applyAlignment="1" applyProtection="1">
      <alignment/>
      <protection locked="0"/>
    </xf>
    <xf numFmtId="189" fontId="15" fillId="0" borderId="20" xfId="48" applyNumberFormat="1" applyFont="1" applyFill="1" applyBorder="1" applyAlignment="1" applyProtection="1">
      <alignment vertical="center"/>
      <protection locked="0"/>
    </xf>
    <xf numFmtId="189" fontId="17" fillId="0" borderId="20" xfId="48" applyNumberFormat="1" applyFont="1" applyFill="1" applyBorder="1" applyAlignment="1" applyProtection="1">
      <alignment vertical="center"/>
      <protection locked="0"/>
    </xf>
    <xf numFmtId="185" fontId="17" fillId="0" borderId="0" xfId="62" applyNumberFormat="1" applyFont="1" applyFill="1" applyBorder="1" applyAlignment="1" applyProtection="1">
      <alignment vertical="center"/>
      <protection/>
    </xf>
    <xf numFmtId="180" fontId="17" fillId="0" borderId="54" xfId="62" applyNumberFormat="1" applyFont="1" applyFill="1" applyBorder="1" applyAlignment="1" applyProtection="1">
      <alignment vertical="center"/>
      <protection/>
    </xf>
    <xf numFmtId="189" fontId="15" fillId="0" borderId="11" xfId="62" applyNumberFormat="1" applyFont="1" applyFill="1" applyBorder="1" applyAlignment="1" applyProtection="1">
      <alignment/>
      <protection/>
    </xf>
    <xf numFmtId="189" fontId="17" fillId="0" borderId="16" xfId="62" applyNumberFormat="1" applyFont="1" applyFill="1" applyBorder="1" applyAlignment="1" applyProtection="1">
      <alignment vertical="center"/>
      <protection/>
    </xf>
    <xf numFmtId="189" fontId="17" fillId="0" borderId="41" xfId="48" applyNumberFormat="1" applyFont="1" applyFill="1" applyBorder="1" applyAlignment="1" applyProtection="1">
      <alignment vertical="center"/>
      <protection/>
    </xf>
    <xf numFmtId="189" fontId="17" fillId="0" borderId="16" xfId="48" applyNumberFormat="1" applyFont="1" applyFill="1" applyBorder="1" applyAlignment="1" applyProtection="1">
      <alignment vertical="center"/>
      <protection/>
    </xf>
    <xf numFmtId="189" fontId="7" fillId="0" borderId="55" xfId="63" applyNumberFormat="1" applyFont="1" applyFill="1" applyBorder="1" applyAlignment="1">
      <alignment vertical="center"/>
      <protection/>
    </xf>
    <xf numFmtId="189" fontId="7" fillId="0" borderId="28" xfId="63" applyNumberFormat="1" applyFont="1" applyFill="1" applyBorder="1" applyAlignment="1">
      <alignment vertical="center"/>
      <protection/>
    </xf>
    <xf numFmtId="189" fontId="17" fillId="0" borderId="21" xfId="48" applyNumberFormat="1" applyFont="1" applyFill="1" applyBorder="1" applyAlignment="1" applyProtection="1">
      <alignment vertical="center"/>
      <protection/>
    </xf>
    <xf numFmtId="189" fontId="17" fillId="0" borderId="42" xfId="48" applyNumberFormat="1" applyFont="1" applyFill="1" applyBorder="1" applyAlignment="1" applyProtection="1">
      <alignment vertical="center"/>
      <protection/>
    </xf>
    <xf numFmtId="0" fontId="6" fillId="0" borderId="0" xfId="62" applyNumberFormat="1" applyFont="1" applyFill="1" applyAlignment="1" applyProtection="1">
      <alignment/>
      <protection locked="0"/>
    </xf>
    <xf numFmtId="189" fontId="7" fillId="0" borderId="27" xfId="63" applyNumberFormat="1" applyFont="1" applyFill="1" applyBorder="1" applyAlignment="1">
      <alignment vertical="center"/>
      <protection/>
    </xf>
    <xf numFmtId="180" fontId="5" fillId="0" borderId="0" xfId="63" applyNumberFormat="1" applyFont="1" applyFill="1" applyBorder="1" applyAlignment="1">
      <alignment/>
      <protection/>
    </xf>
    <xf numFmtId="180" fontId="19" fillId="0" borderId="0" xfId="63" applyNumberFormat="1" applyFont="1" applyFill="1" applyBorder="1" applyAlignment="1">
      <alignment/>
      <protection/>
    </xf>
    <xf numFmtId="180" fontId="23" fillId="0" borderId="0" xfId="63" applyNumberFormat="1" applyFont="1" applyAlignment="1">
      <alignment/>
      <protection/>
    </xf>
    <xf numFmtId="180" fontId="19" fillId="0" borderId="0" xfId="63" applyNumberFormat="1" applyFont="1" applyAlignment="1">
      <alignment vertical="center"/>
      <protection/>
    </xf>
    <xf numFmtId="189" fontId="3" fillId="0" borderId="27" xfId="63" applyNumberFormat="1" applyFont="1" applyFill="1" applyBorder="1" applyAlignment="1">
      <alignment vertical="center"/>
      <protection/>
    </xf>
    <xf numFmtId="189" fontId="3" fillId="0" borderId="22" xfId="63" applyNumberFormat="1" applyFont="1" applyFill="1" applyBorder="1" applyAlignment="1">
      <alignment vertical="center"/>
      <protection/>
    </xf>
    <xf numFmtId="180" fontId="24" fillId="0" borderId="0" xfId="62" applyNumberFormat="1" applyFont="1" applyFill="1" applyAlignment="1" applyProtection="1">
      <alignment horizontal="center" vertical="center"/>
      <protection/>
    </xf>
    <xf numFmtId="189" fontId="12" fillId="0" borderId="0" xfId="63" applyNumberFormat="1" applyFont="1" applyAlignment="1">
      <alignment vertical="center"/>
      <protection/>
    </xf>
    <xf numFmtId="189" fontId="17" fillId="0" borderId="14" xfId="48" applyNumberFormat="1" applyFont="1" applyFill="1" applyBorder="1" applyAlignment="1" applyProtection="1">
      <alignment vertical="center"/>
      <protection locked="0"/>
    </xf>
    <xf numFmtId="189" fontId="17" fillId="0" borderId="21" xfId="48" applyNumberFormat="1" applyFont="1" applyFill="1" applyBorder="1" applyAlignment="1" applyProtection="1">
      <alignment vertical="center"/>
      <protection locked="0"/>
    </xf>
    <xf numFmtId="189" fontId="17" fillId="0" borderId="27" xfId="48" applyNumberFormat="1" applyFont="1" applyFill="1" applyBorder="1" applyAlignment="1" applyProtection="1">
      <alignment vertical="center"/>
      <protection locked="0"/>
    </xf>
    <xf numFmtId="189" fontId="7" fillId="0" borderId="14" xfId="63" applyNumberFormat="1" applyFont="1" applyFill="1" applyBorder="1" applyAlignment="1" applyProtection="1">
      <alignment vertical="center"/>
      <protection locked="0"/>
    </xf>
    <xf numFmtId="189" fontId="7" fillId="0" borderId="21" xfId="63" applyNumberFormat="1" applyFont="1" applyFill="1" applyBorder="1" applyAlignment="1" applyProtection="1">
      <alignment vertical="center"/>
      <protection locked="0"/>
    </xf>
    <xf numFmtId="189" fontId="3" fillId="0" borderId="0" xfId="63" applyNumberFormat="1" applyFont="1" applyFill="1" applyBorder="1" applyAlignment="1" applyProtection="1">
      <alignment vertical="center"/>
      <protection locked="0"/>
    </xf>
    <xf numFmtId="189" fontId="3" fillId="0" borderId="14" xfId="63" applyNumberFormat="1" applyFont="1" applyFill="1" applyBorder="1" applyAlignment="1" applyProtection="1">
      <alignment vertical="center"/>
      <protection locked="0"/>
    </xf>
    <xf numFmtId="189" fontId="3" fillId="0" borderId="21" xfId="63" applyNumberFormat="1" applyFont="1" applyFill="1" applyBorder="1" applyAlignment="1" applyProtection="1">
      <alignment vertical="center"/>
      <protection locked="0"/>
    </xf>
    <xf numFmtId="189" fontId="7" fillId="0" borderId="0" xfId="63" applyNumberFormat="1" applyFont="1" applyFill="1" applyBorder="1" applyAlignment="1" applyProtection="1">
      <alignment vertical="center"/>
      <protection locked="0"/>
    </xf>
    <xf numFmtId="189" fontId="7" fillId="0" borderId="22" xfId="63" applyNumberFormat="1" applyFont="1" applyFill="1" applyBorder="1" applyAlignment="1" applyProtection="1">
      <alignment vertical="center"/>
      <protection locked="0"/>
    </xf>
    <xf numFmtId="189" fontId="7" fillId="0" borderId="16" xfId="63" applyNumberFormat="1" applyFont="1" applyFill="1" applyBorder="1" applyAlignment="1" applyProtection="1">
      <alignment vertical="center"/>
      <protection locked="0"/>
    </xf>
    <xf numFmtId="189" fontId="15" fillId="0" borderId="36" xfId="63" applyNumberFormat="1" applyFont="1" applyFill="1" applyBorder="1" applyAlignment="1">
      <alignment wrapText="1"/>
      <protection/>
    </xf>
    <xf numFmtId="0" fontId="5" fillId="0" borderId="0" xfId="60" applyNumberFormat="1" applyFont="1" applyFill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56" xfId="60" applyNumberFormat="1" applyFont="1" applyFill="1" applyBorder="1" applyAlignment="1">
      <alignment horizontal="center" vertical="center"/>
      <protection/>
    </xf>
    <xf numFmtId="189" fontId="3" fillId="0" borderId="56" xfId="48" applyNumberFormat="1" applyFont="1" applyFill="1" applyBorder="1" applyAlignment="1" applyProtection="1">
      <alignment vertical="center"/>
      <protection locked="0"/>
    </xf>
    <xf numFmtId="189" fontId="3" fillId="0" borderId="57" xfId="48" applyNumberFormat="1" applyFont="1" applyFill="1" applyBorder="1" applyAlignment="1" applyProtection="1">
      <alignment vertical="center"/>
      <protection locked="0"/>
    </xf>
    <xf numFmtId="189" fontId="3" fillId="0" borderId="58" xfId="48" applyNumberFormat="1" applyFont="1" applyFill="1" applyBorder="1" applyAlignment="1">
      <alignment vertical="center"/>
    </xf>
    <xf numFmtId="189" fontId="3" fillId="0" borderId="59" xfId="48" applyNumberFormat="1" applyFont="1" applyFill="1" applyBorder="1" applyAlignment="1">
      <alignment vertical="center"/>
    </xf>
    <xf numFmtId="189" fontId="3" fillId="0" borderId="56" xfId="48" applyNumberFormat="1" applyFont="1" applyFill="1" applyBorder="1" applyAlignment="1">
      <alignment vertical="center"/>
    </xf>
    <xf numFmtId="189" fontId="3" fillId="0" borderId="56" xfId="48" applyNumberFormat="1" applyFont="1" applyFill="1" applyBorder="1" applyAlignment="1" applyProtection="1">
      <alignment vertical="center"/>
      <protection/>
    </xf>
    <xf numFmtId="189" fontId="3" fillId="0" borderId="60" xfId="48" applyNumberFormat="1" applyFont="1" applyFill="1" applyBorder="1" applyAlignment="1" applyProtection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4" xfId="60" applyNumberFormat="1" applyFont="1" applyFill="1" applyBorder="1" applyAlignment="1">
      <alignment horizontal="center" vertical="center"/>
      <protection/>
    </xf>
    <xf numFmtId="189" fontId="3" fillId="0" borderId="14" xfId="48" applyNumberFormat="1" applyFont="1" applyFill="1" applyBorder="1" applyAlignment="1" applyProtection="1">
      <alignment vertical="center"/>
      <protection locked="0"/>
    </xf>
    <xf numFmtId="189" fontId="3" fillId="0" borderId="43" xfId="48" applyNumberFormat="1" applyFont="1" applyFill="1" applyBorder="1" applyAlignment="1" applyProtection="1">
      <alignment vertical="center"/>
      <protection locked="0"/>
    </xf>
    <xf numFmtId="189" fontId="3" fillId="0" borderId="61" xfId="48" applyNumberFormat="1" applyFont="1" applyFill="1" applyBorder="1" applyAlignment="1">
      <alignment vertical="center"/>
    </xf>
    <xf numFmtId="189" fontId="3" fillId="0" borderId="20" xfId="48" applyNumberFormat="1" applyFont="1" applyFill="1" applyBorder="1" applyAlignment="1">
      <alignment vertical="center"/>
    </xf>
    <xf numFmtId="189" fontId="3" fillId="0" borderId="14" xfId="48" applyNumberFormat="1" applyFont="1" applyFill="1" applyBorder="1" applyAlignment="1">
      <alignment vertical="center"/>
    </xf>
    <xf numFmtId="189" fontId="3" fillId="0" borderId="14" xfId="48" applyNumberFormat="1" applyFont="1" applyFill="1" applyBorder="1" applyAlignment="1" applyProtection="1">
      <alignment vertical="center"/>
      <protection/>
    </xf>
    <xf numFmtId="189" fontId="3" fillId="0" borderId="21" xfId="48" applyNumberFormat="1" applyFont="1" applyFill="1" applyBorder="1" applyAlignment="1" applyProtection="1">
      <alignment vertical="center"/>
      <protection/>
    </xf>
    <xf numFmtId="0" fontId="3" fillId="0" borderId="0" xfId="60" applyNumberFormat="1" applyFont="1" applyBorder="1" applyAlignment="1">
      <alignment vertical="center"/>
      <protection/>
    </xf>
    <xf numFmtId="0" fontId="3" fillId="0" borderId="62" xfId="60" applyNumberFormat="1" applyFont="1" applyFill="1" applyBorder="1" applyAlignment="1">
      <alignment horizontal="center" vertical="center"/>
      <protection/>
    </xf>
    <xf numFmtId="189" fontId="3" fillId="0" borderId="62" xfId="48" applyNumberFormat="1" applyFont="1" applyFill="1" applyBorder="1" applyAlignment="1" applyProtection="1">
      <alignment vertical="center"/>
      <protection/>
    </xf>
    <xf numFmtId="189" fontId="3" fillId="0" borderId="63" xfId="48" applyNumberFormat="1" applyFont="1" applyFill="1" applyBorder="1" applyAlignment="1" applyProtection="1">
      <alignment vertical="center"/>
      <protection/>
    </xf>
    <xf numFmtId="189" fontId="3" fillId="0" borderId="64" xfId="48" applyNumberFormat="1" applyFont="1" applyFill="1" applyBorder="1" applyAlignment="1" applyProtection="1">
      <alignment vertical="center"/>
      <protection/>
    </xf>
    <xf numFmtId="189" fontId="3" fillId="0" borderId="65" xfId="48" applyNumberFormat="1" applyFont="1" applyFill="1" applyBorder="1" applyAlignment="1" applyProtection="1">
      <alignment vertical="center"/>
      <protection/>
    </xf>
    <xf numFmtId="189" fontId="3" fillId="0" borderId="57" xfId="48" applyNumberFormat="1" applyFont="1" applyFill="1" applyBorder="1" applyAlignment="1" applyProtection="1">
      <alignment vertical="center"/>
      <protection/>
    </xf>
    <xf numFmtId="189" fontId="3" fillId="0" borderId="66" xfId="48" applyNumberFormat="1" applyFont="1" applyFill="1" applyBorder="1" applyAlignment="1" applyProtection="1">
      <alignment vertical="center"/>
      <protection/>
    </xf>
    <xf numFmtId="189" fontId="3" fillId="0" borderId="59" xfId="48" applyNumberFormat="1" applyFont="1" applyFill="1" applyBorder="1" applyAlignment="1" applyProtection="1">
      <alignment vertical="center"/>
      <protection/>
    </xf>
    <xf numFmtId="189" fontId="3" fillId="0" borderId="43" xfId="48" applyNumberFormat="1" applyFont="1" applyFill="1" applyBorder="1" applyAlignment="1" applyProtection="1">
      <alignment vertical="center"/>
      <protection/>
    </xf>
    <xf numFmtId="189" fontId="3" fillId="0" borderId="61" xfId="48" applyNumberFormat="1" applyFont="1" applyFill="1" applyBorder="1" applyAlignment="1" applyProtection="1">
      <alignment vertical="center"/>
      <protection/>
    </xf>
    <xf numFmtId="189" fontId="3" fillId="0" borderId="20" xfId="48" applyNumberFormat="1" applyFont="1" applyFill="1" applyBorder="1" applyAlignment="1" applyProtection="1">
      <alignment vertical="center"/>
      <protection/>
    </xf>
    <xf numFmtId="189" fontId="3" fillId="0" borderId="67" xfId="48" applyNumberFormat="1" applyFont="1" applyFill="1" applyBorder="1" applyAlignment="1" applyProtection="1">
      <alignment vertical="center"/>
      <protection/>
    </xf>
    <xf numFmtId="0" fontId="3" fillId="0" borderId="16" xfId="60" applyNumberFormat="1" applyFont="1" applyFill="1" applyBorder="1" applyAlignment="1">
      <alignment horizontal="center" vertical="center"/>
      <protection/>
    </xf>
    <xf numFmtId="189" fontId="3" fillId="0" borderId="16" xfId="48" applyNumberFormat="1" applyFont="1" applyFill="1" applyBorder="1" applyAlignment="1" applyProtection="1">
      <alignment vertical="center"/>
      <protection/>
    </xf>
    <xf numFmtId="189" fontId="3" fillId="0" borderId="45" xfId="48" applyNumberFormat="1" applyFont="1" applyFill="1" applyBorder="1" applyAlignment="1" applyProtection="1">
      <alignment vertical="center"/>
      <protection/>
    </xf>
    <xf numFmtId="189" fontId="3" fillId="0" borderId="68" xfId="48" applyNumberFormat="1" applyFont="1" applyFill="1" applyBorder="1" applyAlignment="1" applyProtection="1">
      <alignment vertical="center"/>
      <protection/>
    </xf>
    <xf numFmtId="189" fontId="3" fillId="0" borderId="41" xfId="48" applyNumberFormat="1" applyFont="1" applyFill="1" applyBorder="1" applyAlignment="1" applyProtection="1">
      <alignment vertical="center"/>
      <protection/>
    </xf>
    <xf numFmtId="189" fontId="3" fillId="0" borderId="69" xfId="48" applyNumberFormat="1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3" fillId="0" borderId="32" xfId="60" applyNumberFormat="1" applyFont="1" applyFill="1" applyBorder="1" applyAlignment="1">
      <alignment horizontal="center" vertical="center"/>
      <protection/>
    </xf>
    <xf numFmtId="176" fontId="3" fillId="0" borderId="32" xfId="60" applyNumberFormat="1" applyFont="1" applyFill="1" applyBorder="1" applyAlignment="1">
      <alignment horizontal="right" vertical="center"/>
      <protection/>
    </xf>
    <xf numFmtId="182" fontId="3" fillId="0" borderId="32" xfId="60" applyNumberFormat="1" applyFont="1" applyFill="1" applyBorder="1" applyAlignment="1">
      <alignment vertical="center"/>
      <protection/>
    </xf>
    <xf numFmtId="182" fontId="3" fillId="0" borderId="34" xfId="60" applyNumberFormat="1" applyFont="1" applyFill="1" applyBorder="1" applyAlignment="1">
      <alignment vertical="center"/>
      <protection/>
    </xf>
    <xf numFmtId="182" fontId="3" fillId="0" borderId="32" xfId="60" applyNumberFormat="1" applyFont="1" applyFill="1" applyBorder="1" applyAlignment="1" applyProtection="1">
      <alignment vertical="center"/>
      <protection/>
    </xf>
    <xf numFmtId="182" fontId="3" fillId="0" borderId="38" xfId="60" applyNumberFormat="1" applyFont="1" applyFill="1" applyBorder="1" applyAlignment="1" applyProtection="1">
      <alignment vertical="center"/>
      <protection/>
    </xf>
    <xf numFmtId="0" fontId="3" fillId="0" borderId="70" xfId="60" applyNumberFormat="1" applyFont="1" applyFill="1" applyBorder="1" applyAlignment="1">
      <alignment horizontal="center" vertical="center"/>
      <protection/>
    </xf>
    <xf numFmtId="176" fontId="3" fillId="0" borderId="70" xfId="60" applyNumberFormat="1" applyFont="1" applyFill="1" applyBorder="1" applyAlignment="1">
      <alignment vertical="center"/>
      <protection/>
    </xf>
    <xf numFmtId="182" fontId="3" fillId="0" borderId="70" xfId="60" applyNumberFormat="1" applyFont="1" applyFill="1" applyBorder="1" applyAlignment="1">
      <alignment vertical="center"/>
      <protection/>
    </xf>
    <xf numFmtId="182" fontId="3" fillId="0" borderId="37" xfId="60" applyNumberFormat="1" applyFont="1" applyFill="1" applyBorder="1" applyAlignment="1">
      <alignment vertical="center"/>
      <protection/>
    </xf>
    <xf numFmtId="182" fontId="3" fillId="0" borderId="70" xfId="60" applyNumberFormat="1" applyFont="1" applyFill="1" applyBorder="1" applyAlignment="1" applyProtection="1">
      <alignment vertical="center"/>
      <protection/>
    </xf>
    <xf numFmtId="182" fontId="3" fillId="0" borderId="71" xfId="60" applyNumberFormat="1" applyFont="1" applyFill="1" applyBorder="1" applyAlignment="1" applyProtection="1">
      <alignment vertical="center"/>
      <protection/>
    </xf>
    <xf numFmtId="0" fontId="3" fillId="0" borderId="72" xfId="60" applyNumberFormat="1" applyFont="1" applyFill="1" applyBorder="1" applyAlignment="1">
      <alignment horizontal="center" vertical="center"/>
      <protection/>
    </xf>
    <xf numFmtId="176" fontId="3" fillId="0" borderId="72" xfId="60" applyNumberFormat="1" applyFont="1" applyFill="1" applyBorder="1" applyAlignment="1" applyProtection="1">
      <alignment vertical="center"/>
      <protection/>
    </xf>
    <xf numFmtId="182" fontId="3" fillId="0" borderId="72" xfId="60" applyNumberFormat="1" applyFont="1" applyFill="1" applyBorder="1" applyAlignment="1" applyProtection="1">
      <alignment vertical="center"/>
      <protection/>
    </xf>
    <xf numFmtId="182" fontId="3" fillId="0" borderId="73" xfId="60" applyNumberFormat="1" applyFont="1" applyFill="1" applyBorder="1" applyAlignment="1" applyProtection="1">
      <alignment vertical="center"/>
      <protection/>
    </xf>
    <xf numFmtId="176" fontId="3" fillId="0" borderId="70" xfId="60" applyNumberFormat="1" applyFont="1" applyFill="1" applyBorder="1" applyAlignment="1" applyProtection="1">
      <alignment vertical="center"/>
      <protection/>
    </xf>
    <xf numFmtId="0" fontId="3" fillId="0" borderId="74" xfId="60" applyNumberFormat="1" applyFont="1" applyFill="1" applyBorder="1" applyAlignment="1">
      <alignment horizontal="center" vertical="center"/>
      <protection/>
    </xf>
    <xf numFmtId="176" fontId="3" fillId="0" borderId="74" xfId="60" applyNumberFormat="1" applyFont="1" applyFill="1" applyBorder="1" applyAlignment="1" applyProtection="1">
      <alignment vertical="center"/>
      <protection/>
    </xf>
    <xf numFmtId="182" fontId="3" fillId="0" borderId="74" xfId="60" applyNumberFormat="1" applyFont="1" applyFill="1" applyBorder="1" applyAlignment="1" applyProtection="1">
      <alignment vertical="center"/>
      <protection/>
    </xf>
    <xf numFmtId="182" fontId="3" fillId="0" borderId="75" xfId="60" applyNumberFormat="1" applyFont="1" applyFill="1" applyBorder="1" applyAlignment="1" applyProtection="1">
      <alignment vertical="center"/>
      <protection/>
    </xf>
    <xf numFmtId="0" fontId="3" fillId="0" borderId="0" xfId="60" applyNumberFormat="1" applyFont="1" applyFill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38" fontId="3" fillId="0" borderId="0" xfId="48" applyFont="1" applyFill="1" applyAlignment="1">
      <alignment vertical="center"/>
    </xf>
    <xf numFmtId="180" fontId="19" fillId="0" borderId="0" xfId="62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180" fontId="3" fillId="0" borderId="0" xfId="62" applyNumberFormat="1" applyFont="1" applyFill="1" applyAlignment="1">
      <alignment horizontal="center" vertical="center"/>
      <protection/>
    </xf>
    <xf numFmtId="180" fontId="3" fillId="0" borderId="76" xfId="62" applyNumberFormat="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189" fontId="17" fillId="0" borderId="48" xfId="48" applyNumberFormat="1" applyFont="1" applyFill="1" applyBorder="1" applyAlignment="1" applyProtection="1">
      <alignment vertical="center"/>
      <protection/>
    </xf>
    <xf numFmtId="189" fontId="17" fillId="0" borderId="70" xfId="48" applyNumberFormat="1" applyFont="1" applyFill="1" applyBorder="1" applyAlignment="1" applyProtection="1">
      <alignment vertical="center"/>
      <protection/>
    </xf>
    <xf numFmtId="189" fontId="17" fillId="0" borderId="71" xfId="48" applyNumberFormat="1" applyFont="1" applyFill="1" applyBorder="1" applyAlignment="1" applyProtection="1">
      <alignment vertical="center"/>
      <protection/>
    </xf>
    <xf numFmtId="180" fontId="17" fillId="0" borderId="0" xfId="62" applyNumberFormat="1" applyFont="1" applyFill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17" fillId="0" borderId="0" xfId="61" applyFont="1" applyAlignment="1">
      <alignment vertical="center"/>
      <protection/>
    </xf>
    <xf numFmtId="189" fontId="42" fillId="0" borderId="77" xfId="48" applyNumberFormat="1" applyFont="1" applyFill="1" applyBorder="1" applyAlignment="1" applyProtection="1">
      <alignment vertical="center"/>
      <protection/>
    </xf>
    <xf numFmtId="189" fontId="42" fillId="0" borderId="70" xfId="48" applyNumberFormat="1" applyFont="1" applyFill="1" applyBorder="1" applyAlignment="1" applyProtection="1">
      <alignment vertical="center"/>
      <protection/>
    </xf>
    <xf numFmtId="180" fontId="43" fillId="0" borderId="19" xfId="62" applyNumberFormat="1" applyFont="1" applyFill="1" applyBorder="1" applyAlignment="1">
      <alignment horizontal="center" vertical="center"/>
      <protection/>
    </xf>
    <xf numFmtId="0" fontId="43" fillId="0" borderId="0" xfId="61" applyFont="1" applyFill="1" applyAlignment="1">
      <alignment vertical="center"/>
      <protection/>
    </xf>
    <xf numFmtId="0" fontId="43" fillId="0" borderId="0" xfId="61" applyFont="1" applyAlignment="1">
      <alignment vertical="center"/>
      <protection/>
    </xf>
    <xf numFmtId="189" fontId="42" fillId="0" borderId="32" xfId="48" applyNumberFormat="1" applyFont="1" applyFill="1" applyBorder="1" applyAlignment="1" applyProtection="1">
      <alignment/>
      <protection/>
    </xf>
    <xf numFmtId="189" fontId="42" fillId="0" borderId="35" xfId="48" applyNumberFormat="1" applyFont="1" applyFill="1" applyBorder="1" applyAlignment="1" applyProtection="1">
      <alignment/>
      <protection/>
    </xf>
    <xf numFmtId="180" fontId="22" fillId="0" borderId="13" xfId="63" applyNumberFormat="1" applyFont="1" applyFill="1" applyBorder="1" applyAlignment="1">
      <alignment horizontal="center"/>
      <protection/>
    </xf>
    <xf numFmtId="0" fontId="42" fillId="0" borderId="0" xfId="61" applyFont="1" applyFill="1" applyAlignment="1">
      <alignment/>
      <protection/>
    </xf>
    <xf numFmtId="0" fontId="42" fillId="0" borderId="0" xfId="61" applyFont="1" applyAlignment="1">
      <alignment/>
      <protection/>
    </xf>
    <xf numFmtId="189" fontId="42" fillId="0" borderId="78" xfId="48" applyNumberFormat="1" applyFont="1" applyFill="1" applyBorder="1" applyAlignment="1" applyProtection="1">
      <alignment vertical="center"/>
      <protection/>
    </xf>
    <xf numFmtId="180" fontId="22" fillId="0" borderId="15" xfId="63" applyNumberFormat="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vertical="center"/>
      <protection/>
    </xf>
    <xf numFmtId="0" fontId="42" fillId="0" borderId="0" xfId="61" applyFont="1" applyBorder="1" applyAlignment="1">
      <alignment vertical="center"/>
      <protection/>
    </xf>
    <xf numFmtId="180" fontId="17" fillId="0" borderId="0" xfId="62" applyNumberFormat="1" applyFont="1" applyFill="1" applyBorder="1" applyAlignment="1">
      <alignment vertical="center"/>
      <protection/>
    </xf>
    <xf numFmtId="189" fontId="17" fillId="0" borderId="70" xfId="48" applyNumberFormat="1" applyFont="1" applyFill="1" applyBorder="1" applyAlignment="1">
      <alignment vertical="center"/>
    </xf>
    <xf numFmtId="189" fontId="17" fillId="0" borderId="78" xfId="48" applyNumberFormat="1" applyFont="1" applyFill="1" applyBorder="1" applyAlignment="1">
      <alignment vertical="center"/>
    </xf>
    <xf numFmtId="180" fontId="17" fillId="0" borderId="15" xfId="63" applyNumberFormat="1" applyFont="1" applyFill="1" applyBorder="1" applyAlignment="1">
      <alignment horizontal="center" vertical="center"/>
      <protection/>
    </xf>
    <xf numFmtId="178" fontId="22" fillId="0" borderId="13" xfId="63" applyNumberFormat="1" applyFont="1" applyFill="1" applyBorder="1" applyAlignment="1">
      <alignment horizontal="center" vertical="center"/>
      <protection/>
    </xf>
    <xf numFmtId="178" fontId="22" fillId="0" borderId="15" xfId="63" applyNumberFormat="1" applyFont="1" applyFill="1" applyBorder="1" applyAlignment="1">
      <alignment horizontal="center" vertical="center"/>
      <protection/>
    </xf>
    <xf numFmtId="180" fontId="17" fillId="0" borderId="19" xfId="63" applyNumberFormat="1" applyFont="1" applyFill="1" applyBorder="1" applyAlignment="1">
      <alignment horizontal="center" vertical="center"/>
      <protection/>
    </xf>
    <xf numFmtId="189" fontId="44" fillId="0" borderId="70" xfId="48" applyNumberFormat="1" applyFont="1" applyFill="1" applyBorder="1" applyAlignment="1" applyProtection="1">
      <alignment vertical="center"/>
      <protection locked="0"/>
    </xf>
    <xf numFmtId="189" fontId="44" fillId="0" borderId="78" xfId="48" applyNumberFormat="1" applyFont="1" applyFill="1" applyBorder="1" applyAlignment="1" applyProtection="1">
      <alignment vertical="center"/>
      <protection locked="0"/>
    </xf>
    <xf numFmtId="189" fontId="17" fillId="0" borderId="70" xfId="48" applyNumberFormat="1" applyFont="1" applyFill="1" applyBorder="1" applyAlignment="1" applyProtection="1">
      <alignment horizontal="right" vertical="center"/>
      <protection locked="0"/>
    </xf>
    <xf numFmtId="189" fontId="17" fillId="0" borderId="78" xfId="48" applyNumberFormat="1" applyFont="1" applyFill="1" applyBorder="1" applyAlignment="1" applyProtection="1">
      <alignment vertical="center"/>
      <protection locked="0"/>
    </xf>
    <xf numFmtId="189" fontId="17" fillId="0" borderId="70" xfId="48" applyNumberFormat="1" applyFont="1" applyFill="1" applyBorder="1" applyAlignment="1" applyProtection="1">
      <alignment vertical="center"/>
      <protection locked="0"/>
    </xf>
    <xf numFmtId="189" fontId="17" fillId="0" borderId="71" xfId="48" applyNumberFormat="1" applyFont="1" applyFill="1" applyBorder="1" applyAlignment="1">
      <alignment vertical="center"/>
    </xf>
    <xf numFmtId="180" fontId="17" fillId="0" borderId="15" xfId="62" applyNumberFormat="1" applyFont="1" applyFill="1" applyBorder="1" applyAlignment="1" applyProtection="1">
      <alignment horizontal="center" vertical="center"/>
      <protection/>
    </xf>
    <xf numFmtId="189" fontId="17" fillId="0" borderId="78" xfId="48" applyNumberFormat="1" applyFont="1" applyFill="1" applyBorder="1" applyAlignment="1" applyProtection="1">
      <alignment horizontal="right" vertical="center"/>
      <protection locked="0"/>
    </xf>
    <xf numFmtId="38" fontId="17" fillId="0" borderId="70" xfId="48" applyFont="1" applyFill="1" applyBorder="1" applyAlignment="1" applyProtection="1">
      <alignment horizontal="right" vertical="center"/>
      <protection locked="0"/>
    </xf>
    <xf numFmtId="38" fontId="17" fillId="0" borderId="78" xfId="48" applyFont="1" applyFill="1" applyBorder="1" applyAlignment="1" applyProtection="1">
      <alignment vertical="center"/>
      <protection locked="0"/>
    </xf>
    <xf numFmtId="38" fontId="17" fillId="0" borderId="70" xfId="48" applyFont="1" applyFill="1" applyBorder="1" applyAlignment="1" applyProtection="1">
      <alignment vertical="center"/>
      <protection locked="0"/>
    </xf>
    <xf numFmtId="189" fontId="17" fillId="0" borderId="70" xfId="48" applyNumberFormat="1" applyFont="1" applyFill="1" applyBorder="1" applyAlignment="1">
      <alignment horizontal="right" vertical="center"/>
    </xf>
    <xf numFmtId="180" fontId="17" fillId="0" borderId="22" xfId="62" applyNumberFormat="1" applyFont="1" applyFill="1" applyBorder="1" applyAlignment="1">
      <alignment vertical="center"/>
      <protection/>
    </xf>
    <xf numFmtId="189" fontId="17" fillId="0" borderId="74" xfId="48" applyNumberFormat="1" applyFont="1" applyFill="1" applyBorder="1" applyAlignment="1" applyProtection="1">
      <alignment vertical="center"/>
      <protection/>
    </xf>
    <xf numFmtId="189" fontId="17" fillId="0" borderId="74" xfId="48" applyNumberFormat="1" applyFont="1" applyFill="1" applyBorder="1" applyAlignment="1">
      <alignment vertical="center"/>
    </xf>
    <xf numFmtId="189" fontId="17" fillId="0" borderId="68" xfId="48" applyNumberFormat="1" applyFont="1" applyFill="1" applyBorder="1" applyAlignment="1">
      <alignment vertical="center"/>
    </xf>
    <xf numFmtId="38" fontId="17" fillId="0" borderId="0" xfId="48" applyFont="1" applyFill="1" applyAlignment="1">
      <alignment vertical="center"/>
    </xf>
    <xf numFmtId="180" fontId="17" fillId="0" borderId="11" xfId="62" applyNumberFormat="1" applyFont="1" applyFill="1" applyBorder="1" applyAlignment="1">
      <alignment horizontal="center" vertical="center"/>
      <protection/>
    </xf>
    <xf numFmtId="38" fontId="3" fillId="0" borderId="0" xfId="48" applyFont="1" applyAlignment="1">
      <alignment vertical="center"/>
    </xf>
    <xf numFmtId="180" fontId="3" fillId="0" borderId="0" xfId="62" applyNumberFormat="1" applyFont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189" fontId="15" fillId="0" borderId="70" xfId="48" applyNumberFormat="1" applyFont="1" applyFill="1" applyBorder="1" applyAlignment="1" applyProtection="1">
      <alignment horizontal="right" vertical="center"/>
      <protection/>
    </xf>
    <xf numFmtId="189" fontId="15" fillId="0" borderId="71" xfId="48" applyNumberFormat="1" applyFont="1" applyFill="1" applyBorder="1" applyAlignment="1" applyProtection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Alignment="1">
      <alignment vertical="center"/>
      <protection/>
    </xf>
    <xf numFmtId="189" fontId="15" fillId="0" borderId="32" xfId="48" applyNumberFormat="1" applyFont="1" applyFill="1" applyBorder="1" applyAlignment="1" applyProtection="1">
      <alignment/>
      <protection/>
    </xf>
    <xf numFmtId="189" fontId="15" fillId="0" borderId="32" xfId="48" applyNumberFormat="1" applyFont="1" applyFill="1" applyBorder="1" applyAlignment="1" applyProtection="1">
      <alignment horizontal="right"/>
      <protection/>
    </xf>
    <xf numFmtId="189" fontId="15" fillId="0" borderId="38" xfId="48" applyNumberFormat="1" applyFont="1" applyFill="1" applyBorder="1" applyAlignment="1" applyProtection="1">
      <alignment/>
      <protection/>
    </xf>
    <xf numFmtId="180" fontId="15" fillId="0" borderId="0" xfId="62" applyNumberFormat="1" applyFont="1" applyFill="1" applyAlignment="1">
      <alignment horizontal="center"/>
      <protection/>
    </xf>
    <xf numFmtId="0" fontId="15" fillId="0" borderId="0" xfId="61" applyFont="1" applyFill="1" applyAlignment="1">
      <alignment/>
      <protection/>
    </xf>
    <xf numFmtId="0" fontId="15" fillId="0" borderId="0" xfId="61" applyFont="1" applyAlignment="1">
      <alignment/>
      <protection/>
    </xf>
    <xf numFmtId="189" fontId="15" fillId="0" borderId="70" xfId="48" applyNumberFormat="1" applyFont="1" applyFill="1" applyBorder="1" applyAlignment="1" applyProtection="1">
      <alignment vertical="center"/>
      <protection/>
    </xf>
    <xf numFmtId="180" fontId="15" fillId="0" borderId="0" xfId="62" applyNumberFormat="1" applyFont="1" applyFill="1" applyBorder="1" applyAlignment="1">
      <alignment horizontal="center" vertical="center"/>
      <protection/>
    </xf>
    <xf numFmtId="178" fontId="15" fillId="0" borderId="11" xfId="62" applyNumberFormat="1" applyFont="1" applyFill="1" applyBorder="1" applyAlignment="1">
      <alignment horizontal="center"/>
      <protection/>
    </xf>
    <xf numFmtId="178" fontId="15" fillId="0" borderId="0" xfId="62" applyNumberFormat="1" applyFont="1" applyFill="1" applyBorder="1" applyAlignment="1">
      <alignment horizontal="center" vertical="center"/>
      <protection/>
    </xf>
    <xf numFmtId="180" fontId="17" fillId="0" borderId="19" xfId="62" applyNumberFormat="1" applyFont="1" applyFill="1" applyBorder="1" applyAlignment="1">
      <alignment vertical="center"/>
      <protection/>
    </xf>
    <xf numFmtId="189" fontId="45" fillId="0" borderId="70" xfId="48" applyNumberFormat="1" applyFont="1" applyFill="1" applyBorder="1" applyAlignment="1" applyProtection="1">
      <alignment vertical="center"/>
      <protection/>
    </xf>
    <xf numFmtId="189" fontId="44" fillId="0" borderId="70" xfId="48" applyNumberFormat="1" applyFont="1" applyFill="1" applyBorder="1" applyAlignment="1" applyProtection="1">
      <alignment horizontal="right" vertical="center"/>
      <protection locked="0"/>
    </xf>
    <xf numFmtId="189" fontId="45" fillId="0" borderId="70" xfId="48" applyNumberFormat="1" applyFont="1" applyFill="1" applyBorder="1" applyAlignment="1" applyProtection="1">
      <alignment vertical="center"/>
      <protection locked="0"/>
    </xf>
    <xf numFmtId="189" fontId="45" fillId="0" borderId="71" xfId="48" applyNumberFormat="1" applyFont="1" applyFill="1" applyBorder="1" applyAlignment="1" applyProtection="1">
      <alignment vertical="center"/>
      <protection locked="0"/>
    </xf>
    <xf numFmtId="189" fontId="17" fillId="0" borderId="71" xfId="48" applyNumberFormat="1" applyFont="1" applyFill="1" applyBorder="1" applyAlignment="1" applyProtection="1">
      <alignment vertical="center"/>
      <protection locked="0"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189" fontId="44" fillId="0" borderId="71" xfId="48" applyNumberFormat="1" applyFont="1" applyFill="1" applyBorder="1" applyAlignment="1" applyProtection="1">
      <alignment horizontal="right" vertical="center"/>
      <protection locked="0"/>
    </xf>
    <xf numFmtId="180" fontId="15" fillId="0" borderId="11" xfId="62" applyNumberFormat="1" applyFont="1" applyFill="1" applyBorder="1" applyAlignment="1">
      <alignment horizontal="center"/>
      <protection/>
    </xf>
    <xf numFmtId="189" fontId="17" fillId="0" borderId="74" xfId="48" applyNumberFormat="1" applyFont="1" applyFill="1" applyBorder="1" applyAlignment="1" applyProtection="1">
      <alignment horizontal="right" vertical="center"/>
      <protection locked="0"/>
    </xf>
    <xf numFmtId="189" fontId="17" fillId="0" borderId="75" xfId="48" applyNumberFormat="1" applyFont="1" applyFill="1" applyBorder="1" applyAlignment="1">
      <alignment vertical="center"/>
    </xf>
    <xf numFmtId="3" fontId="15" fillId="0" borderId="79" xfId="62" applyNumberFormat="1" applyFont="1" applyFill="1" applyBorder="1" applyAlignment="1" applyProtection="1">
      <alignment/>
      <protection/>
    </xf>
    <xf numFmtId="0" fontId="15" fillId="0" borderId="80" xfId="62" applyFont="1" applyFill="1" applyBorder="1" applyAlignment="1" applyProtection="1">
      <alignment/>
      <protection/>
    </xf>
    <xf numFmtId="180" fontId="15" fillId="0" borderId="0" xfId="62" applyNumberFormat="1" applyFont="1" applyFill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vertical="center"/>
    </xf>
    <xf numFmtId="180" fontId="3" fillId="0" borderId="0" xfId="62" applyNumberFormat="1" applyFont="1" applyFill="1" applyBorder="1" applyAlignment="1" applyProtection="1">
      <alignment horizontal="distributed" vertical="center"/>
      <protection/>
    </xf>
    <xf numFmtId="180" fontId="3" fillId="0" borderId="46" xfId="62" applyNumberFormat="1" applyFont="1" applyFill="1" applyBorder="1" applyAlignment="1" applyProtection="1">
      <alignment horizontal="distributed" vertical="center"/>
      <protection/>
    </xf>
    <xf numFmtId="180" fontId="4" fillId="0" borderId="22" xfId="62" applyNumberFormat="1" applyFont="1" applyFill="1" applyBorder="1" applyAlignment="1" applyProtection="1">
      <alignment horizontal="distributed" vertical="center"/>
      <protection/>
    </xf>
    <xf numFmtId="180" fontId="4" fillId="0" borderId="81" xfId="62" applyNumberFormat="1" applyFont="1" applyFill="1" applyBorder="1" applyAlignment="1" applyProtection="1">
      <alignment horizontal="distributed" vertical="center"/>
      <protection/>
    </xf>
    <xf numFmtId="3" fontId="15" fillId="0" borderId="11" xfId="62" applyNumberFormat="1" applyFont="1" applyFill="1" applyBorder="1" applyAlignment="1" applyProtection="1">
      <alignment wrapText="1"/>
      <protection/>
    </xf>
    <xf numFmtId="3" fontId="15" fillId="0" borderId="53" xfId="62" applyNumberFormat="1" applyFont="1" applyFill="1" applyBorder="1" applyAlignment="1" applyProtection="1">
      <alignment wrapText="1"/>
      <protection/>
    </xf>
    <xf numFmtId="38" fontId="3" fillId="0" borderId="82" xfId="48" applyFont="1" applyFill="1" applyBorder="1" applyAlignment="1" applyProtection="1">
      <alignment horizontal="center" vertical="center"/>
      <protection/>
    </xf>
    <xf numFmtId="38" fontId="1" fillId="0" borderId="83" xfId="48" applyFont="1" applyFill="1" applyBorder="1" applyAlignment="1" applyProtection="1">
      <alignment horizontal="center" vertical="center"/>
      <protection/>
    </xf>
    <xf numFmtId="38" fontId="1" fillId="0" borderId="84" xfId="48" applyFont="1" applyFill="1" applyBorder="1" applyAlignment="1" applyProtection="1">
      <alignment horizontal="center" vertical="center"/>
      <protection/>
    </xf>
    <xf numFmtId="180" fontId="3" fillId="0" borderId="11" xfId="62" applyNumberFormat="1" applyFont="1" applyFill="1" applyBorder="1" applyAlignment="1" applyProtection="1">
      <alignment horizontal="center" vertical="center"/>
      <protection/>
    </xf>
    <xf numFmtId="0" fontId="7" fillId="0" borderId="53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46" xfId="62" applyFont="1" applyFill="1" applyBorder="1" applyAlignment="1" applyProtection="1">
      <alignment vertical="center"/>
      <protection/>
    </xf>
    <xf numFmtId="0" fontId="7" fillId="0" borderId="22" xfId="62" applyFont="1" applyFill="1" applyBorder="1" applyAlignment="1" applyProtection="1">
      <alignment vertical="center"/>
      <protection/>
    </xf>
    <xf numFmtId="0" fontId="7" fillId="0" borderId="81" xfId="62" applyFont="1" applyFill="1" applyBorder="1" applyAlignment="1" applyProtection="1">
      <alignment vertical="center"/>
      <protection/>
    </xf>
    <xf numFmtId="180" fontId="3" fillId="0" borderId="59" xfId="62" applyNumberFormat="1" applyFont="1" applyFill="1" applyBorder="1" applyAlignment="1" applyProtection="1">
      <alignment horizontal="center" vertical="center"/>
      <protection/>
    </xf>
    <xf numFmtId="0" fontId="1" fillId="0" borderId="41" xfId="62" applyFont="1" applyFill="1" applyBorder="1" applyAlignment="1" applyProtection="1">
      <alignment vertical="center"/>
      <protection/>
    </xf>
    <xf numFmtId="180" fontId="3" fillId="0" borderId="82" xfId="62" applyNumberFormat="1" applyFont="1" applyFill="1" applyBorder="1" applyAlignment="1" applyProtection="1">
      <alignment horizontal="center" vertical="center"/>
      <protection/>
    </xf>
    <xf numFmtId="0" fontId="1" fillId="0" borderId="83" xfId="62" applyFont="1" applyFill="1" applyBorder="1" applyAlignment="1" applyProtection="1">
      <alignment horizontal="center" vertical="center"/>
      <protection/>
    </xf>
    <xf numFmtId="0" fontId="1" fillId="0" borderId="85" xfId="62" applyFont="1" applyFill="1" applyBorder="1" applyAlignment="1" applyProtection="1">
      <alignment horizontal="center" vertical="center"/>
      <protection/>
    </xf>
    <xf numFmtId="3" fontId="15" fillId="0" borderId="0" xfId="62" applyNumberFormat="1" applyFont="1" applyFill="1" applyBorder="1" applyAlignment="1" applyProtection="1">
      <alignment wrapText="1"/>
      <protection/>
    </xf>
    <xf numFmtId="0" fontId="15" fillId="0" borderId="46" xfId="62" applyFont="1" applyFill="1" applyBorder="1" applyAlignment="1" applyProtection="1">
      <alignment/>
      <protection/>
    </xf>
    <xf numFmtId="0" fontId="15" fillId="0" borderId="46" xfId="62" applyFont="1" applyFill="1" applyBorder="1" applyAlignment="1" applyProtection="1">
      <alignment horizontal="distributed"/>
      <protection/>
    </xf>
    <xf numFmtId="3" fontId="15" fillId="0" borderId="0" xfId="62" applyNumberFormat="1" applyFont="1" applyFill="1" applyBorder="1" applyAlignment="1" applyProtection="1">
      <alignment/>
      <protection/>
    </xf>
    <xf numFmtId="0" fontId="15" fillId="0" borderId="37" xfId="62" applyFont="1" applyFill="1" applyBorder="1" applyAlignment="1" applyProtection="1">
      <alignment/>
      <protection/>
    </xf>
    <xf numFmtId="180" fontId="7" fillId="0" borderId="0" xfId="63" applyNumberFormat="1" applyFont="1" applyFill="1" applyBorder="1" applyAlignment="1" applyProtection="1">
      <alignment horizontal="distributed" vertical="center"/>
      <protection/>
    </xf>
    <xf numFmtId="180" fontId="7" fillId="0" borderId="46" xfId="63" applyNumberFormat="1" applyFont="1" applyFill="1" applyBorder="1" applyAlignment="1" applyProtection="1">
      <alignment horizontal="distributed" vertical="center"/>
      <protection/>
    </xf>
    <xf numFmtId="180" fontId="15" fillId="0" borderId="22" xfId="63" applyNumberFormat="1" applyFont="1" applyFill="1" applyBorder="1" applyAlignment="1" applyProtection="1">
      <alignment horizontal="distributed" vertical="center"/>
      <protection/>
    </xf>
    <xf numFmtId="180" fontId="15" fillId="0" borderId="81" xfId="63" applyNumberFormat="1" applyFont="1" applyFill="1" applyBorder="1" applyAlignment="1" applyProtection="1">
      <alignment horizontal="distributed" vertical="center"/>
      <protection/>
    </xf>
    <xf numFmtId="180" fontId="7" fillId="0" borderId="11" xfId="63" applyNumberFormat="1" applyFont="1" applyFill="1" applyBorder="1" applyAlignment="1">
      <alignment horizontal="center" vertical="center"/>
      <protection/>
    </xf>
    <xf numFmtId="0" fontId="7" fillId="0" borderId="53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46" xfId="63" applyFont="1" applyFill="1" applyBorder="1" applyAlignment="1">
      <alignment vertical="center"/>
      <protection/>
    </xf>
    <xf numFmtId="0" fontId="7" fillId="0" borderId="22" xfId="63" applyFont="1" applyFill="1" applyBorder="1" applyAlignment="1">
      <alignment vertical="center"/>
      <protection/>
    </xf>
    <xf numFmtId="0" fontId="7" fillId="0" borderId="81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horizontal="center" vertical="center"/>
      <protection/>
    </xf>
    <xf numFmtId="0" fontId="1" fillId="0" borderId="41" xfId="63" applyFont="1" applyFill="1" applyBorder="1" applyAlignment="1">
      <alignment horizontal="center" vertical="center"/>
      <protection/>
    </xf>
    <xf numFmtId="180" fontId="7" fillId="0" borderId="86" xfId="63" applyNumberFormat="1" applyFont="1" applyFill="1" applyBorder="1" applyAlignment="1">
      <alignment horizontal="center" vertical="center"/>
      <protection/>
    </xf>
    <xf numFmtId="0" fontId="1" fillId="0" borderId="87" xfId="63" applyFont="1" applyFill="1" applyBorder="1" applyAlignment="1">
      <alignment horizontal="center" vertical="center"/>
      <protection/>
    </xf>
    <xf numFmtId="0" fontId="1" fillId="0" borderId="88" xfId="63" applyFont="1" applyFill="1" applyBorder="1" applyAlignment="1">
      <alignment horizontal="center" vertical="center"/>
      <protection/>
    </xf>
    <xf numFmtId="0" fontId="1" fillId="0" borderId="89" xfId="63" applyFont="1" applyFill="1" applyBorder="1" applyAlignment="1">
      <alignment horizontal="center" vertical="center"/>
      <protection/>
    </xf>
    <xf numFmtId="180" fontId="7" fillId="0" borderId="59" xfId="63" applyNumberFormat="1" applyFont="1" applyFill="1" applyBorder="1" applyAlignment="1">
      <alignment horizontal="center" vertical="center"/>
      <protection/>
    </xf>
    <xf numFmtId="180" fontId="7" fillId="0" borderId="82" xfId="63" applyNumberFormat="1" applyFont="1" applyFill="1" applyBorder="1" applyAlignment="1">
      <alignment horizontal="center" vertical="center"/>
      <protection/>
    </xf>
    <xf numFmtId="0" fontId="1" fillId="0" borderId="83" xfId="63" applyFont="1" applyFill="1" applyBorder="1" applyAlignment="1">
      <alignment horizontal="center" vertical="center"/>
      <protection/>
    </xf>
    <xf numFmtId="0" fontId="1" fillId="0" borderId="85" xfId="63" applyFont="1" applyFill="1" applyBorder="1" applyAlignment="1">
      <alignment horizontal="center" vertical="center"/>
      <protection/>
    </xf>
    <xf numFmtId="0" fontId="1" fillId="0" borderId="84" xfId="63" applyFont="1" applyFill="1" applyBorder="1" applyAlignment="1">
      <alignment horizontal="center" vertical="center"/>
      <protection/>
    </xf>
    <xf numFmtId="180" fontId="19" fillId="0" borderId="0" xfId="63" applyNumberFormat="1" applyFont="1" applyFill="1" applyAlignment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180" fontId="3" fillId="0" borderId="0" xfId="63" applyNumberFormat="1" applyFont="1" applyAlignment="1">
      <alignment horizontal="right"/>
      <protection/>
    </xf>
    <xf numFmtId="0" fontId="0" fillId="0" borderId="22" xfId="0" applyBorder="1" applyAlignment="1">
      <alignment horizontal="right"/>
    </xf>
    <xf numFmtId="0" fontId="3" fillId="24" borderId="90" xfId="61" applyFont="1" applyFill="1" applyBorder="1" applyAlignment="1">
      <alignment horizontal="center" vertical="center"/>
      <protection/>
    </xf>
    <xf numFmtId="0" fontId="3" fillId="24" borderId="90" xfId="62" applyFont="1" applyFill="1" applyBorder="1" applyAlignment="1">
      <alignment horizontal="center" vertical="center"/>
      <protection/>
    </xf>
    <xf numFmtId="180" fontId="17" fillId="24" borderId="91" xfId="62" applyNumberFormat="1" applyFont="1" applyFill="1" applyBorder="1" applyAlignment="1" applyProtection="1">
      <alignment horizontal="distributed" vertical="center"/>
      <protection/>
    </xf>
    <xf numFmtId="180" fontId="17" fillId="24" borderId="0" xfId="62" applyNumberFormat="1" applyFont="1" applyFill="1" applyBorder="1" applyAlignment="1" applyProtection="1">
      <alignment horizontal="distributed" vertical="center"/>
      <protection/>
    </xf>
    <xf numFmtId="180" fontId="15" fillId="24" borderId="22" xfId="62" applyNumberFormat="1" applyFont="1" applyFill="1" applyBorder="1" applyAlignment="1" applyProtection="1">
      <alignment horizontal="distributed" vertical="center"/>
      <protection/>
    </xf>
    <xf numFmtId="180" fontId="42" fillId="24" borderId="11" xfId="62" applyNumberFormat="1" applyFont="1" applyFill="1" applyBorder="1" applyAlignment="1">
      <alignment wrapText="1"/>
      <protection/>
    </xf>
    <xf numFmtId="180" fontId="42" fillId="24" borderId="92" xfId="62" applyNumberFormat="1" applyFont="1" applyFill="1" applyBorder="1" applyAlignment="1">
      <alignment wrapText="1"/>
      <protection/>
    </xf>
    <xf numFmtId="180" fontId="42" fillId="24" borderId="0" xfId="62" applyNumberFormat="1" applyFont="1" applyFill="1" applyBorder="1" applyAlignment="1">
      <alignment horizontal="distributed" vertical="center"/>
      <protection/>
    </xf>
    <xf numFmtId="180" fontId="42" fillId="24" borderId="93" xfId="62" applyNumberFormat="1" applyFont="1" applyFill="1" applyBorder="1" applyAlignment="1">
      <alignment horizontal="distributed" vertical="center"/>
      <protection/>
    </xf>
    <xf numFmtId="180" fontId="17" fillId="24" borderId="0" xfId="62" applyNumberFormat="1" applyFont="1" applyFill="1" applyBorder="1" applyAlignment="1">
      <alignment vertical="center"/>
      <protection/>
    </xf>
    <xf numFmtId="180" fontId="17" fillId="24" borderId="93" xfId="62" applyNumberFormat="1" applyFont="1" applyFill="1" applyBorder="1" applyAlignment="1">
      <alignment horizontal="distributed" vertical="center"/>
      <protection/>
    </xf>
    <xf numFmtId="180" fontId="42" fillId="24" borderId="79" xfId="62" applyNumberFormat="1" applyFont="1" applyFill="1" applyBorder="1" applyAlignment="1">
      <alignment/>
      <protection/>
    </xf>
    <xf numFmtId="180" fontId="42" fillId="24" borderId="94" xfId="62" applyNumberFormat="1" applyFont="1" applyFill="1" applyBorder="1" applyAlignment="1">
      <alignment/>
      <protection/>
    </xf>
    <xf numFmtId="180" fontId="17" fillId="24" borderId="47" xfId="62" applyNumberFormat="1" applyFont="1" applyFill="1" applyBorder="1" applyAlignment="1">
      <alignment vertical="center"/>
      <protection/>
    </xf>
    <xf numFmtId="180" fontId="17" fillId="24" borderId="95" xfId="62" applyNumberFormat="1" applyFont="1" applyFill="1" applyBorder="1" applyAlignment="1">
      <alignment horizontal="distributed" vertical="center"/>
      <protection/>
    </xf>
    <xf numFmtId="180" fontId="42" fillId="24" borderId="0" xfId="62" applyNumberFormat="1" applyFont="1" applyFill="1" applyBorder="1" applyAlignment="1">
      <alignment wrapText="1"/>
      <protection/>
    </xf>
    <xf numFmtId="180" fontId="42" fillId="24" borderId="93" xfId="62" applyNumberFormat="1" applyFont="1" applyFill="1" applyBorder="1" applyAlignment="1">
      <alignment/>
      <protection/>
    </xf>
    <xf numFmtId="180" fontId="17" fillId="24" borderId="22" xfId="62" applyNumberFormat="1" applyFont="1" applyFill="1" applyBorder="1" applyAlignment="1">
      <alignment vertical="center"/>
      <protection/>
    </xf>
    <xf numFmtId="180" fontId="17" fillId="24" borderId="96" xfId="62" applyNumberFormat="1" applyFont="1" applyFill="1" applyBorder="1" applyAlignment="1">
      <alignment horizontal="distributed" vertical="center"/>
      <protection/>
    </xf>
    <xf numFmtId="38" fontId="3" fillId="21" borderId="97" xfId="48" applyFont="1" applyFill="1" applyBorder="1" applyAlignment="1">
      <alignment horizontal="center" vertical="center"/>
    </xf>
    <xf numFmtId="38" fontId="3" fillId="21" borderId="98" xfId="48" applyFont="1" applyFill="1" applyBorder="1" applyAlignment="1">
      <alignment horizontal="center" vertical="center"/>
    </xf>
    <xf numFmtId="38" fontId="3" fillId="21" borderId="99" xfId="48" applyFont="1" applyFill="1" applyBorder="1" applyAlignment="1">
      <alignment horizontal="center" vertical="center"/>
    </xf>
    <xf numFmtId="180" fontId="3" fillId="21" borderId="90" xfId="62" applyNumberFormat="1" applyFont="1" applyFill="1" applyBorder="1" applyAlignment="1">
      <alignment horizontal="center" vertical="center"/>
      <protection/>
    </xf>
    <xf numFmtId="189" fontId="17" fillId="21" borderId="48" xfId="48" applyNumberFormat="1" applyFont="1" applyFill="1" applyBorder="1" applyAlignment="1" applyProtection="1">
      <alignment vertical="center"/>
      <protection/>
    </xf>
    <xf numFmtId="189" fontId="17" fillId="21" borderId="70" xfId="48" applyNumberFormat="1" applyFont="1" applyFill="1" applyBorder="1" applyAlignment="1" applyProtection="1">
      <alignment horizontal="right" vertical="center"/>
      <protection/>
    </xf>
    <xf numFmtId="189" fontId="17" fillId="21" borderId="70" xfId="48" applyNumberFormat="1" applyFont="1" applyFill="1" applyBorder="1" applyAlignment="1" applyProtection="1">
      <alignment vertical="center"/>
      <protection/>
    </xf>
    <xf numFmtId="189" fontId="17" fillId="21" borderId="71" xfId="48" applyNumberFormat="1" applyFont="1" applyFill="1" applyBorder="1" applyAlignment="1" applyProtection="1">
      <alignment vertical="center"/>
      <protection/>
    </xf>
    <xf numFmtId="180" fontId="17" fillId="21" borderId="0" xfId="62" applyNumberFormat="1" applyFont="1" applyFill="1" applyAlignment="1">
      <alignment horizontal="center" vertical="center"/>
      <protection/>
    </xf>
    <xf numFmtId="189" fontId="15" fillId="21" borderId="77" xfId="48" applyNumberFormat="1" applyFont="1" applyFill="1" applyBorder="1" applyAlignment="1" applyProtection="1">
      <alignment vertical="center"/>
      <protection/>
    </xf>
    <xf numFmtId="189" fontId="15" fillId="21" borderId="70" xfId="48" applyNumberFormat="1" applyFont="1" applyFill="1" applyBorder="1" applyAlignment="1" applyProtection="1">
      <alignment horizontal="right" vertical="center"/>
      <protection/>
    </xf>
    <xf numFmtId="189" fontId="15" fillId="21" borderId="71" xfId="48" applyNumberFormat="1" applyFont="1" applyFill="1" applyBorder="1" applyAlignment="1" applyProtection="1">
      <alignment vertical="center"/>
      <protection/>
    </xf>
    <xf numFmtId="180" fontId="15" fillId="21" borderId="22" xfId="62" applyNumberFormat="1" applyFont="1" applyFill="1" applyBorder="1" applyAlignment="1">
      <alignment horizontal="center" vertical="center"/>
      <protection/>
    </xf>
    <xf numFmtId="0" fontId="7" fillId="24" borderId="90" xfId="62" applyFont="1" applyFill="1" applyBorder="1" applyAlignment="1">
      <alignment horizontal="center" vertical="center"/>
      <protection/>
    </xf>
    <xf numFmtId="0" fontId="3" fillId="24" borderId="13" xfId="60" applyFont="1" applyFill="1" applyBorder="1" applyAlignment="1">
      <alignment horizontal="center" vertical="center"/>
      <protection/>
    </xf>
    <xf numFmtId="0" fontId="3" fillId="24" borderId="15" xfId="60" applyNumberFormat="1" applyFont="1" applyFill="1" applyBorder="1" applyAlignment="1">
      <alignment horizontal="center" vertical="center"/>
      <protection/>
    </xf>
    <xf numFmtId="0" fontId="3" fillId="24" borderId="15" xfId="60" applyFont="1" applyFill="1" applyBorder="1" applyAlignment="1">
      <alignment horizontal="center" vertical="center"/>
      <protection/>
    </xf>
    <xf numFmtId="0" fontId="3" fillId="24" borderId="100" xfId="60" applyFont="1" applyFill="1" applyBorder="1" applyAlignment="1">
      <alignment horizontal="center" vertical="center"/>
      <protection/>
    </xf>
    <xf numFmtId="0" fontId="3" fillId="24" borderId="101" xfId="60" applyFont="1" applyFill="1" applyBorder="1" applyAlignment="1">
      <alignment horizontal="center" vertical="center"/>
      <protection/>
    </xf>
    <xf numFmtId="0" fontId="3" fillId="24" borderId="19" xfId="60" applyFont="1" applyFill="1" applyBorder="1" applyAlignment="1">
      <alignment horizontal="center" vertical="center"/>
      <protection/>
    </xf>
    <xf numFmtId="0" fontId="3" fillId="24" borderId="31" xfId="60" applyFont="1" applyFill="1" applyBorder="1" applyAlignment="1">
      <alignment horizontal="center" vertical="center"/>
      <protection/>
    </xf>
    <xf numFmtId="0" fontId="3" fillId="24" borderId="48" xfId="60" applyFont="1" applyFill="1" applyBorder="1" applyAlignment="1">
      <alignment horizontal="center" vertical="center"/>
      <protection/>
    </xf>
    <xf numFmtId="0" fontId="3" fillId="24" borderId="102" xfId="60" applyFont="1" applyFill="1" applyBorder="1" applyAlignment="1">
      <alignment horizontal="center" vertical="center"/>
      <protection/>
    </xf>
    <xf numFmtId="0" fontId="3" fillId="24" borderId="77" xfId="60" applyFont="1" applyFill="1" applyBorder="1" applyAlignment="1">
      <alignment horizontal="center" vertical="center"/>
      <protection/>
    </xf>
    <xf numFmtId="0" fontId="3" fillId="21" borderId="10" xfId="60" applyFont="1" applyFill="1" applyBorder="1" applyAlignment="1">
      <alignment horizontal="center" vertical="center"/>
      <protection/>
    </xf>
    <xf numFmtId="0" fontId="3" fillId="21" borderId="86" xfId="60" applyNumberFormat="1" applyFont="1" applyFill="1" applyBorder="1" applyAlignment="1">
      <alignment horizontal="center" vertical="center"/>
      <protection/>
    </xf>
    <xf numFmtId="0" fontId="7" fillId="21" borderId="87" xfId="64" applyFont="1" applyFill="1" applyBorder="1" applyAlignment="1">
      <alignment horizontal="center" vertical="center"/>
      <protection/>
    </xf>
    <xf numFmtId="0" fontId="7" fillId="21" borderId="88" xfId="64" applyFont="1" applyFill="1" applyBorder="1" applyAlignment="1">
      <alignment horizontal="center" vertical="center"/>
      <protection/>
    </xf>
    <xf numFmtId="0" fontId="3" fillId="21" borderId="10" xfId="60" applyNumberFormat="1" applyFont="1" applyFill="1" applyBorder="1" applyAlignment="1">
      <alignment horizontal="center" vertical="center"/>
      <protection/>
    </xf>
    <xf numFmtId="0" fontId="3" fillId="21" borderId="11" xfId="60" applyNumberFormat="1" applyFont="1" applyFill="1" applyBorder="1" applyAlignment="1">
      <alignment horizontal="center" vertical="center"/>
      <protection/>
    </xf>
    <xf numFmtId="0" fontId="3" fillId="21" borderId="53" xfId="60" applyNumberFormat="1" applyFont="1" applyFill="1" applyBorder="1" applyAlignment="1">
      <alignment horizontal="center" vertical="center"/>
      <protection/>
    </xf>
    <xf numFmtId="0" fontId="3" fillId="21" borderId="12" xfId="60" applyNumberFormat="1" applyFont="1" applyFill="1" applyBorder="1" applyAlignment="1">
      <alignment horizontal="center" vertical="center"/>
      <protection/>
    </xf>
    <xf numFmtId="0" fontId="3" fillId="21" borderId="14" xfId="60" applyFont="1" applyFill="1" applyBorder="1" applyAlignment="1">
      <alignment horizontal="center" vertical="center"/>
      <protection/>
    </xf>
    <xf numFmtId="0" fontId="3" fillId="21" borderId="82" xfId="60" applyNumberFormat="1" applyFont="1" applyFill="1" applyBorder="1" applyAlignment="1">
      <alignment horizontal="center" vertical="center"/>
      <protection/>
    </xf>
    <xf numFmtId="0" fontId="3" fillId="21" borderId="85" xfId="60" applyNumberFormat="1" applyFont="1" applyFill="1" applyBorder="1" applyAlignment="1">
      <alignment horizontal="center" vertical="center"/>
      <protection/>
    </xf>
    <xf numFmtId="0" fontId="3" fillId="21" borderId="103" xfId="60" applyNumberFormat="1" applyFont="1" applyFill="1" applyBorder="1" applyAlignment="1">
      <alignment horizontal="center" vertical="center"/>
      <protection/>
    </xf>
    <xf numFmtId="0" fontId="3" fillId="21" borderId="104" xfId="60" applyNumberFormat="1" applyFont="1" applyFill="1" applyBorder="1" applyAlignment="1">
      <alignment horizontal="center" vertical="center"/>
      <protection/>
    </xf>
    <xf numFmtId="0" fontId="3" fillId="21" borderId="83" xfId="60" applyNumberFormat="1" applyFont="1" applyFill="1" applyBorder="1" applyAlignment="1">
      <alignment horizontal="center" vertical="center"/>
      <protection/>
    </xf>
    <xf numFmtId="0" fontId="7" fillId="21" borderId="62" xfId="64" applyFont="1" applyFill="1" applyBorder="1" applyAlignment="1">
      <alignment horizontal="center" vertical="center"/>
      <protection/>
    </xf>
    <xf numFmtId="0" fontId="7" fillId="21" borderId="105" xfId="64" applyFont="1" applyFill="1" applyBorder="1" applyAlignment="1">
      <alignment horizontal="center" vertical="center"/>
      <protection/>
    </xf>
    <xf numFmtId="0" fontId="7" fillId="21" borderId="106" xfId="64" applyFont="1" applyFill="1" applyBorder="1" applyAlignment="1">
      <alignment horizontal="center" vertical="center"/>
      <protection/>
    </xf>
    <xf numFmtId="0" fontId="7" fillId="21" borderId="107" xfId="64" applyFont="1" applyFill="1" applyBorder="1" applyAlignment="1">
      <alignment horizontal="center" vertical="center"/>
      <protection/>
    </xf>
    <xf numFmtId="0" fontId="3" fillId="21" borderId="56" xfId="60" applyNumberFormat="1" applyFont="1" applyFill="1" applyBorder="1" applyAlignment="1">
      <alignment horizontal="center" vertical="center"/>
      <protection/>
    </xf>
    <xf numFmtId="0" fontId="3" fillId="21" borderId="57" xfId="60" applyNumberFormat="1" applyFont="1" applyFill="1" applyBorder="1" applyAlignment="1">
      <alignment horizontal="center" vertical="center"/>
      <protection/>
    </xf>
    <xf numFmtId="0" fontId="3" fillId="21" borderId="66" xfId="60" applyNumberFormat="1" applyFont="1" applyFill="1" applyBorder="1" applyAlignment="1">
      <alignment horizontal="center" vertical="center"/>
      <protection/>
    </xf>
    <xf numFmtId="0" fontId="3" fillId="21" borderId="60" xfId="60" applyNumberFormat="1" applyFont="1" applyFill="1" applyBorder="1" applyAlignment="1">
      <alignment horizontal="center" vertical="center"/>
      <protection/>
    </xf>
    <xf numFmtId="180" fontId="7" fillId="24" borderId="11" xfId="63" applyNumberFormat="1" applyFont="1" applyFill="1" applyBorder="1" applyAlignment="1">
      <alignment horizontal="center" vertical="center"/>
      <protection/>
    </xf>
    <xf numFmtId="0" fontId="7" fillId="24" borderId="92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7" fillId="24" borderId="93" xfId="63" applyFont="1" applyFill="1" applyBorder="1" applyAlignment="1">
      <alignment vertical="center"/>
      <protection/>
    </xf>
    <xf numFmtId="0" fontId="7" fillId="24" borderId="22" xfId="63" applyFont="1" applyFill="1" applyBorder="1" applyAlignment="1">
      <alignment vertical="center"/>
      <protection/>
    </xf>
    <xf numFmtId="0" fontId="7" fillId="24" borderId="96" xfId="63" applyFont="1" applyFill="1" applyBorder="1" applyAlignment="1">
      <alignment vertical="center"/>
      <protection/>
    </xf>
    <xf numFmtId="180" fontId="7" fillId="24" borderId="0" xfId="63" applyNumberFormat="1" applyFont="1" applyFill="1" applyBorder="1" applyAlignment="1" applyProtection="1">
      <alignment horizontal="distributed" vertical="center"/>
      <protection/>
    </xf>
    <xf numFmtId="180" fontId="15" fillId="24" borderId="22" xfId="63" applyNumberFormat="1" applyFont="1" applyFill="1" applyBorder="1" applyAlignment="1" applyProtection="1">
      <alignment horizontal="distributed" vertical="center"/>
      <protection/>
    </xf>
    <xf numFmtId="3" fontId="15" fillId="24" borderId="11" xfId="62" applyNumberFormat="1" applyFont="1" applyFill="1" applyBorder="1" applyAlignment="1" applyProtection="1">
      <alignment wrapText="1"/>
      <protection/>
    </xf>
    <xf numFmtId="180" fontId="15" fillId="24" borderId="0" xfId="62" applyNumberFormat="1" applyFont="1" applyFill="1" applyBorder="1" applyAlignment="1" applyProtection="1">
      <alignment horizontal="distributed" vertical="center"/>
      <protection/>
    </xf>
    <xf numFmtId="180" fontId="7" fillId="24" borderId="0" xfId="62" applyNumberFormat="1" applyFont="1" applyFill="1" applyBorder="1" applyAlignment="1" applyProtection="1">
      <alignment vertical="center"/>
      <protection/>
    </xf>
    <xf numFmtId="180" fontId="17" fillId="24" borderId="0" xfId="62" applyNumberFormat="1" applyFont="1" applyFill="1" applyBorder="1" applyAlignment="1" applyProtection="1">
      <alignment horizontal="distributed" vertical="center"/>
      <protection/>
    </xf>
    <xf numFmtId="3" fontId="15" fillId="24" borderId="79" xfId="62" applyNumberFormat="1" applyFont="1" applyFill="1" applyBorder="1" applyAlignment="1" applyProtection="1">
      <alignment/>
      <protection/>
    </xf>
    <xf numFmtId="0" fontId="15" fillId="24" borderId="79" xfId="62" applyFont="1" applyFill="1" applyBorder="1" applyAlignment="1" applyProtection="1">
      <alignment/>
      <protection/>
    </xf>
    <xf numFmtId="0" fontId="15" fillId="24" borderId="0" xfId="62" applyFont="1" applyFill="1" applyBorder="1" applyAlignment="1" applyProtection="1">
      <alignment horizontal="distributed"/>
      <protection/>
    </xf>
    <xf numFmtId="180" fontId="7" fillId="24" borderId="47" xfId="62" applyNumberFormat="1" applyFont="1" applyFill="1" applyBorder="1" applyAlignment="1" applyProtection="1">
      <alignment vertical="center"/>
      <protection/>
    </xf>
    <xf numFmtId="180" fontId="17" fillId="24" borderId="47" xfId="62" applyNumberFormat="1" applyFont="1" applyFill="1" applyBorder="1" applyAlignment="1" applyProtection="1">
      <alignment horizontal="distributed" vertical="center"/>
      <protection/>
    </xf>
    <xf numFmtId="3" fontId="15" fillId="24" borderId="0" xfId="62" applyNumberFormat="1" applyFont="1" applyFill="1" applyBorder="1" applyAlignment="1" applyProtection="1">
      <alignment wrapText="1"/>
      <protection/>
    </xf>
    <xf numFmtId="0" fontId="15" fillId="24" borderId="0" xfId="62" applyFont="1" applyFill="1" applyBorder="1" applyAlignment="1" applyProtection="1">
      <alignment/>
      <protection/>
    </xf>
    <xf numFmtId="180" fontId="7" fillId="24" borderId="22" xfId="62" applyNumberFormat="1" applyFont="1" applyFill="1" applyBorder="1" applyAlignment="1" applyProtection="1">
      <alignment vertical="center"/>
      <protection/>
    </xf>
    <xf numFmtId="180" fontId="17" fillId="24" borderId="22" xfId="62" applyNumberFormat="1" applyFont="1" applyFill="1" applyBorder="1" applyAlignment="1" applyProtection="1">
      <alignment horizontal="distributed" vertical="center"/>
      <protection/>
    </xf>
    <xf numFmtId="3" fontId="15" fillId="24" borderId="0" xfId="62" applyNumberFormat="1" applyFont="1" applyFill="1" applyBorder="1" applyAlignment="1" applyProtection="1">
      <alignment/>
      <protection/>
    </xf>
    <xf numFmtId="180" fontId="7" fillId="21" borderId="108" xfId="63" applyNumberFormat="1" applyFont="1" applyFill="1" applyBorder="1" applyAlignment="1">
      <alignment horizontal="center" vertical="center"/>
      <protection/>
    </xf>
    <xf numFmtId="0" fontId="7" fillId="21" borderId="11" xfId="63" applyFont="1" applyFill="1" applyBorder="1" applyAlignment="1">
      <alignment horizontal="center" vertical="center"/>
      <protection/>
    </xf>
    <xf numFmtId="0" fontId="1" fillId="21" borderId="11" xfId="63" applyNumberFormat="1" applyFont="1" applyFill="1" applyBorder="1" applyAlignment="1" applyProtection="1">
      <alignment horizontal="center" vertical="center"/>
      <protection locked="0"/>
    </xf>
    <xf numFmtId="180" fontId="7" fillId="21" borderId="109" xfId="63" applyNumberFormat="1" applyFont="1" applyFill="1" applyBorder="1" applyAlignment="1">
      <alignment horizontal="center" vertical="center"/>
      <protection/>
    </xf>
    <xf numFmtId="0" fontId="2" fillId="21" borderId="87" xfId="63" applyNumberFormat="1" applyFont="1" applyFill="1" applyBorder="1" applyAlignment="1" applyProtection="1">
      <alignment horizontal="center" vertical="center"/>
      <protection locked="0"/>
    </xf>
    <xf numFmtId="0" fontId="2" fillId="21" borderId="89" xfId="63" applyNumberFormat="1" applyFont="1" applyFill="1" applyBorder="1" applyAlignment="1" applyProtection="1">
      <alignment horizontal="center" vertical="center"/>
      <protection locked="0"/>
    </xf>
    <xf numFmtId="180" fontId="7" fillId="21" borderId="110" xfId="63" applyNumberFormat="1" applyFont="1" applyFill="1" applyBorder="1" applyAlignment="1">
      <alignment horizontal="center" vertical="center"/>
      <protection/>
    </xf>
    <xf numFmtId="180" fontId="7" fillId="21" borderId="82" xfId="63" applyNumberFormat="1" applyFont="1" applyFill="1" applyBorder="1" applyAlignment="1">
      <alignment horizontal="center" vertical="center"/>
      <protection/>
    </xf>
    <xf numFmtId="180" fontId="7" fillId="21" borderId="83" xfId="63" applyNumberFormat="1" applyFont="1" applyFill="1" applyBorder="1" applyAlignment="1">
      <alignment horizontal="center" vertical="center"/>
      <protection/>
    </xf>
    <xf numFmtId="180" fontId="7" fillId="21" borderId="85" xfId="63" applyNumberFormat="1" applyFont="1" applyFill="1" applyBorder="1" applyAlignment="1">
      <alignment horizontal="center" vertical="center"/>
      <protection/>
    </xf>
    <xf numFmtId="180" fontId="7" fillId="21" borderId="56" xfId="63" applyNumberFormat="1" applyFont="1" applyFill="1" applyBorder="1" applyAlignment="1">
      <alignment horizontal="center" vertical="center"/>
      <protection/>
    </xf>
    <xf numFmtId="180" fontId="7" fillId="21" borderId="111" xfId="63" applyNumberFormat="1" applyFont="1" applyFill="1" applyBorder="1" applyAlignment="1">
      <alignment horizontal="center" vertical="center"/>
      <protection/>
    </xf>
    <xf numFmtId="180" fontId="7" fillId="21" borderId="112" xfId="63" applyNumberFormat="1" applyFont="1" applyFill="1" applyBorder="1" applyAlignment="1">
      <alignment horizontal="center" vertical="center"/>
      <protection/>
    </xf>
    <xf numFmtId="180" fontId="7" fillId="21" borderId="113" xfId="63" applyNumberFormat="1" applyFont="1" applyFill="1" applyBorder="1" applyAlignment="1">
      <alignment horizontal="center" vertical="center"/>
      <protection/>
    </xf>
    <xf numFmtId="0" fontId="7" fillId="21" borderId="81" xfId="63" applyFont="1" applyFill="1" applyBorder="1" applyAlignment="1">
      <alignment horizontal="center" vertical="center"/>
      <protection/>
    </xf>
    <xf numFmtId="180" fontId="7" fillId="21" borderId="17" xfId="63" applyNumberFormat="1" applyFont="1" applyFill="1" applyBorder="1" applyAlignment="1">
      <alignment horizontal="center" vertical="center"/>
      <protection/>
    </xf>
    <xf numFmtId="180" fontId="7" fillId="21" borderId="114" xfId="63" applyNumberFormat="1" applyFont="1" applyFill="1" applyBorder="1" applyAlignment="1">
      <alignment horizontal="center" vertical="center"/>
      <protection/>
    </xf>
    <xf numFmtId="180" fontId="7" fillId="21" borderId="115" xfId="63" applyNumberFormat="1" applyFont="1" applyFill="1" applyBorder="1" applyAlignment="1">
      <alignment horizontal="center" vertical="center"/>
      <protection/>
    </xf>
    <xf numFmtId="0" fontId="1" fillId="21" borderId="16" xfId="63" applyNumberFormat="1" applyFont="1" applyFill="1" applyBorder="1" applyAlignment="1" applyProtection="1">
      <alignment horizontal="center" vertical="center"/>
      <protection locked="0"/>
    </xf>
    <xf numFmtId="0" fontId="7" fillId="21" borderId="51" xfId="63" applyFont="1" applyFill="1" applyBorder="1" applyAlignment="1">
      <alignment horizontal="center" vertical="center"/>
      <protection/>
    </xf>
    <xf numFmtId="180" fontId="7" fillId="21" borderId="18" xfId="63" applyNumberFormat="1" applyFont="1" applyFill="1" applyBorder="1" applyAlignment="1">
      <alignment horizontal="center" vertical="center"/>
      <protection/>
    </xf>
    <xf numFmtId="180" fontId="7" fillId="24" borderId="11" xfId="63" applyNumberFormat="1" applyFont="1" applyFill="1" applyBorder="1" applyAlignment="1">
      <alignment horizontal="center" vertical="center"/>
      <protection/>
    </xf>
    <xf numFmtId="0" fontId="7" fillId="24" borderId="11" xfId="63" applyFont="1" applyFill="1" applyBorder="1" applyAlignment="1">
      <alignment vertical="center"/>
      <protection/>
    </xf>
    <xf numFmtId="180" fontId="7" fillId="24" borderId="0" xfId="63" applyNumberFormat="1" applyFont="1" applyFill="1" applyBorder="1" applyAlignment="1">
      <alignment horizontal="center" vertical="center"/>
      <protection/>
    </xf>
    <xf numFmtId="180" fontId="7" fillId="24" borderId="22" xfId="63" applyNumberFormat="1" applyFont="1" applyFill="1" applyBorder="1" applyAlignment="1">
      <alignment horizontal="center" vertical="center"/>
      <protection/>
    </xf>
    <xf numFmtId="180" fontId="17" fillId="24" borderId="0" xfId="63" applyNumberFormat="1" applyFont="1" applyFill="1" applyAlignment="1">
      <alignment horizontal="center" vertical="center"/>
      <protection/>
    </xf>
    <xf numFmtId="180" fontId="15" fillId="24" borderId="22" xfId="63" applyNumberFormat="1" applyFont="1" applyFill="1" applyBorder="1" applyAlignment="1">
      <alignment horizontal="center" vertical="center"/>
      <protection/>
    </xf>
    <xf numFmtId="180" fontId="22" fillId="24" borderId="0" xfId="63" applyNumberFormat="1" applyFont="1" applyFill="1" applyAlignment="1">
      <alignment horizontal="center"/>
      <protection/>
    </xf>
    <xf numFmtId="3" fontId="15" fillId="24" borderId="53" xfId="62" applyNumberFormat="1" applyFont="1" applyFill="1" applyBorder="1" applyAlignment="1" applyProtection="1">
      <alignment wrapText="1"/>
      <protection/>
    </xf>
    <xf numFmtId="180" fontId="22" fillId="24" borderId="0" xfId="63" applyNumberFormat="1" applyFont="1" applyFill="1" applyAlignment="1">
      <alignment horizontal="center" vertical="center"/>
      <protection/>
    </xf>
    <xf numFmtId="180" fontId="15" fillId="24" borderId="46" xfId="62" applyNumberFormat="1" applyFont="1" applyFill="1" applyBorder="1" applyAlignment="1" applyProtection="1">
      <alignment horizontal="distributed" vertical="center"/>
      <protection/>
    </xf>
    <xf numFmtId="180" fontId="7" fillId="24" borderId="0" xfId="63" applyNumberFormat="1" applyFont="1" applyFill="1" applyAlignment="1">
      <alignment horizontal="center" vertical="center"/>
      <protection/>
    </xf>
    <xf numFmtId="178" fontId="22" fillId="24" borderId="11" xfId="63" applyNumberFormat="1" applyFont="1" applyFill="1" applyBorder="1" applyAlignment="1">
      <alignment horizontal="center" vertical="center"/>
      <protection/>
    </xf>
    <xf numFmtId="0" fontId="15" fillId="24" borderId="80" xfId="62" applyFont="1" applyFill="1" applyBorder="1" applyAlignment="1" applyProtection="1">
      <alignment/>
      <protection/>
    </xf>
    <xf numFmtId="178" fontId="22" fillId="24" borderId="0" xfId="63" applyNumberFormat="1" applyFont="1" applyFill="1" applyBorder="1" applyAlignment="1">
      <alignment horizontal="center" vertical="center"/>
      <protection/>
    </xf>
    <xf numFmtId="0" fontId="15" fillId="24" borderId="46" xfId="62" applyFont="1" applyFill="1" applyBorder="1" applyAlignment="1" applyProtection="1">
      <alignment horizontal="distributed"/>
      <protection/>
    </xf>
    <xf numFmtId="180" fontId="17" fillId="24" borderId="46" xfId="62" applyNumberFormat="1" applyFont="1" applyFill="1" applyBorder="1" applyAlignment="1" applyProtection="1">
      <alignment horizontal="distributed" vertical="center"/>
      <protection/>
    </xf>
    <xf numFmtId="180" fontId="7" fillId="24" borderId="19" xfId="63" applyNumberFormat="1" applyFont="1" applyFill="1" applyBorder="1" applyAlignment="1">
      <alignment horizontal="center" vertical="center"/>
      <protection/>
    </xf>
    <xf numFmtId="180" fontId="17" fillId="24" borderId="69" xfId="62" applyNumberFormat="1" applyFont="1" applyFill="1" applyBorder="1" applyAlignment="1" applyProtection="1">
      <alignment horizontal="distributed" vertical="center"/>
      <protection/>
    </xf>
    <xf numFmtId="0" fontId="15" fillId="24" borderId="46" xfId="62" applyFont="1" applyFill="1" applyBorder="1" applyAlignment="1" applyProtection="1">
      <alignment/>
      <protection/>
    </xf>
    <xf numFmtId="180" fontId="22" fillId="24" borderId="0" xfId="63" applyNumberFormat="1" applyFont="1" applyFill="1" applyBorder="1" applyAlignment="1">
      <alignment horizontal="center" vertical="center"/>
      <protection/>
    </xf>
    <xf numFmtId="180" fontId="7" fillId="24" borderId="0" xfId="62" applyNumberFormat="1" applyFont="1" applyFill="1" applyBorder="1" applyAlignment="1" applyProtection="1">
      <alignment horizontal="center" vertical="center"/>
      <protection/>
    </xf>
    <xf numFmtId="180" fontId="17" fillId="24" borderId="81" xfId="62" applyNumberFormat="1" applyFont="1" applyFill="1" applyBorder="1" applyAlignment="1" applyProtection="1">
      <alignment horizontal="distributed" vertical="center"/>
      <protection/>
    </xf>
    <xf numFmtId="0" fontId="15" fillId="24" borderId="37" xfId="62" applyFont="1" applyFill="1" applyBorder="1" applyAlignment="1" applyProtection="1">
      <alignment/>
      <protection/>
    </xf>
    <xf numFmtId="0" fontId="1" fillId="21" borderId="87" xfId="63" applyNumberFormat="1" applyFont="1" applyFill="1" applyBorder="1" applyAlignment="1" applyProtection="1">
      <alignment horizontal="center" vertical="center"/>
      <protection locked="0"/>
    </xf>
    <xf numFmtId="0" fontId="1" fillId="21" borderId="89" xfId="63" applyNumberFormat="1" applyFont="1" applyFill="1" applyBorder="1" applyAlignment="1" applyProtection="1">
      <alignment horizontal="center" vertical="center"/>
      <protection locked="0"/>
    </xf>
    <xf numFmtId="0" fontId="7" fillId="21" borderId="87" xfId="63" applyFont="1" applyFill="1" applyBorder="1" applyAlignment="1">
      <alignment horizontal="center" vertical="center"/>
      <protection/>
    </xf>
    <xf numFmtId="0" fontId="7" fillId="21" borderId="89" xfId="63" applyFont="1" applyFill="1" applyBorder="1" applyAlignment="1">
      <alignment horizontal="center" vertical="center"/>
      <protection/>
    </xf>
    <xf numFmtId="180" fontId="7" fillId="21" borderId="116" xfId="63" applyNumberFormat="1" applyFont="1" applyFill="1" applyBorder="1" applyAlignment="1">
      <alignment horizontal="center" vertical="center"/>
      <protection/>
    </xf>
    <xf numFmtId="180" fontId="7" fillId="21" borderId="60" xfId="63" applyNumberFormat="1" applyFont="1" applyFill="1" applyBorder="1" applyAlignment="1">
      <alignment horizontal="center" vertical="center"/>
      <protection/>
    </xf>
    <xf numFmtId="180" fontId="7" fillId="21" borderId="84" xfId="63" applyNumberFormat="1" applyFont="1" applyFill="1" applyBorder="1" applyAlignment="1">
      <alignment horizontal="center" vertical="center"/>
      <protection/>
    </xf>
    <xf numFmtId="180" fontId="7" fillId="21" borderId="117" xfId="63" applyNumberFormat="1" applyFont="1" applyFill="1" applyBorder="1" applyAlignment="1">
      <alignment horizontal="center" vertical="center"/>
      <protection/>
    </xf>
    <xf numFmtId="0" fontId="1" fillId="21" borderId="42" xfId="63" applyNumberFormat="1" applyFont="1" applyFill="1" applyBorder="1" applyAlignment="1" applyProtection="1">
      <alignment horizontal="center" vertical="center"/>
      <protection locked="0"/>
    </xf>
    <xf numFmtId="180" fontId="7" fillId="21" borderId="118" xfId="63" applyNumberFormat="1" applyFont="1" applyFill="1" applyBorder="1" applyAlignment="1">
      <alignment horizontal="center" vertical="center"/>
      <protection/>
    </xf>
    <xf numFmtId="180" fontId="7" fillId="24" borderId="11" xfId="63" applyNumberFormat="1" applyFont="1" applyFill="1" applyBorder="1" applyAlignment="1">
      <alignment vertical="center"/>
      <protection/>
    </xf>
    <xf numFmtId="180" fontId="7" fillId="24" borderId="0" xfId="63" applyNumberFormat="1" applyFont="1" applyFill="1" applyBorder="1" applyAlignment="1">
      <alignment vertical="center"/>
      <protection/>
    </xf>
    <xf numFmtId="180" fontId="7" fillId="24" borderId="22" xfId="63" applyNumberFormat="1" applyFont="1" applyFill="1" applyBorder="1" applyAlignment="1">
      <alignment vertical="center"/>
      <protection/>
    </xf>
    <xf numFmtId="180" fontId="17" fillId="24" borderId="0" xfId="63" applyNumberFormat="1" applyFont="1" applyFill="1" applyBorder="1" applyAlignment="1">
      <alignment horizontal="center" vertical="center"/>
      <protection/>
    </xf>
    <xf numFmtId="180" fontId="16" fillId="24" borderId="22" xfId="63" applyNumberFormat="1" applyFont="1" applyFill="1" applyBorder="1" applyAlignment="1">
      <alignment horizontal="center" vertical="center"/>
      <protection/>
    </xf>
    <xf numFmtId="180" fontId="18" fillId="24" borderId="0" xfId="63" applyNumberFormat="1" applyFont="1" applyFill="1" applyBorder="1" applyAlignment="1">
      <alignment/>
      <protection/>
    </xf>
    <xf numFmtId="180" fontId="18" fillId="24" borderId="0" xfId="63" applyNumberFormat="1" applyFont="1" applyFill="1" applyBorder="1" applyAlignment="1">
      <alignment vertical="center"/>
      <protection/>
    </xf>
    <xf numFmtId="180" fontId="7" fillId="24" borderId="0" xfId="63" applyNumberFormat="1" applyFont="1" applyFill="1" applyAlignment="1">
      <alignment vertical="center"/>
      <protection/>
    </xf>
    <xf numFmtId="178" fontId="22" fillId="24" borderId="11" xfId="63" applyNumberFormat="1" applyFont="1" applyFill="1" applyBorder="1" applyAlignment="1">
      <alignment vertical="center"/>
      <protection/>
    </xf>
    <xf numFmtId="178" fontId="22" fillId="24" borderId="0" xfId="63" applyNumberFormat="1" applyFont="1" applyFill="1" applyBorder="1" applyAlignment="1">
      <alignment vertical="center"/>
      <protection/>
    </xf>
    <xf numFmtId="180" fontId="7" fillId="24" borderId="19" xfId="63" applyNumberFormat="1" applyFont="1" applyFill="1" applyBorder="1" applyAlignment="1">
      <alignment vertical="center"/>
      <protection/>
    </xf>
    <xf numFmtId="180" fontId="22" fillId="24" borderId="0" xfId="63" applyNumberFormat="1" applyFont="1" applyFill="1" applyAlignment="1">
      <alignment vertical="center"/>
      <protection/>
    </xf>
    <xf numFmtId="180" fontId="22" fillId="24" borderId="0" xfId="63" applyNumberFormat="1" applyFont="1" applyFill="1" applyBorder="1" applyAlignment="1">
      <alignment vertical="center"/>
      <protection/>
    </xf>
    <xf numFmtId="180" fontId="3" fillId="24" borderId="79" xfId="63" applyNumberFormat="1" applyFont="1" applyFill="1" applyBorder="1" applyAlignment="1">
      <alignment horizontal="center" vertical="center"/>
      <protection/>
    </xf>
    <xf numFmtId="0" fontId="7" fillId="24" borderId="80" xfId="63" applyFont="1" applyFill="1" applyBorder="1" applyAlignment="1">
      <alignment vertical="center"/>
      <protection/>
    </xf>
    <xf numFmtId="0" fontId="7" fillId="24" borderId="46" xfId="63" applyFont="1" applyFill="1" applyBorder="1" applyAlignment="1">
      <alignment vertical="center"/>
      <protection/>
    </xf>
    <xf numFmtId="0" fontId="7" fillId="24" borderId="81" xfId="63" applyFont="1" applyFill="1" applyBorder="1" applyAlignment="1">
      <alignment vertical="center"/>
      <protection/>
    </xf>
    <xf numFmtId="180" fontId="3" fillId="24" borderId="0" xfId="63" applyNumberFormat="1" applyFont="1" applyFill="1" applyBorder="1" applyAlignment="1" applyProtection="1">
      <alignment horizontal="distributed" vertical="center"/>
      <protection/>
    </xf>
    <xf numFmtId="180" fontId="3" fillId="24" borderId="46" xfId="63" applyNumberFormat="1" applyFont="1" applyFill="1" applyBorder="1" applyAlignment="1" applyProtection="1">
      <alignment horizontal="distributed" vertical="center"/>
      <protection/>
    </xf>
    <xf numFmtId="180" fontId="4" fillId="24" borderId="22" xfId="63" applyNumberFormat="1" applyFont="1" applyFill="1" applyBorder="1" applyAlignment="1" applyProtection="1">
      <alignment horizontal="distributed" vertical="center"/>
      <protection/>
    </xf>
    <xf numFmtId="180" fontId="4" fillId="24" borderId="81" xfId="63" applyNumberFormat="1" applyFont="1" applyFill="1" applyBorder="1" applyAlignment="1" applyProtection="1">
      <alignment horizontal="distributed" vertical="center"/>
      <protection/>
    </xf>
    <xf numFmtId="0" fontId="0" fillId="24" borderId="46" xfId="0" applyFont="1" applyFill="1" applyBorder="1" applyAlignment="1">
      <alignment vertical="center"/>
    </xf>
    <xf numFmtId="180" fontId="17" fillId="24" borderId="0" xfId="62" applyNumberFormat="1" applyFont="1" applyFill="1" applyBorder="1" applyAlignment="1" applyProtection="1">
      <alignment vertical="center"/>
      <protection/>
    </xf>
    <xf numFmtId="180" fontId="17" fillId="24" borderId="47" xfId="62" applyNumberFormat="1" applyFont="1" applyFill="1" applyBorder="1" applyAlignment="1" applyProtection="1">
      <alignment vertical="center"/>
      <protection/>
    </xf>
    <xf numFmtId="180" fontId="17" fillId="24" borderId="52" xfId="62" applyNumberFormat="1" applyFont="1" applyFill="1" applyBorder="1" applyAlignment="1" applyProtection="1">
      <alignment horizontal="distributed" vertical="center"/>
      <protection/>
    </xf>
    <xf numFmtId="180" fontId="17" fillId="24" borderId="22" xfId="62" applyNumberFormat="1" applyFont="1" applyFill="1" applyBorder="1" applyAlignment="1" applyProtection="1">
      <alignment vertical="center"/>
      <protection/>
    </xf>
    <xf numFmtId="180" fontId="3" fillId="21" borderId="108" xfId="63" applyNumberFormat="1" applyFont="1" applyFill="1" applyBorder="1" applyAlignment="1">
      <alignment horizontal="center" vertical="center"/>
      <protection/>
    </xf>
    <xf numFmtId="0" fontId="2" fillId="21" borderId="92" xfId="63" applyNumberFormat="1" applyFont="1" applyFill="1" applyBorder="1" applyAlignment="1" applyProtection="1">
      <alignment horizontal="center" vertical="center"/>
      <protection locked="0"/>
    </xf>
    <xf numFmtId="180" fontId="3" fillId="21" borderId="119" xfId="63" applyNumberFormat="1" applyFont="1" applyFill="1" applyBorder="1" applyAlignment="1">
      <alignment horizontal="center" vertical="center"/>
      <protection/>
    </xf>
    <xf numFmtId="0" fontId="2" fillId="21" borderId="87" xfId="63" applyNumberFormat="1" applyFont="1" applyFill="1" applyBorder="1" applyAlignment="1" applyProtection="1">
      <alignment/>
      <protection locked="0"/>
    </xf>
    <xf numFmtId="0" fontId="2" fillId="21" borderId="89" xfId="63" applyNumberFormat="1" applyFont="1" applyFill="1" applyBorder="1" applyAlignment="1" applyProtection="1">
      <alignment/>
      <protection locked="0"/>
    </xf>
    <xf numFmtId="180" fontId="3" fillId="21" borderId="120" xfId="63" applyNumberFormat="1" applyFont="1" applyFill="1" applyBorder="1" applyAlignment="1">
      <alignment horizontal="center" vertical="center"/>
      <protection/>
    </xf>
    <xf numFmtId="180" fontId="3" fillId="21" borderId="82" xfId="63" applyNumberFormat="1" applyFont="1" applyFill="1" applyBorder="1" applyAlignment="1">
      <alignment horizontal="center" vertical="center"/>
      <protection/>
    </xf>
    <xf numFmtId="180" fontId="3" fillId="21" borderId="83" xfId="63" applyNumberFormat="1" applyFont="1" applyFill="1" applyBorder="1" applyAlignment="1">
      <alignment horizontal="center" vertical="center"/>
      <protection/>
    </xf>
    <xf numFmtId="180" fontId="3" fillId="21" borderId="85" xfId="63" applyNumberFormat="1" applyFont="1" applyFill="1" applyBorder="1" applyAlignment="1">
      <alignment horizontal="center" vertical="center"/>
      <protection/>
    </xf>
    <xf numFmtId="180" fontId="3" fillId="21" borderId="121" xfId="63" applyNumberFormat="1" applyFont="1" applyFill="1" applyBorder="1" applyAlignment="1">
      <alignment horizontal="center" vertical="center"/>
      <protection/>
    </xf>
    <xf numFmtId="180" fontId="3" fillId="21" borderId="112" xfId="63" applyNumberFormat="1" applyFont="1" applyFill="1" applyBorder="1" applyAlignment="1">
      <alignment horizontal="center" vertical="center"/>
      <protection/>
    </xf>
    <xf numFmtId="180" fontId="3" fillId="21" borderId="113" xfId="63" applyNumberFormat="1" applyFont="1" applyFill="1" applyBorder="1" applyAlignment="1">
      <alignment horizontal="center" vertical="center"/>
      <protection/>
    </xf>
    <xf numFmtId="0" fontId="7" fillId="21" borderId="40" xfId="63" applyFont="1" applyFill="1" applyBorder="1" applyAlignment="1">
      <alignment horizontal="center" vertical="center"/>
      <protection/>
    </xf>
    <xf numFmtId="180" fontId="3" fillId="21" borderId="17" xfId="63" applyNumberFormat="1" applyFont="1" applyFill="1" applyBorder="1" applyAlignment="1">
      <alignment horizontal="center" vertical="center"/>
      <protection/>
    </xf>
    <xf numFmtId="180" fontId="3" fillId="21" borderId="114" xfId="63" applyNumberFormat="1" applyFont="1" applyFill="1" applyBorder="1" applyAlignment="1">
      <alignment horizontal="center" vertical="center"/>
      <protection/>
    </xf>
    <xf numFmtId="180" fontId="3" fillId="21" borderId="115" xfId="63" applyNumberFormat="1" applyFont="1" applyFill="1" applyBorder="1" applyAlignment="1">
      <alignment horizontal="center" vertical="center"/>
      <protection/>
    </xf>
    <xf numFmtId="0" fontId="2" fillId="21" borderId="50" xfId="63" applyNumberFormat="1" applyFont="1" applyFill="1" applyBorder="1" applyAlignment="1" applyProtection="1">
      <alignment horizontal="center" vertical="center"/>
      <protection locked="0"/>
    </xf>
    <xf numFmtId="180" fontId="3" fillId="21" borderId="18" xfId="63" applyNumberFormat="1" applyFont="1" applyFill="1" applyBorder="1" applyAlignment="1">
      <alignment horizontal="center" vertical="center"/>
      <protection/>
    </xf>
    <xf numFmtId="180" fontId="3" fillId="24" borderId="11" xfId="63" applyNumberFormat="1" applyFont="1" applyFill="1" applyBorder="1" applyAlignment="1">
      <alignment horizontal="center" vertical="center"/>
      <protection/>
    </xf>
    <xf numFmtId="0" fontId="7" fillId="24" borderId="79" xfId="63" applyFont="1" applyFill="1" applyBorder="1" applyAlignment="1">
      <alignment vertical="center"/>
      <protection/>
    </xf>
    <xf numFmtId="180" fontId="3" fillId="24" borderId="0" xfId="63" applyNumberFormat="1" applyFont="1" applyFill="1" applyBorder="1" applyAlignment="1">
      <alignment horizontal="center" vertical="center"/>
      <protection/>
    </xf>
    <xf numFmtId="180" fontId="3" fillId="24" borderId="22" xfId="63" applyNumberFormat="1" applyFont="1" applyFill="1" applyBorder="1" applyAlignment="1">
      <alignment horizontal="center" vertical="center"/>
      <protection/>
    </xf>
    <xf numFmtId="180" fontId="3" fillId="24" borderId="0" xfId="63" applyNumberFormat="1" applyFont="1" applyFill="1" applyAlignment="1">
      <alignment horizontal="center" vertical="center"/>
      <protection/>
    </xf>
    <xf numFmtId="180" fontId="4" fillId="24" borderId="22" xfId="63" applyNumberFormat="1" applyFont="1" applyFill="1" applyBorder="1" applyAlignment="1">
      <alignment horizontal="center" vertical="center"/>
      <protection/>
    </xf>
    <xf numFmtId="180" fontId="20" fillId="24" borderId="0" xfId="63" applyNumberFormat="1" applyFont="1" applyFill="1" applyAlignment="1">
      <alignment horizontal="center" vertical="center"/>
      <protection/>
    </xf>
    <xf numFmtId="178" fontId="20" fillId="24" borderId="11" xfId="63" applyNumberFormat="1" applyFont="1" applyFill="1" applyBorder="1" applyAlignment="1">
      <alignment horizontal="center" vertical="center"/>
      <protection/>
    </xf>
    <xf numFmtId="178" fontId="20" fillId="24" borderId="0" xfId="63" applyNumberFormat="1" applyFont="1" applyFill="1" applyBorder="1" applyAlignment="1">
      <alignment horizontal="center" vertical="center"/>
      <protection/>
    </xf>
    <xf numFmtId="180" fontId="3" fillId="24" borderId="19" xfId="63" applyNumberFormat="1" applyFont="1" applyFill="1" applyBorder="1" applyAlignment="1">
      <alignment horizontal="center" vertical="center"/>
      <protection/>
    </xf>
    <xf numFmtId="180" fontId="12" fillId="24" borderId="15" xfId="63" applyNumberFormat="1" applyFont="1" applyFill="1" applyBorder="1" applyAlignment="1">
      <alignment horizontal="center" vertical="center"/>
      <protection/>
    </xf>
    <xf numFmtId="180" fontId="3" fillId="24" borderId="15" xfId="63" applyNumberFormat="1" applyFont="1" applyFill="1" applyBorder="1" applyAlignment="1">
      <alignment horizontal="center" vertical="center"/>
      <protection/>
    </xf>
    <xf numFmtId="180" fontId="12" fillId="24" borderId="0" xfId="63" applyNumberFormat="1" applyFont="1" applyFill="1" applyBorder="1" applyAlignment="1">
      <alignment horizontal="center" vertical="center"/>
      <protection/>
    </xf>
    <xf numFmtId="180" fontId="12" fillId="24" borderId="11" xfId="63" applyNumberFormat="1" applyFont="1" applyFill="1" applyBorder="1" applyAlignment="1">
      <alignment horizontal="center" vertical="center"/>
      <protection/>
    </xf>
    <xf numFmtId="180" fontId="3" fillId="21" borderId="109" xfId="63" applyNumberFormat="1" applyFont="1" applyFill="1" applyBorder="1" applyAlignment="1">
      <alignment horizontal="center" vertical="center"/>
      <protection/>
    </xf>
    <xf numFmtId="0" fontId="2" fillId="21" borderId="122" xfId="63" applyNumberFormat="1" applyFont="1" applyFill="1" applyBorder="1" applyAlignment="1" applyProtection="1">
      <alignment/>
      <protection locked="0"/>
    </xf>
    <xf numFmtId="180" fontId="3" fillId="21" borderId="116" xfId="63" applyNumberFormat="1" applyFont="1" applyFill="1" applyBorder="1" applyAlignment="1">
      <alignment horizontal="center" vertical="center"/>
      <protection/>
    </xf>
    <xf numFmtId="180" fontId="3" fillId="21" borderId="84" xfId="63" applyNumberFormat="1" applyFont="1" applyFill="1" applyBorder="1" applyAlignment="1">
      <alignment horizontal="center" vertical="center"/>
      <protection/>
    </xf>
    <xf numFmtId="180" fontId="3" fillId="21" borderId="117" xfId="63" applyNumberFormat="1" applyFont="1" applyFill="1" applyBorder="1" applyAlignment="1">
      <alignment horizontal="center" vertical="center"/>
      <protection/>
    </xf>
    <xf numFmtId="180" fontId="3" fillId="21" borderId="18" xfId="63" applyNumberFormat="1" applyFont="1" applyFill="1" applyBorder="1" applyAlignment="1">
      <alignment horizontal="center" vertical="center" shrinkToFit="1"/>
      <protection/>
    </xf>
    <xf numFmtId="180" fontId="3" fillId="24" borderId="13" xfId="63" applyNumberFormat="1" applyFont="1" applyFill="1" applyBorder="1" applyAlignment="1">
      <alignment horizontal="center" vertical="center"/>
      <protection/>
    </xf>
    <xf numFmtId="180" fontId="4" fillId="24" borderId="19" xfId="63" applyNumberFormat="1" applyFont="1" applyFill="1" applyBorder="1" applyAlignment="1">
      <alignment horizontal="center" vertical="center"/>
      <protection/>
    </xf>
    <xf numFmtId="180" fontId="12" fillId="24" borderId="0" xfId="63" applyNumberFormat="1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-3-5民種別齢別資源" xfId="60"/>
    <cellStyle name="標準_01-3-6面積・7蓄積" xfId="61"/>
    <cellStyle name="標準_Ⅰ 森林資源(１７年版_計画G)" xfId="62"/>
    <cellStyle name="標準_Ⅰ_森林資源(１～３表-4）" xfId="63"/>
    <cellStyle name="標準_Ⅰ_森林資源(第３表－５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49"/>
  <sheetViews>
    <sheetView zoomScalePageLayoutView="0" workbookViewId="0" topLeftCell="A1">
      <selection activeCell="R10" sqref="R10"/>
    </sheetView>
  </sheetViews>
  <sheetFormatPr defaultColWidth="10.75390625" defaultRowHeight="13.5"/>
  <cols>
    <col min="1" max="1" width="4.625" style="11" customWidth="1"/>
    <col min="2" max="2" width="18.50390625" style="11" customWidth="1"/>
    <col min="3" max="10" width="12.625" style="11" customWidth="1"/>
    <col min="11" max="18" width="12.625" style="12" customWidth="1"/>
    <col min="19" max="19" width="4.625" style="13" bestFit="1" customWidth="1"/>
    <col min="20" max="20" width="10.75390625" style="14" customWidth="1"/>
    <col min="21" max="16384" width="10.75390625" style="11" customWidth="1"/>
  </cols>
  <sheetData>
    <row r="1" spans="1:20" s="6" customFormat="1" ht="14.25" customHeight="1">
      <c r="A1" s="4" t="s">
        <v>55</v>
      </c>
      <c r="B1" s="5"/>
      <c r="K1" s="7"/>
      <c r="L1" s="7"/>
      <c r="M1" s="7"/>
      <c r="N1" s="7"/>
      <c r="O1" s="7"/>
      <c r="P1" s="7"/>
      <c r="Q1" s="7"/>
      <c r="R1" s="7"/>
      <c r="S1" s="8"/>
      <c r="T1" s="9"/>
    </row>
    <row r="2" spans="1:2" ht="12" customHeight="1">
      <c r="A2" s="10"/>
      <c r="B2" s="10"/>
    </row>
    <row r="3" spans="1:20" s="5" customFormat="1" ht="12" customHeight="1">
      <c r="A3" s="5" t="s">
        <v>112</v>
      </c>
      <c r="K3" s="15"/>
      <c r="L3" s="15"/>
      <c r="M3" s="15"/>
      <c r="N3" s="15"/>
      <c r="O3" s="15"/>
      <c r="P3" s="15"/>
      <c r="Q3" s="15"/>
      <c r="R3" s="15"/>
      <c r="S3" s="16"/>
      <c r="T3" s="17"/>
    </row>
    <row r="4" spans="11:20" s="18" customFormat="1" ht="12.75" thickBot="1">
      <c r="K4" s="19"/>
      <c r="L4" s="19"/>
      <c r="M4" s="19"/>
      <c r="N4" s="19"/>
      <c r="O4" s="19"/>
      <c r="P4" s="19"/>
      <c r="Q4" s="19"/>
      <c r="R4" s="19" t="s">
        <v>3</v>
      </c>
      <c r="S4" s="20"/>
      <c r="T4" s="21"/>
    </row>
    <row r="5" spans="1:20" s="18" customFormat="1" ht="18.75" customHeight="1">
      <c r="A5" s="482" t="s">
        <v>6</v>
      </c>
      <c r="B5" s="483"/>
      <c r="C5" s="22"/>
      <c r="D5" s="22"/>
      <c r="E5" s="23" t="s">
        <v>9</v>
      </c>
      <c r="F5" s="23"/>
      <c r="G5" s="23"/>
      <c r="H5" s="23"/>
      <c r="I5" s="22"/>
      <c r="J5" s="23"/>
      <c r="K5" s="24"/>
      <c r="L5" s="24" t="s">
        <v>10</v>
      </c>
      <c r="M5" s="24"/>
      <c r="N5" s="24"/>
      <c r="O5" s="24"/>
      <c r="P5" s="24"/>
      <c r="Q5" s="24"/>
      <c r="R5" s="25" t="s">
        <v>11</v>
      </c>
      <c r="S5" s="26"/>
      <c r="T5" s="21"/>
    </row>
    <row r="6" spans="1:20" s="18" customFormat="1" ht="18.75" customHeight="1">
      <c r="A6" s="484"/>
      <c r="B6" s="485"/>
      <c r="C6" s="27" t="s">
        <v>12</v>
      </c>
      <c r="D6" s="488" t="s">
        <v>12</v>
      </c>
      <c r="E6" s="490" t="s">
        <v>13</v>
      </c>
      <c r="F6" s="491"/>
      <c r="G6" s="492"/>
      <c r="H6" s="488" t="s">
        <v>14</v>
      </c>
      <c r="I6" s="488" t="s">
        <v>12</v>
      </c>
      <c r="J6" s="490" t="s">
        <v>15</v>
      </c>
      <c r="K6" s="491"/>
      <c r="L6" s="491"/>
      <c r="M6" s="492"/>
      <c r="N6" s="479" t="s">
        <v>56</v>
      </c>
      <c r="O6" s="480"/>
      <c r="P6" s="480"/>
      <c r="Q6" s="480"/>
      <c r="R6" s="481"/>
      <c r="S6" s="28"/>
      <c r="T6" s="21"/>
    </row>
    <row r="7" spans="1:20" s="20" customFormat="1" ht="18.75" customHeight="1" thickBot="1">
      <c r="A7" s="486"/>
      <c r="B7" s="487"/>
      <c r="C7" s="29"/>
      <c r="D7" s="489"/>
      <c r="E7" s="30" t="s">
        <v>12</v>
      </c>
      <c r="F7" s="30" t="s">
        <v>2</v>
      </c>
      <c r="G7" s="30" t="s">
        <v>16</v>
      </c>
      <c r="H7" s="489"/>
      <c r="I7" s="489"/>
      <c r="J7" s="30" t="s">
        <v>12</v>
      </c>
      <c r="K7" s="31" t="s">
        <v>17</v>
      </c>
      <c r="L7" s="31" t="s">
        <v>18</v>
      </c>
      <c r="M7" s="31" t="s">
        <v>19</v>
      </c>
      <c r="N7" s="31" t="s">
        <v>113</v>
      </c>
      <c r="O7" s="31" t="s">
        <v>134</v>
      </c>
      <c r="P7" s="31" t="s">
        <v>1</v>
      </c>
      <c r="Q7" s="31" t="s">
        <v>20</v>
      </c>
      <c r="R7" s="32" t="s">
        <v>21</v>
      </c>
      <c r="S7" s="33"/>
      <c r="T7" s="34"/>
    </row>
    <row r="8" spans="1:20" s="18" customFormat="1" ht="18" customHeight="1">
      <c r="A8" s="473" t="s">
        <v>124</v>
      </c>
      <c r="B8" s="474"/>
      <c r="C8" s="35">
        <v>424021</v>
      </c>
      <c r="D8" s="35">
        <v>197272</v>
      </c>
      <c r="E8" s="35">
        <v>195574</v>
      </c>
      <c r="F8" s="36">
        <v>195204</v>
      </c>
      <c r="G8" s="36">
        <v>369</v>
      </c>
      <c r="H8" s="35">
        <v>1698</v>
      </c>
      <c r="I8" s="37">
        <v>226749</v>
      </c>
      <c r="J8" s="35">
        <v>19810</v>
      </c>
      <c r="K8" s="38">
        <v>6737</v>
      </c>
      <c r="L8" s="38">
        <v>12905</v>
      </c>
      <c r="M8" s="38">
        <v>168</v>
      </c>
      <c r="N8" s="38">
        <v>206938</v>
      </c>
      <c r="O8" s="38">
        <v>6321</v>
      </c>
      <c r="P8" s="38">
        <v>4833</v>
      </c>
      <c r="Q8" s="38">
        <v>48990</v>
      </c>
      <c r="R8" s="39">
        <v>146796</v>
      </c>
      <c r="S8" s="20" t="s">
        <v>125</v>
      </c>
      <c r="T8" s="21"/>
    </row>
    <row r="9" spans="1:20" s="18" customFormat="1" ht="18" customHeight="1">
      <c r="A9" s="473" t="s">
        <v>126</v>
      </c>
      <c r="B9" s="474"/>
      <c r="C9" s="35">
        <v>424463.62</v>
      </c>
      <c r="D9" s="35">
        <v>197030.42</v>
      </c>
      <c r="E9" s="35">
        <v>195332.42</v>
      </c>
      <c r="F9" s="35">
        <v>194980.19</v>
      </c>
      <c r="G9" s="35">
        <v>352.23</v>
      </c>
      <c r="H9" s="35">
        <v>1698</v>
      </c>
      <c r="I9" s="37">
        <v>227433.2</v>
      </c>
      <c r="J9" s="35">
        <v>20482.74</v>
      </c>
      <c r="K9" s="38">
        <v>6652.35</v>
      </c>
      <c r="L9" s="38">
        <v>13661.97</v>
      </c>
      <c r="M9" s="38">
        <v>168.42</v>
      </c>
      <c r="N9" s="38">
        <v>206950.46</v>
      </c>
      <c r="O9" s="38">
        <v>6617.99</v>
      </c>
      <c r="P9" s="38">
        <v>5067.7</v>
      </c>
      <c r="Q9" s="38">
        <v>46497.86</v>
      </c>
      <c r="R9" s="39">
        <v>148766.91</v>
      </c>
      <c r="S9" s="20" t="s">
        <v>127</v>
      </c>
      <c r="T9" s="21"/>
    </row>
    <row r="10" spans="1:20" s="45" customFormat="1" ht="18" customHeight="1" thickBot="1">
      <c r="A10" s="475" t="s">
        <v>132</v>
      </c>
      <c r="B10" s="476"/>
      <c r="C10" s="40">
        <f>D10+I10</f>
        <v>424131.9600000001</v>
      </c>
      <c r="D10" s="40">
        <f aca="true" t="shared" si="0" ref="D10:D17">E10+H10</f>
        <v>196828.24000000002</v>
      </c>
      <c r="E10" s="40">
        <f>F10+G10</f>
        <v>195160.24000000002</v>
      </c>
      <c r="F10" s="40">
        <f>F11+F18+F27+F48</f>
        <v>194817.48</v>
      </c>
      <c r="G10" s="40">
        <f>G11+G18+G27+G48</f>
        <v>342.76</v>
      </c>
      <c r="H10" s="40">
        <f>H11+H18+H27+H48</f>
        <v>1668</v>
      </c>
      <c r="I10" s="41">
        <f>J10+N10</f>
        <v>227303.72000000003</v>
      </c>
      <c r="J10" s="40">
        <f>SUM(K10:M10)</f>
        <v>20872.760000000002</v>
      </c>
      <c r="K10" s="42">
        <f>+K11+K18+K27+K48</f>
        <v>6678.93</v>
      </c>
      <c r="L10" s="42">
        <f>+L11+L18+L27+L48</f>
        <v>13969.08</v>
      </c>
      <c r="M10" s="42">
        <f>+M11+M18+M27+M48</f>
        <v>224.75</v>
      </c>
      <c r="N10" s="42">
        <f>SUM(O10:R10)</f>
        <v>206430.96000000002</v>
      </c>
      <c r="O10" s="42">
        <f>+O11+O18+O27+O48</f>
        <v>6641.679999999999</v>
      </c>
      <c r="P10" s="42">
        <f>+P11+P18+P27+P48</f>
        <v>5026.62</v>
      </c>
      <c r="Q10" s="42">
        <f>+Q11+Q18+Q27+Q48</f>
        <v>46149.71</v>
      </c>
      <c r="R10" s="43">
        <f>+R11+R18+R27+R48</f>
        <v>148612.95</v>
      </c>
      <c r="S10" s="299" t="s">
        <v>133</v>
      </c>
      <c r="T10" s="44"/>
    </row>
    <row r="11" spans="1:20" s="267" customFormat="1" ht="24" customHeight="1">
      <c r="A11" s="477" t="s">
        <v>57</v>
      </c>
      <c r="B11" s="478"/>
      <c r="C11" s="258">
        <f>D11+I11</f>
        <v>151746.57</v>
      </c>
      <c r="D11" s="259">
        <f t="shared" si="0"/>
        <v>97488.95</v>
      </c>
      <c r="E11" s="258">
        <f>F11+G11</f>
        <v>97488.95</v>
      </c>
      <c r="F11" s="258">
        <f>F12</f>
        <v>97236.62</v>
      </c>
      <c r="G11" s="258">
        <f>G12</f>
        <v>252.32999999999998</v>
      </c>
      <c r="H11" s="258">
        <f>H12</f>
        <v>0</v>
      </c>
      <c r="I11" s="260">
        <f>J11+N11</f>
        <v>54257.619999999995</v>
      </c>
      <c r="J11" s="261">
        <f>SUM(K11:M11)</f>
        <v>2175.88</v>
      </c>
      <c r="K11" s="262">
        <f>K12</f>
        <v>469.82000000000005</v>
      </c>
      <c r="L11" s="262">
        <f>L12</f>
        <v>1706.0600000000002</v>
      </c>
      <c r="M11" s="262">
        <v>0</v>
      </c>
      <c r="N11" s="263">
        <f>SUM(O11:R11)</f>
        <v>52081.74</v>
      </c>
      <c r="O11" s="262">
        <f>O12</f>
        <v>1540.8600000000001</v>
      </c>
      <c r="P11" s="262">
        <f>P12</f>
        <v>820.54</v>
      </c>
      <c r="Q11" s="262">
        <f>Q12</f>
        <v>26023.71</v>
      </c>
      <c r="R11" s="264">
        <f>R12</f>
        <v>23696.629999999997</v>
      </c>
      <c r="S11" s="265"/>
      <c r="T11" s="266"/>
    </row>
    <row r="12" spans="1:20" s="267" customFormat="1" ht="18" customHeight="1">
      <c r="A12" s="471" t="s">
        <v>109</v>
      </c>
      <c r="B12" s="472"/>
      <c r="C12" s="268">
        <f>SUM(C13:C17)</f>
        <v>151746.57</v>
      </c>
      <c r="D12" s="268">
        <f t="shared" si="0"/>
        <v>97488.95000000001</v>
      </c>
      <c r="E12" s="268">
        <f aca="true" t="shared" si="1" ref="E12:L12">SUM(E13:E17)</f>
        <v>97488.95000000001</v>
      </c>
      <c r="F12" s="268">
        <f t="shared" si="1"/>
        <v>97236.62</v>
      </c>
      <c r="G12" s="268">
        <f t="shared" si="1"/>
        <v>252.32999999999998</v>
      </c>
      <c r="H12" s="268">
        <f t="shared" si="1"/>
        <v>0</v>
      </c>
      <c r="I12" s="269">
        <f t="shared" si="1"/>
        <v>54257.62</v>
      </c>
      <c r="J12" s="270">
        <f t="shared" si="1"/>
        <v>2175.88</v>
      </c>
      <c r="K12" s="270">
        <f t="shared" si="1"/>
        <v>469.82000000000005</v>
      </c>
      <c r="L12" s="270">
        <f t="shared" si="1"/>
        <v>1706.0600000000002</v>
      </c>
      <c r="M12" s="270">
        <f aca="true" t="shared" si="2" ref="M12:R12">SUM(M13:M17)</f>
        <v>0</v>
      </c>
      <c r="N12" s="270">
        <f t="shared" si="2"/>
        <v>52081.740000000005</v>
      </c>
      <c r="O12" s="270">
        <f t="shared" si="2"/>
        <v>1540.8600000000001</v>
      </c>
      <c r="P12" s="270">
        <f t="shared" si="2"/>
        <v>820.54</v>
      </c>
      <c r="Q12" s="270">
        <f t="shared" si="2"/>
        <v>26023.71</v>
      </c>
      <c r="R12" s="271">
        <f t="shared" si="2"/>
        <v>23696.629999999997</v>
      </c>
      <c r="S12" s="272"/>
      <c r="T12" s="266"/>
    </row>
    <row r="13" spans="1:20" s="267" customFormat="1" ht="18" customHeight="1">
      <c r="A13" s="223">
        <v>1</v>
      </c>
      <c r="B13" s="224" t="s">
        <v>22</v>
      </c>
      <c r="C13" s="273">
        <f aca="true" t="shared" si="3" ref="C13:C18">D13+I13</f>
        <v>35272.48</v>
      </c>
      <c r="D13" s="273">
        <f t="shared" si="0"/>
        <v>25816.870000000003</v>
      </c>
      <c r="E13" s="273">
        <f aca="true" t="shared" si="4" ref="E13:E25">F13+G13</f>
        <v>25816.870000000003</v>
      </c>
      <c r="F13" s="273">
        <v>25681.9</v>
      </c>
      <c r="G13" s="273">
        <v>134.97</v>
      </c>
      <c r="H13" s="273">
        <v>0</v>
      </c>
      <c r="I13" s="274">
        <f aca="true" t="shared" si="5" ref="I13:I18">J13+N13</f>
        <v>9455.61</v>
      </c>
      <c r="J13" s="275">
        <f>SUM(K13:M13)</f>
        <v>645.7</v>
      </c>
      <c r="K13" s="275">
        <v>52.98</v>
      </c>
      <c r="L13" s="275">
        <v>592.72</v>
      </c>
      <c r="M13" s="275">
        <v>0</v>
      </c>
      <c r="N13" s="275">
        <f>SUM(O13:R13)</f>
        <v>8809.91</v>
      </c>
      <c r="O13" s="275">
        <v>215.93</v>
      </c>
      <c r="P13" s="275">
        <v>348</v>
      </c>
      <c r="Q13" s="275">
        <v>869.59</v>
      </c>
      <c r="R13" s="289">
        <v>7376.39</v>
      </c>
      <c r="S13" s="223">
        <v>1</v>
      </c>
      <c r="T13" s="266"/>
    </row>
    <row r="14" spans="1:20" s="267" customFormat="1" ht="18" customHeight="1">
      <c r="A14" s="223">
        <v>2</v>
      </c>
      <c r="B14" s="224" t="s">
        <v>23</v>
      </c>
      <c r="C14" s="273">
        <f t="shared" si="3"/>
        <v>36263.14</v>
      </c>
      <c r="D14" s="273">
        <f t="shared" si="0"/>
        <v>9208.58</v>
      </c>
      <c r="E14" s="273">
        <f t="shared" si="4"/>
        <v>9208.58</v>
      </c>
      <c r="F14" s="273">
        <v>9178.23</v>
      </c>
      <c r="G14" s="273">
        <v>30.35</v>
      </c>
      <c r="H14" s="273">
        <v>0</v>
      </c>
      <c r="I14" s="274">
        <f t="shared" si="5"/>
        <v>27054.56</v>
      </c>
      <c r="J14" s="275">
        <f>SUM(K14:M14)</f>
        <v>499.23</v>
      </c>
      <c r="K14" s="275">
        <v>148.69</v>
      </c>
      <c r="L14" s="275">
        <v>350.54</v>
      </c>
      <c r="M14" s="275">
        <v>0</v>
      </c>
      <c r="N14" s="275">
        <f>SUM(O14:R14)</f>
        <v>26555.33</v>
      </c>
      <c r="O14" s="275">
        <v>1082.68</v>
      </c>
      <c r="P14" s="275">
        <v>113.79</v>
      </c>
      <c r="Q14" s="275">
        <v>22252.23</v>
      </c>
      <c r="R14" s="289">
        <v>3106.63</v>
      </c>
      <c r="S14" s="223">
        <v>2</v>
      </c>
      <c r="T14" s="266"/>
    </row>
    <row r="15" spans="1:20" s="267" customFormat="1" ht="18" customHeight="1">
      <c r="A15" s="223">
        <v>3</v>
      </c>
      <c r="B15" s="224" t="s">
        <v>24</v>
      </c>
      <c r="C15" s="273">
        <f t="shared" si="3"/>
        <v>7399.82</v>
      </c>
      <c r="D15" s="273">
        <f t="shared" si="0"/>
        <v>4410.92</v>
      </c>
      <c r="E15" s="273">
        <f t="shared" si="4"/>
        <v>4410.92</v>
      </c>
      <c r="F15" s="273">
        <v>4410.92</v>
      </c>
      <c r="G15" s="273">
        <v>0</v>
      </c>
      <c r="H15" s="273">
        <v>0</v>
      </c>
      <c r="I15" s="274">
        <f t="shared" si="5"/>
        <v>2988.8999999999996</v>
      </c>
      <c r="J15" s="275">
        <f>SUM(K15:M15)</f>
        <v>271.54</v>
      </c>
      <c r="K15" s="275">
        <v>175.33</v>
      </c>
      <c r="L15" s="275">
        <v>96.21</v>
      </c>
      <c r="M15" s="275">
        <v>0</v>
      </c>
      <c r="N15" s="275">
        <f>SUM(O15:R15)</f>
        <v>2717.3599999999997</v>
      </c>
      <c r="O15" s="275">
        <v>0</v>
      </c>
      <c r="P15" s="275">
        <v>231.01</v>
      </c>
      <c r="Q15" s="275">
        <v>634.04</v>
      </c>
      <c r="R15" s="289">
        <v>1852.31</v>
      </c>
      <c r="S15" s="223">
        <v>3</v>
      </c>
      <c r="T15" s="266"/>
    </row>
    <row r="16" spans="1:20" s="267" customFormat="1" ht="18" customHeight="1">
      <c r="A16" s="223">
        <v>4</v>
      </c>
      <c r="B16" s="224" t="s">
        <v>25</v>
      </c>
      <c r="C16" s="273">
        <f t="shared" si="3"/>
        <v>2623.86</v>
      </c>
      <c r="D16" s="273">
        <f t="shared" si="0"/>
        <v>1185.46</v>
      </c>
      <c r="E16" s="273">
        <f t="shared" si="4"/>
        <v>1185.46</v>
      </c>
      <c r="F16" s="273">
        <v>1185.46</v>
      </c>
      <c r="G16" s="273">
        <v>0</v>
      </c>
      <c r="H16" s="273">
        <v>0</v>
      </c>
      <c r="I16" s="274">
        <f t="shared" si="5"/>
        <v>1438.4</v>
      </c>
      <c r="J16" s="275">
        <f>SUM(K16:M16)</f>
        <v>386.4</v>
      </c>
      <c r="K16" s="275">
        <v>41.72</v>
      </c>
      <c r="L16" s="275">
        <v>344.68</v>
      </c>
      <c r="M16" s="275">
        <v>0</v>
      </c>
      <c r="N16" s="275">
        <f>SUM(O16:R16)</f>
        <v>1052</v>
      </c>
      <c r="O16" s="275">
        <v>0</v>
      </c>
      <c r="P16" s="275">
        <v>0</v>
      </c>
      <c r="Q16" s="275">
        <v>81.96</v>
      </c>
      <c r="R16" s="289">
        <v>970.04</v>
      </c>
      <c r="S16" s="223">
        <v>4</v>
      </c>
      <c r="T16" s="266"/>
    </row>
    <row r="17" spans="1:20" s="267" customFormat="1" ht="18" customHeight="1" thickBot="1">
      <c r="A17" s="223">
        <v>5</v>
      </c>
      <c r="B17" s="224" t="s">
        <v>99</v>
      </c>
      <c r="C17" s="273">
        <f t="shared" si="3"/>
        <v>70187.27</v>
      </c>
      <c r="D17" s="273">
        <f t="shared" si="0"/>
        <v>56867.12</v>
      </c>
      <c r="E17" s="273">
        <f t="shared" si="4"/>
        <v>56867.12</v>
      </c>
      <c r="F17" s="273">
        <v>56780.11</v>
      </c>
      <c r="G17" s="273">
        <v>87.01</v>
      </c>
      <c r="H17" s="273">
        <v>0</v>
      </c>
      <c r="I17" s="274">
        <f t="shared" si="5"/>
        <v>13320.15</v>
      </c>
      <c r="J17" s="275">
        <f>SUM(K17:M17)</f>
        <v>373.01000000000005</v>
      </c>
      <c r="K17" s="275">
        <v>51.1</v>
      </c>
      <c r="L17" s="275">
        <v>321.91</v>
      </c>
      <c r="M17" s="275">
        <v>0</v>
      </c>
      <c r="N17" s="275">
        <f>SUM(O17:R17)</f>
        <v>12947.14</v>
      </c>
      <c r="O17" s="275">
        <v>242.25</v>
      </c>
      <c r="P17" s="275">
        <v>127.74</v>
      </c>
      <c r="Q17" s="275">
        <v>2185.89</v>
      </c>
      <c r="R17" s="289">
        <f>10391.23+0.03</f>
        <v>10391.26</v>
      </c>
      <c r="S17" s="276">
        <v>5</v>
      </c>
      <c r="T17" s="266"/>
    </row>
    <row r="18" spans="1:20" s="267" customFormat="1" ht="24" customHeight="1">
      <c r="A18" s="469" t="s">
        <v>7</v>
      </c>
      <c r="B18" s="470"/>
      <c r="C18" s="258">
        <f t="shared" si="3"/>
        <v>102304.95000000001</v>
      </c>
      <c r="D18" s="258">
        <f>E18+H18</f>
        <v>58239.54</v>
      </c>
      <c r="E18" s="258">
        <f t="shared" si="4"/>
        <v>57993.54</v>
      </c>
      <c r="F18" s="258">
        <f>F19</f>
        <v>57993.54</v>
      </c>
      <c r="G18" s="258">
        <f>G19</f>
        <v>0</v>
      </c>
      <c r="H18" s="258">
        <f>H19</f>
        <v>246</v>
      </c>
      <c r="I18" s="260">
        <f t="shared" si="5"/>
        <v>44065.41</v>
      </c>
      <c r="J18" s="261">
        <f>SUM(K18:M18)</f>
        <v>6179.009999999999</v>
      </c>
      <c r="K18" s="262">
        <f>K19</f>
        <v>809.65</v>
      </c>
      <c r="L18" s="262">
        <f>L19</f>
        <v>5313.03</v>
      </c>
      <c r="M18" s="262">
        <f>M19</f>
        <v>56.330000000000005</v>
      </c>
      <c r="N18" s="263">
        <f>SUM(O18:R18)</f>
        <v>37886.4</v>
      </c>
      <c r="O18" s="262">
        <f>O19</f>
        <v>1480.62</v>
      </c>
      <c r="P18" s="262">
        <f>P19</f>
        <v>981.18</v>
      </c>
      <c r="Q18" s="262">
        <f>Q19</f>
        <v>4597.92</v>
      </c>
      <c r="R18" s="264">
        <f>R19</f>
        <v>30826.68</v>
      </c>
      <c r="S18" s="277"/>
      <c r="T18" s="266"/>
    </row>
    <row r="19" spans="1:20" s="267" customFormat="1" ht="18" customHeight="1">
      <c r="A19" s="471" t="s">
        <v>111</v>
      </c>
      <c r="B19" s="472"/>
      <c r="C19" s="268">
        <f>SUM(C20:C26)</f>
        <v>102304.95</v>
      </c>
      <c r="D19" s="268">
        <f>SUM(D20:D26)</f>
        <v>58239.54</v>
      </c>
      <c r="E19" s="268">
        <f>SUM(E20:E26)</f>
        <v>57993.54</v>
      </c>
      <c r="F19" s="268">
        <f aca="true" t="shared" si="6" ref="F19:L19">SUM(F20:F26)</f>
        <v>57993.54</v>
      </c>
      <c r="G19" s="268">
        <f t="shared" si="6"/>
        <v>0</v>
      </c>
      <c r="H19" s="268">
        <f t="shared" si="6"/>
        <v>246</v>
      </c>
      <c r="I19" s="269">
        <f t="shared" si="6"/>
        <v>44065.41</v>
      </c>
      <c r="J19" s="270">
        <f t="shared" si="6"/>
        <v>6179.01</v>
      </c>
      <c r="K19" s="270">
        <f t="shared" si="6"/>
        <v>809.65</v>
      </c>
      <c r="L19" s="270">
        <f t="shared" si="6"/>
        <v>5313.03</v>
      </c>
      <c r="M19" s="270">
        <f aca="true" t="shared" si="7" ref="M19:R19">SUM(M20:M26)</f>
        <v>56.330000000000005</v>
      </c>
      <c r="N19" s="270">
        <f t="shared" si="7"/>
        <v>37886.399999999994</v>
      </c>
      <c r="O19" s="270">
        <f t="shared" si="7"/>
        <v>1480.62</v>
      </c>
      <c r="P19" s="270">
        <f t="shared" si="7"/>
        <v>981.18</v>
      </c>
      <c r="Q19" s="270">
        <f t="shared" si="7"/>
        <v>4597.92</v>
      </c>
      <c r="R19" s="271">
        <f t="shared" si="7"/>
        <v>30826.68</v>
      </c>
      <c r="S19" s="277"/>
      <c r="T19" s="266"/>
    </row>
    <row r="20" spans="1:20" s="267" customFormat="1" ht="18" customHeight="1">
      <c r="A20" s="223">
        <v>6</v>
      </c>
      <c r="B20" s="225" t="s">
        <v>26</v>
      </c>
      <c r="C20" s="273">
        <f aca="true" t="shared" si="8" ref="C20:C25">D20+I20</f>
        <v>19485.559999999998</v>
      </c>
      <c r="D20" s="273">
        <f aca="true" t="shared" si="9" ref="D20:D25">E20+H20</f>
        <v>13309.98</v>
      </c>
      <c r="E20" s="273">
        <f t="shared" si="4"/>
        <v>13309.98</v>
      </c>
      <c r="F20" s="273">
        <v>13309.98</v>
      </c>
      <c r="G20" s="273">
        <v>0</v>
      </c>
      <c r="H20" s="273">
        <v>0</v>
      </c>
      <c r="I20" s="274">
        <f aca="true" t="shared" si="10" ref="I20:I26">J20+N20</f>
        <v>6175.579999999999</v>
      </c>
      <c r="J20" s="275">
        <f aca="true" t="shared" si="11" ref="J20:J25">SUM(K20:M20)</f>
        <v>724.45</v>
      </c>
      <c r="K20" s="275">
        <v>37.81</v>
      </c>
      <c r="L20" s="275">
        <v>668.19</v>
      </c>
      <c r="M20" s="275">
        <v>18.45</v>
      </c>
      <c r="N20" s="275">
        <f aca="true" t="shared" si="12" ref="N20:N26">SUM(O20:R20)</f>
        <v>5451.129999999999</v>
      </c>
      <c r="O20" s="275">
        <v>0</v>
      </c>
      <c r="P20" s="275">
        <v>438.18</v>
      </c>
      <c r="Q20" s="275">
        <v>93.55</v>
      </c>
      <c r="R20" s="289">
        <v>4919.4</v>
      </c>
      <c r="S20" s="223">
        <v>6</v>
      </c>
      <c r="T20" s="266"/>
    </row>
    <row r="21" spans="1:20" s="267" customFormat="1" ht="18" customHeight="1">
      <c r="A21" s="223">
        <v>7</v>
      </c>
      <c r="B21" s="225" t="s">
        <v>27</v>
      </c>
      <c r="C21" s="273">
        <f t="shared" si="8"/>
        <v>9687.45</v>
      </c>
      <c r="D21" s="273">
        <f t="shared" si="9"/>
        <v>2350.23</v>
      </c>
      <c r="E21" s="273">
        <f t="shared" si="4"/>
        <v>2349.23</v>
      </c>
      <c r="F21" s="273">
        <v>2349.23</v>
      </c>
      <c r="G21" s="273">
        <v>0</v>
      </c>
      <c r="H21" s="273">
        <v>1</v>
      </c>
      <c r="I21" s="274">
        <f t="shared" si="10"/>
        <v>7337.22</v>
      </c>
      <c r="J21" s="275">
        <f t="shared" si="11"/>
        <v>1313.21</v>
      </c>
      <c r="K21" s="275">
        <v>693.2</v>
      </c>
      <c r="L21" s="275">
        <v>617.63</v>
      </c>
      <c r="M21" s="275">
        <v>2.38</v>
      </c>
      <c r="N21" s="275">
        <f t="shared" si="12"/>
        <v>6024.01</v>
      </c>
      <c r="O21" s="275">
        <v>456.47</v>
      </c>
      <c r="P21" s="275">
        <v>152.96</v>
      </c>
      <c r="Q21" s="275">
        <v>1040.93</v>
      </c>
      <c r="R21" s="289">
        <v>4373.65</v>
      </c>
      <c r="S21" s="223">
        <v>7</v>
      </c>
      <c r="T21" s="266"/>
    </row>
    <row r="22" spans="1:20" s="267" customFormat="1" ht="18" customHeight="1">
      <c r="A22" s="223">
        <v>8</v>
      </c>
      <c r="B22" s="225" t="s">
        <v>28</v>
      </c>
      <c r="C22" s="273">
        <f t="shared" si="8"/>
        <v>25988.29</v>
      </c>
      <c r="D22" s="273">
        <f t="shared" si="9"/>
        <v>14568.12</v>
      </c>
      <c r="E22" s="273">
        <f t="shared" si="4"/>
        <v>14344.12</v>
      </c>
      <c r="F22" s="273">
        <v>14344.12</v>
      </c>
      <c r="G22" s="273">
        <v>0</v>
      </c>
      <c r="H22" s="273">
        <v>224</v>
      </c>
      <c r="I22" s="274">
        <f t="shared" si="10"/>
        <v>11420.17</v>
      </c>
      <c r="J22" s="275">
        <f t="shared" si="11"/>
        <v>2259.5099999999998</v>
      </c>
      <c r="K22" s="275">
        <v>4.08</v>
      </c>
      <c r="L22" s="275">
        <v>2226.31</v>
      </c>
      <c r="M22" s="275">
        <v>29.12</v>
      </c>
      <c r="N22" s="275">
        <f t="shared" si="12"/>
        <v>9160.66</v>
      </c>
      <c r="O22" s="275">
        <v>0</v>
      </c>
      <c r="P22" s="275">
        <v>88.02</v>
      </c>
      <c r="Q22" s="275">
        <v>2617.01</v>
      </c>
      <c r="R22" s="289">
        <v>6455.63</v>
      </c>
      <c r="S22" s="223">
        <v>8</v>
      </c>
      <c r="T22" s="266"/>
    </row>
    <row r="23" spans="1:20" s="267" customFormat="1" ht="18" customHeight="1">
      <c r="A23" s="223">
        <v>9</v>
      </c>
      <c r="B23" s="225" t="s">
        <v>29</v>
      </c>
      <c r="C23" s="273">
        <f t="shared" si="8"/>
        <v>3892.9199999999996</v>
      </c>
      <c r="D23" s="273">
        <f t="shared" si="9"/>
        <v>3521.7</v>
      </c>
      <c r="E23" s="273">
        <f t="shared" si="4"/>
        <v>3501.7</v>
      </c>
      <c r="F23" s="273">
        <v>3501.7</v>
      </c>
      <c r="G23" s="273">
        <v>0</v>
      </c>
      <c r="H23" s="273">
        <v>20</v>
      </c>
      <c r="I23" s="274">
        <f t="shared" si="10"/>
        <v>371.21999999999997</v>
      </c>
      <c r="J23" s="275">
        <f t="shared" si="11"/>
        <v>23.12</v>
      </c>
      <c r="K23" s="275">
        <v>0</v>
      </c>
      <c r="L23" s="275">
        <v>23.12</v>
      </c>
      <c r="M23" s="275">
        <v>0</v>
      </c>
      <c r="N23" s="275">
        <f t="shared" si="12"/>
        <v>348.09999999999997</v>
      </c>
      <c r="O23" s="275">
        <v>0</v>
      </c>
      <c r="P23" s="275">
        <v>0</v>
      </c>
      <c r="Q23" s="275">
        <v>99.77</v>
      </c>
      <c r="R23" s="289">
        <v>248.32999999999998</v>
      </c>
      <c r="S23" s="223">
        <v>9</v>
      </c>
      <c r="T23" s="266"/>
    </row>
    <row r="24" spans="1:20" s="267" customFormat="1" ht="18" customHeight="1">
      <c r="A24" s="223">
        <v>10</v>
      </c>
      <c r="B24" s="225" t="s">
        <v>30</v>
      </c>
      <c r="C24" s="273">
        <f t="shared" si="8"/>
        <v>18687.49</v>
      </c>
      <c r="D24" s="273">
        <f t="shared" si="9"/>
        <v>16795.58</v>
      </c>
      <c r="E24" s="273">
        <f t="shared" si="4"/>
        <v>16794.58</v>
      </c>
      <c r="F24" s="273">
        <v>16794.58</v>
      </c>
      <c r="G24" s="273">
        <v>0</v>
      </c>
      <c r="H24" s="273">
        <v>1</v>
      </c>
      <c r="I24" s="274">
        <f t="shared" si="10"/>
        <v>1891.91</v>
      </c>
      <c r="J24" s="275">
        <f t="shared" si="11"/>
        <v>43.559999999999995</v>
      </c>
      <c r="K24" s="275">
        <v>0.55</v>
      </c>
      <c r="L24" s="275">
        <v>43.01</v>
      </c>
      <c r="M24" s="275">
        <v>0</v>
      </c>
      <c r="N24" s="275">
        <f t="shared" si="12"/>
        <v>1848.3500000000001</v>
      </c>
      <c r="O24" s="275">
        <v>0</v>
      </c>
      <c r="P24" s="275">
        <v>0</v>
      </c>
      <c r="Q24" s="275">
        <v>135.69</v>
      </c>
      <c r="R24" s="289">
        <v>1712.66</v>
      </c>
      <c r="S24" s="223">
        <v>10</v>
      </c>
      <c r="T24" s="266"/>
    </row>
    <row r="25" spans="1:20" s="267" customFormat="1" ht="18" customHeight="1">
      <c r="A25" s="223">
        <v>11</v>
      </c>
      <c r="B25" s="225" t="s">
        <v>31</v>
      </c>
      <c r="C25" s="273">
        <f t="shared" si="8"/>
        <v>4886.929999999999</v>
      </c>
      <c r="D25" s="273">
        <f t="shared" si="9"/>
        <v>138.72</v>
      </c>
      <c r="E25" s="273">
        <f t="shared" si="4"/>
        <v>138.72</v>
      </c>
      <c r="F25" s="273">
        <v>138.72</v>
      </c>
      <c r="G25" s="273">
        <v>0</v>
      </c>
      <c r="H25" s="273">
        <v>0</v>
      </c>
      <c r="I25" s="274">
        <f t="shared" si="10"/>
        <v>4748.209999999999</v>
      </c>
      <c r="J25" s="275">
        <f t="shared" si="11"/>
        <v>614.9</v>
      </c>
      <c r="K25" s="275">
        <v>0</v>
      </c>
      <c r="L25" s="275">
        <v>614.9</v>
      </c>
      <c r="M25" s="275">
        <v>0</v>
      </c>
      <c r="N25" s="275">
        <f t="shared" si="12"/>
        <v>4133.3099999999995</v>
      </c>
      <c r="O25" s="275">
        <v>839.32</v>
      </c>
      <c r="P25" s="275">
        <v>68.91</v>
      </c>
      <c r="Q25" s="275">
        <v>105.75</v>
      </c>
      <c r="R25" s="289">
        <v>3119.33</v>
      </c>
      <c r="S25" s="223">
        <v>11</v>
      </c>
      <c r="T25" s="266"/>
    </row>
    <row r="26" spans="1:20" s="267" customFormat="1" ht="18" customHeight="1" thickBot="1">
      <c r="A26" s="226">
        <v>12</v>
      </c>
      <c r="B26" s="249" t="s">
        <v>100</v>
      </c>
      <c r="C26" s="273">
        <f>D26+I26</f>
        <v>19676.31</v>
      </c>
      <c r="D26" s="273">
        <f>E26+H26</f>
        <v>7555.21</v>
      </c>
      <c r="E26" s="273">
        <f>F26+G26</f>
        <v>7555.21</v>
      </c>
      <c r="F26" s="273">
        <v>7555.21</v>
      </c>
      <c r="G26" s="273">
        <v>0</v>
      </c>
      <c r="H26" s="273">
        <v>0</v>
      </c>
      <c r="I26" s="274">
        <f t="shared" si="10"/>
        <v>12121.1</v>
      </c>
      <c r="J26" s="275">
        <f>SUM(K26:M26)</f>
        <v>1200.26</v>
      </c>
      <c r="K26" s="275">
        <v>74.01</v>
      </c>
      <c r="L26" s="275">
        <v>1119.87</v>
      </c>
      <c r="M26" s="275">
        <v>6.38</v>
      </c>
      <c r="N26" s="275">
        <f t="shared" si="12"/>
        <v>10920.84</v>
      </c>
      <c r="O26" s="275">
        <v>184.83</v>
      </c>
      <c r="P26" s="275">
        <v>233.11</v>
      </c>
      <c r="Q26" s="275">
        <v>505.22</v>
      </c>
      <c r="R26" s="289">
        <v>9997.68</v>
      </c>
      <c r="S26" s="267">
        <v>12</v>
      </c>
      <c r="T26" s="266"/>
    </row>
    <row r="27" spans="1:20" s="267" customFormat="1" ht="24" customHeight="1">
      <c r="A27" s="493" t="s">
        <v>58</v>
      </c>
      <c r="B27" s="494"/>
      <c r="C27" s="262">
        <f aca="true" t="shared" si="13" ref="C27:H27">C28+C37+C33+C45</f>
        <v>59820.77</v>
      </c>
      <c r="D27" s="262">
        <f t="shared" si="13"/>
        <v>11534</v>
      </c>
      <c r="E27" s="262">
        <f t="shared" si="13"/>
        <v>10567</v>
      </c>
      <c r="F27" s="262">
        <f t="shared" si="13"/>
        <v>10567</v>
      </c>
      <c r="G27" s="262">
        <f t="shared" si="13"/>
        <v>0</v>
      </c>
      <c r="H27" s="262">
        <f t="shared" si="13"/>
        <v>967</v>
      </c>
      <c r="I27" s="278">
        <f>J27+N27</f>
        <v>48286.77</v>
      </c>
      <c r="J27" s="261">
        <f>J28+J37+J33+J45</f>
        <v>6497.179999999999</v>
      </c>
      <c r="K27" s="262">
        <f>K28+K37+K33+K45</f>
        <v>2825.6899999999996</v>
      </c>
      <c r="L27" s="262">
        <f>L28+L37+L33+L45</f>
        <v>3671.49</v>
      </c>
      <c r="M27" s="262">
        <v>0</v>
      </c>
      <c r="N27" s="263">
        <f>SUM(O27:R27)</f>
        <v>41789.59</v>
      </c>
      <c r="O27" s="262">
        <f>O28+O37+O33+O45</f>
        <v>920.8</v>
      </c>
      <c r="P27" s="262">
        <f>P28+P37+P33+P45</f>
        <v>951.14</v>
      </c>
      <c r="Q27" s="262">
        <f>Q28+Q37+Q33+Q45</f>
        <v>4102.05</v>
      </c>
      <c r="R27" s="264">
        <f>R28+R37+R33+R45</f>
        <v>35815.6</v>
      </c>
      <c r="S27" s="265"/>
      <c r="T27" s="266"/>
    </row>
    <row r="28" spans="1:20" s="267" customFormat="1" ht="18" customHeight="1">
      <c r="A28" s="471" t="s">
        <v>103</v>
      </c>
      <c r="B28" s="472"/>
      <c r="C28" s="268">
        <f aca="true" t="shared" si="14" ref="C28:L28">SUM(C29:C32)</f>
        <v>7470</v>
      </c>
      <c r="D28" s="268">
        <f t="shared" si="14"/>
        <v>1007.19</v>
      </c>
      <c r="E28" s="268">
        <f t="shared" si="14"/>
        <v>1000.19</v>
      </c>
      <c r="F28" s="268">
        <f t="shared" si="14"/>
        <v>1000.19</v>
      </c>
      <c r="G28" s="268">
        <f t="shared" si="14"/>
        <v>0</v>
      </c>
      <c r="H28" s="268">
        <f t="shared" si="14"/>
        <v>7</v>
      </c>
      <c r="I28" s="279">
        <f t="shared" si="14"/>
        <v>6462.81</v>
      </c>
      <c r="J28" s="270">
        <f t="shared" si="14"/>
        <v>2254.7999999999997</v>
      </c>
      <c r="K28" s="270">
        <f t="shared" si="14"/>
        <v>1895.31</v>
      </c>
      <c r="L28" s="270">
        <f t="shared" si="14"/>
        <v>359.49</v>
      </c>
      <c r="M28" s="270">
        <v>0</v>
      </c>
      <c r="N28" s="270">
        <f>SUM(N29:N32)</f>
        <v>4208.009999999999</v>
      </c>
      <c r="O28" s="270">
        <f>SUM(O29:O32)</f>
        <v>95.58</v>
      </c>
      <c r="P28" s="270">
        <f>SUM(P29:P32)</f>
        <v>48.449999999999996</v>
      </c>
      <c r="Q28" s="270">
        <f>SUM(Q29:Q32)</f>
        <v>803.24</v>
      </c>
      <c r="R28" s="271">
        <f>SUM(R29:R32)</f>
        <v>3260.74</v>
      </c>
      <c r="S28" s="272" t="s">
        <v>11</v>
      </c>
      <c r="T28" s="266"/>
    </row>
    <row r="29" spans="1:20" s="267" customFormat="1" ht="18" customHeight="1">
      <c r="A29" s="223">
        <v>13</v>
      </c>
      <c r="B29" s="224" t="s">
        <v>32</v>
      </c>
      <c r="C29" s="273">
        <f aca="true" t="shared" si="15" ref="C29:C36">D29+I29</f>
        <v>3579.79</v>
      </c>
      <c r="D29" s="273">
        <f>E29+H29</f>
        <v>518.51</v>
      </c>
      <c r="E29" s="273">
        <f>F29+G29</f>
        <v>511.51</v>
      </c>
      <c r="F29" s="273">
        <v>511.51</v>
      </c>
      <c r="G29" s="273">
        <v>0</v>
      </c>
      <c r="H29" s="273">
        <v>7</v>
      </c>
      <c r="I29" s="280">
        <f aca="true" t="shared" si="16" ref="I29:I36">+J29+N29</f>
        <v>3061.2799999999997</v>
      </c>
      <c r="J29" s="275">
        <f aca="true" t="shared" si="17" ref="J29:J36">SUM(K29:M29)</f>
        <v>576.78</v>
      </c>
      <c r="K29" s="301">
        <v>448.21</v>
      </c>
      <c r="L29" s="301">
        <v>128.57</v>
      </c>
      <c r="M29" s="301">
        <v>0</v>
      </c>
      <c r="N29" s="275">
        <f>SUM(O29:R29)</f>
        <v>2484.5</v>
      </c>
      <c r="O29" s="301">
        <v>82.74</v>
      </c>
      <c r="P29" s="301">
        <v>34.3</v>
      </c>
      <c r="Q29" s="301">
        <v>276.4</v>
      </c>
      <c r="R29" s="302">
        <v>2091.06</v>
      </c>
      <c r="S29" s="223">
        <v>13</v>
      </c>
      <c r="T29" s="266"/>
    </row>
    <row r="30" spans="1:20" s="267" customFormat="1" ht="16.5" customHeight="1">
      <c r="A30" s="223">
        <v>14</v>
      </c>
      <c r="B30" s="225" t="s">
        <v>38</v>
      </c>
      <c r="C30" s="273">
        <f>D30+I30</f>
        <v>24.939999999999998</v>
      </c>
      <c r="D30" s="273">
        <f>E30+H30</f>
        <v>0</v>
      </c>
      <c r="E30" s="273">
        <f>F30+G30</f>
        <v>0</v>
      </c>
      <c r="F30" s="273">
        <v>0</v>
      </c>
      <c r="G30" s="273">
        <v>0</v>
      </c>
      <c r="H30" s="273">
        <v>0</v>
      </c>
      <c r="I30" s="280">
        <f>+J30+N30</f>
        <v>24.939999999999998</v>
      </c>
      <c r="J30" s="275">
        <f>SUM(K30:M30)</f>
        <v>12.09</v>
      </c>
      <c r="K30" s="301">
        <v>0</v>
      </c>
      <c r="L30" s="301">
        <v>12.09</v>
      </c>
      <c r="M30" s="301">
        <v>0</v>
      </c>
      <c r="N30" s="275">
        <f>SUM(O30:R30)</f>
        <v>12.85</v>
      </c>
      <c r="O30" s="301">
        <v>0</v>
      </c>
      <c r="P30" s="301">
        <v>0</v>
      </c>
      <c r="Q30" s="301">
        <v>0.93</v>
      </c>
      <c r="R30" s="302">
        <v>11.92</v>
      </c>
      <c r="S30" s="223">
        <v>14</v>
      </c>
      <c r="T30" s="266"/>
    </row>
    <row r="31" spans="1:20" s="267" customFormat="1" ht="18" customHeight="1">
      <c r="A31" s="223">
        <v>15</v>
      </c>
      <c r="B31" s="224" t="s">
        <v>34</v>
      </c>
      <c r="C31" s="273">
        <f>D31+I31</f>
        <v>3845.7999999999997</v>
      </c>
      <c r="D31" s="273">
        <f>E31+H31</f>
        <v>488.68</v>
      </c>
      <c r="E31" s="273">
        <f>F31+G31</f>
        <v>488.68</v>
      </c>
      <c r="F31" s="273">
        <v>488.68</v>
      </c>
      <c r="G31" s="273">
        <v>0</v>
      </c>
      <c r="H31" s="273">
        <v>0</v>
      </c>
      <c r="I31" s="280">
        <f>+J31+N31</f>
        <v>3357.12</v>
      </c>
      <c r="J31" s="275">
        <f>SUM(K31:M31)</f>
        <v>1665.83</v>
      </c>
      <c r="K31" s="301">
        <v>1447</v>
      </c>
      <c r="L31" s="301">
        <v>218.83</v>
      </c>
      <c r="M31" s="301">
        <v>0</v>
      </c>
      <c r="N31" s="275">
        <f>SUM(O31:R31)</f>
        <v>1691.29</v>
      </c>
      <c r="O31" s="301">
        <v>12.84</v>
      </c>
      <c r="P31" s="301">
        <v>14.15</v>
      </c>
      <c r="Q31" s="301">
        <v>525.62</v>
      </c>
      <c r="R31" s="302">
        <v>1138.68</v>
      </c>
      <c r="S31" s="223">
        <v>15</v>
      </c>
      <c r="T31" s="266"/>
    </row>
    <row r="32" spans="1:20" s="267" customFormat="1" ht="16.5" customHeight="1">
      <c r="A32" s="223">
        <v>16</v>
      </c>
      <c r="B32" s="225" t="s">
        <v>41</v>
      </c>
      <c r="C32" s="273">
        <f>D32+I32</f>
        <v>19.47</v>
      </c>
      <c r="D32" s="273">
        <f>E32+H32</f>
        <v>0</v>
      </c>
      <c r="E32" s="273">
        <f>F32+G32</f>
        <v>0</v>
      </c>
      <c r="F32" s="273">
        <v>0</v>
      </c>
      <c r="G32" s="273">
        <v>0</v>
      </c>
      <c r="H32" s="273">
        <v>0</v>
      </c>
      <c r="I32" s="280">
        <f>+J32+N32</f>
        <v>19.47</v>
      </c>
      <c r="J32" s="275">
        <f>SUM(K32:M32)</f>
        <v>0.1</v>
      </c>
      <c r="K32" s="301">
        <v>0.1</v>
      </c>
      <c r="L32" s="301">
        <v>0</v>
      </c>
      <c r="M32" s="301">
        <v>0</v>
      </c>
      <c r="N32" s="275">
        <f>SUM(O32:R32)</f>
        <v>19.369999999999997</v>
      </c>
      <c r="O32" s="301">
        <v>0</v>
      </c>
      <c r="P32" s="301">
        <v>0</v>
      </c>
      <c r="Q32" s="301">
        <v>0.29</v>
      </c>
      <c r="R32" s="303">
        <v>19.08</v>
      </c>
      <c r="S32" s="223">
        <v>16</v>
      </c>
      <c r="T32" s="266"/>
    </row>
    <row r="33" spans="1:20" s="223" customFormat="1" ht="16.5" customHeight="1">
      <c r="A33" s="471" t="s">
        <v>104</v>
      </c>
      <c r="B33" s="495"/>
      <c r="C33" s="268">
        <f aca="true" t="shared" si="18" ref="C33:L33">SUM(C34:C36)</f>
        <v>14256.43</v>
      </c>
      <c r="D33" s="268">
        <f t="shared" si="18"/>
        <v>3044.99</v>
      </c>
      <c r="E33" s="268">
        <f t="shared" si="18"/>
        <v>2606.99</v>
      </c>
      <c r="F33" s="268">
        <f t="shared" si="18"/>
        <v>2606.99</v>
      </c>
      <c r="G33" s="268">
        <f t="shared" si="18"/>
        <v>0</v>
      </c>
      <c r="H33" s="268">
        <f t="shared" si="18"/>
        <v>438</v>
      </c>
      <c r="I33" s="279">
        <f t="shared" si="18"/>
        <v>11211.44</v>
      </c>
      <c r="J33" s="270">
        <f t="shared" si="18"/>
        <v>2087.39</v>
      </c>
      <c r="K33" s="270">
        <f t="shared" si="18"/>
        <v>736.5799999999999</v>
      </c>
      <c r="L33" s="270">
        <f t="shared" si="18"/>
        <v>1350.8100000000002</v>
      </c>
      <c r="M33" s="270">
        <v>0</v>
      </c>
      <c r="N33" s="270">
        <f>SUM(N34:N36)</f>
        <v>9124.049999999997</v>
      </c>
      <c r="O33" s="270">
        <f>SUM(O34:O36)</f>
        <v>0</v>
      </c>
      <c r="P33" s="270">
        <f>SUM(P34:P36)</f>
        <v>23.17</v>
      </c>
      <c r="Q33" s="270">
        <f>SUM(Q34:Q36)</f>
        <v>1029.28</v>
      </c>
      <c r="R33" s="271">
        <f>SUM(R34:R36)</f>
        <v>8071.599999999999</v>
      </c>
      <c r="S33" s="272"/>
      <c r="T33" s="281"/>
    </row>
    <row r="34" spans="1:20" s="267" customFormat="1" ht="18" customHeight="1">
      <c r="A34" s="223">
        <v>17</v>
      </c>
      <c r="B34" s="224" t="s">
        <v>33</v>
      </c>
      <c r="C34" s="273">
        <f t="shared" si="15"/>
        <v>12715.99</v>
      </c>
      <c r="D34" s="273">
        <f>E34+H34</f>
        <v>2607.99</v>
      </c>
      <c r="E34" s="273">
        <f>F34+G34</f>
        <v>2606.99</v>
      </c>
      <c r="F34" s="273">
        <v>2606.99</v>
      </c>
      <c r="G34" s="273">
        <v>0</v>
      </c>
      <c r="H34" s="273">
        <v>1</v>
      </c>
      <c r="I34" s="280">
        <f t="shared" si="16"/>
        <v>10108</v>
      </c>
      <c r="J34" s="275">
        <f t="shared" si="17"/>
        <v>1783.8000000000002</v>
      </c>
      <c r="K34" s="301">
        <v>735.92</v>
      </c>
      <c r="L34" s="301">
        <v>1047.88</v>
      </c>
      <c r="M34" s="301">
        <v>0</v>
      </c>
      <c r="N34" s="275">
        <f>SUM(O34:R34)</f>
        <v>8324.199999999999</v>
      </c>
      <c r="O34" s="301">
        <v>0</v>
      </c>
      <c r="P34" s="301">
        <v>23.17</v>
      </c>
      <c r="Q34" s="301">
        <v>999.79</v>
      </c>
      <c r="R34" s="302">
        <v>7301.24</v>
      </c>
      <c r="S34" s="223">
        <v>17</v>
      </c>
      <c r="T34" s="266"/>
    </row>
    <row r="35" spans="1:20" s="267" customFormat="1" ht="18" customHeight="1">
      <c r="A35" s="223">
        <v>18</v>
      </c>
      <c r="B35" s="224" t="s">
        <v>35</v>
      </c>
      <c r="C35" s="273">
        <f t="shared" si="15"/>
        <v>1189.75</v>
      </c>
      <c r="D35" s="273">
        <f>E35+H35</f>
        <v>437</v>
      </c>
      <c r="E35" s="273">
        <f>F35+G35</f>
        <v>0</v>
      </c>
      <c r="F35" s="273">
        <v>0</v>
      </c>
      <c r="G35" s="273">
        <v>0</v>
      </c>
      <c r="H35" s="273">
        <v>437</v>
      </c>
      <c r="I35" s="280">
        <f t="shared" si="16"/>
        <v>752.75</v>
      </c>
      <c r="J35" s="275">
        <f t="shared" si="17"/>
        <v>206.62</v>
      </c>
      <c r="K35" s="301">
        <v>0.61</v>
      </c>
      <c r="L35" s="301">
        <v>206.01</v>
      </c>
      <c r="M35" s="301">
        <v>0</v>
      </c>
      <c r="N35" s="275">
        <f>SUM(O35:R35)</f>
        <v>546.13</v>
      </c>
      <c r="O35" s="301">
        <v>0</v>
      </c>
      <c r="P35" s="301">
        <v>0</v>
      </c>
      <c r="Q35" s="301">
        <v>14.67</v>
      </c>
      <c r="R35" s="302">
        <v>531.46</v>
      </c>
      <c r="S35" s="223">
        <v>18</v>
      </c>
      <c r="T35" s="266"/>
    </row>
    <row r="36" spans="1:20" s="267" customFormat="1" ht="18" customHeight="1">
      <c r="A36" s="223">
        <v>19</v>
      </c>
      <c r="B36" s="224" t="s">
        <v>36</v>
      </c>
      <c r="C36" s="273">
        <f t="shared" si="15"/>
        <v>350.69</v>
      </c>
      <c r="D36" s="273">
        <f>E36+H36</f>
        <v>0</v>
      </c>
      <c r="E36" s="273">
        <f>F36+G36</f>
        <v>0</v>
      </c>
      <c r="F36" s="273">
        <v>0</v>
      </c>
      <c r="G36" s="273">
        <v>0</v>
      </c>
      <c r="H36" s="273">
        <v>0</v>
      </c>
      <c r="I36" s="280">
        <f t="shared" si="16"/>
        <v>350.69</v>
      </c>
      <c r="J36" s="275">
        <f t="shared" si="17"/>
        <v>96.97</v>
      </c>
      <c r="K36" s="301">
        <v>0.05</v>
      </c>
      <c r="L36" s="301">
        <v>96.92</v>
      </c>
      <c r="M36" s="301">
        <v>0</v>
      </c>
      <c r="N36" s="275">
        <f>SUM(O36:R36)</f>
        <v>253.72</v>
      </c>
      <c r="O36" s="301">
        <v>0</v>
      </c>
      <c r="P36" s="301">
        <v>0</v>
      </c>
      <c r="Q36" s="301">
        <v>14.82</v>
      </c>
      <c r="R36" s="302">
        <v>238.9</v>
      </c>
      <c r="S36" s="223">
        <v>19</v>
      </c>
      <c r="T36" s="266"/>
    </row>
    <row r="37" spans="1:20" s="223" customFormat="1" ht="16.5" customHeight="1">
      <c r="A37" s="471" t="s">
        <v>105</v>
      </c>
      <c r="B37" s="495"/>
      <c r="C37" s="268">
        <f aca="true" t="shared" si="19" ref="C37:H37">SUM(C38:C44)</f>
        <v>1036.44</v>
      </c>
      <c r="D37" s="268">
        <f t="shared" si="19"/>
        <v>3</v>
      </c>
      <c r="E37" s="268">
        <f t="shared" si="19"/>
        <v>0</v>
      </c>
      <c r="F37" s="268"/>
      <c r="G37" s="268"/>
      <c r="H37" s="268">
        <f t="shared" si="19"/>
        <v>3</v>
      </c>
      <c r="I37" s="269">
        <f aca="true" t="shared" si="20" ref="I37:Q37">SUM(I38:I44)</f>
        <v>1033.44</v>
      </c>
      <c r="J37" s="269">
        <f t="shared" si="20"/>
        <v>169.75000000000003</v>
      </c>
      <c r="K37" s="269">
        <f t="shared" si="20"/>
        <v>32.97</v>
      </c>
      <c r="L37" s="269">
        <f t="shared" si="20"/>
        <v>136.78000000000003</v>
      </c>
      <c r="M37" s="269">
        <f t="shared" si="20"/>
        <v>0</v>
      </c>
      <c r="N37" s="269">
        <f t="shared" si="20"/>
        <v>863.69</v>
      </c>
      <c r="O37" s="269">
        <f t="shared" si="20"/>
        <v>0</v>
      </c>
      <c r="P37" s="269">
        <f t="shared" si="20"/>
        <v>0</v>
      </c>
      <c r="Q37" s="271">
        <f t="shared" si="20"/>
        <v>118.24000000000001</v>
      </c>
      <c r="R37" s="271">
        <f>SUM(R38:R44)</f>
        <v>745.45</v>
      </c>
      <c r="S37" s="272"/>
      <c r="T37" s="281"/>
    </row>
    <row r="38" spans="1:20" s="267" customFormat="1" ht="16.5" customHeight="1">
      <c r="A38" s="223">
        <v>20</v>
      </c>
      <c r="B38" s="225" t="s">
        <v>39</v>
      </c>
      <c r="C38" s="273">
        <f aca="true" t="shared" si="21" ref="C38:C44">D38+I38</f>
        <v>907.44</v>
      </c>
      <c r="D38" s="273">
        <f>E38+H38</f>
        <v>3</v>
      </c>
      <c r="E38" s="273">
        <f>F38+G38</f>
        <v>0</v>
      </c>
      <c r="F38" s="273">
        <v>0</v>
      </c>
      <c r="G38" s="273">
        <v>0</v>
      </c>
      <c r="H38" s="273">
        <v>3</v>
      </c>
      <c r="I38" s="280">
        <f aca="true" t="shared" si="22" ref="I38:I44">+J38+N38</f>
        <v>904.44</v>
      </c>
      <c r="J38" s="274">
        <f aca="true" t="shared" si="23" ref="J38:J44">SUM(K38:M38)</f>
        <v>151.33</v>
      </c>
      <c r="K38" s="280">
        <v>32.96</v>
      </c>
      <c r="L38" s="280">
        <v>118.37</v>
      </c>
      <c r="M38" s="280">
        <v>0</v>
      </c>
      <c r="N38" s="274">
        <f aca="true" t="shared" si="24" ref="N38:N44">SUM(O38:R38)</f>
        <v>753.11</v>
      </c>
      <c r="O38" s="280">
        <v>0</v>
      </c>
      <c r="P38" s="280">
        <v>0</v>
      </c>
      <c r="Q38" s="301">
        <v>116.14</v>
      </c>
      <c r="R38" s="302">
        <v>636.97</v>
      </c>
      <c r="S38" s="223">
        <v>20</v>
      </c>
      <c r="T38" s="266"/>
    </row>
    <row r="39" spans="1:20" s="267" customFormat="1" ht="16.5" customHeight="1">
      <c r="A39" s="223">
        <v>21</v>
      </c>
      <c r="B39" s="225" t="s">
        <v>40</v>
      </c>
      <c r="C39" s="273">
        <f t="shared" si="21"/>
        <v>44.8</v>
      </c>
      <c r="D39" s="273">
        <f aca="true" t="shared" si="25" ref="D39:D44">E39+H39</f>
        <v>0</v>
      </c>
      <c r="E39" s="273">
        <f aca="true" t="shared" si="26" ref="E39:E44">F39+G39</f>
        <v>0</v>
      </c>
      <c r="F39" s="273">
        <v>0</v>
      </c>
      <c r="G39" s="273">
        <v>0</v>
      </c>
      <c r="H39" s="273">
        <v>0</v>
      </c>
      <c r="I39" s="280">
        <f t="shared" si="22"/>
        <v>44.8</v>
      </c>
      <c r="J39" s="274">
        <f t="shared" si="23"/>
        <v>15.3</v>
      </c>
      <c r="K39" s="280">
        <v>0</v>
      </c>
      <c r="L39" s="280">
        <v>15.3</v>
      </c>
      <c r="M39" s="280">
        <v>0</v>
      </c>
      <c r="N39" s="274">
        <f t="shared" si="24"/>
        <v>29.5</v>
      </c>
      <c r="O39" s="280">
        <v>0</v>
      </c>
      <c r="P39" s="280">
        <v>0</v>
      </c>
      <c r="Q39" s="301">
        <v>1.18</v>
      </c>
      <c r="R39" s="302">
        <v>28.32</v>
      </c>
      <c r="S39" s="223">
        <v>21</v>
      </c>
      <c r="T39" s="266"/>
    </row>
    <row r="40" spans="1:20" s="267" customFormat="1" ht="16.5" customHeight="1">
      <c r="A40" s="223">
        <v>22</v>
      </c>
      <c r="B40" s="225" t="s">
        <v>42</v>
      </c>
      <c r="C40" s="273">
        <f t="shared" si="21"/>
        <v>5.31</v>
      </c>
      <c r="D40" s="273">
        <f t="shared" si="25"/>
        <v>0</v>
      </c>
      <c r="E40" s="273">
        <f t="shared" si="26"/>
        <v>0</v>
      </c>
      <c r="F40" s="273">
        <v>0</v>
      </c>
      <c r="G40" s="273">
        <v>0</v>
      </c>
      <c r="H40" s="273">
        <v>0</v>
      </c>
      <c r="I40" s="280">
        <f t="shared" si="22"/>
        <v>5.31</v>
      </c>
      <c r="J40" s="274">
        <f t="shared" si="23"/>
        <v>0</v>
      </c>
      <c r="K40" s="280">
        <v>0</v>
      </c>
      <c r="L40" s="280">
        <v>0</v>
      </c>
      <c r="M40" s="280">
        <v>0</v>
      </c>
      <c r="N40" s="274">
        <f t="shared" si="24"/>
        <v>5.31</v>
      </c>
      <c r="O40" s="280">
        <v>0</v>
      </c>
      <c r="P40" s="280">
        <v>0</v>
      </c>
      <c r="Q40" s="301">
        <v>0.14</v>
      </c>
      <c r="R40" s="303">
        <v>5.17</v>
      </c>
      <c r="S40" s="223">
        <v>22</v>
      </c>
      <c r="T40" s="266"/>
    </row>
    <row r="41" spans="1:20" s="267" customFormat="1" ht="16.5" customHeight="1">
      <c r="A41" s="223">
        <v>23</v>
      </c>
      <c r="B41" s="225" t="s">
        <v>59</v>
      </c>
      <c r="C41" s="273">
        <f t="shared" si="21"/>
        <v>2.85</v>
      </c>
      <c r="D41" s="273">
        <f t="shared" si="25"/>
        <v>0</v>
      </c>
      <c r="E41" s="273">
        <f t="shared" si="26"/>
        <v>0</v>
      </c>
      <c r="F41" s="273">
        <v>0</v>
      </c>
      <c r="G41" s="273">
        <v>0</v>
      </c>
      <c r="H41" s="273">
        <v>0</v>
      </c>
      <c r="I41" s="280">
        <f t="shared" si="22"/>
        <v>2.85</v>
      </c>
      <c r="J41" s="274">
        <f t="shared" si="23"/>
        <v>0</v>
      </c>
      <c r="K41" s="280">
        <v>0</v>
      </c>
      <c r="L41" s="280"/>
      <c r="M41" s="280">
        <v>0</v>
      </c>
      <c r="N41" s="274">
        <f t="shared" si="24"/>
        <v>2.85</v>
      </c>
      <c r="O41" s="280">
        <v>0</v>
      </c>
      <c r="P41" s="280">
        <v>0</v>
      </c>
      <c r="Q41" s="301">
        <v>0</v>
      </c>
      <c r="R41" s="303">
        <v>2.85</v>
      </c>
      <c r="S41" s="223">
        <v>23</v>
      </c>
      <c r="T41" s="266"/>
    </row>
    <row r="42" spans="1:20" s="267" customFormat="1" ht="16.5" customHeight="1">
      <c r="A42" s="223">
        <v>24</v>
      </c>
      <c r="B42" s="225" t="s">
        <v>43</v>
      </c>
      <c r="C42" s="273">
        <f t="shared" si="21"/>
        <v>30.96</v>
      </c>
      <c r="D42" s="273">
        <f t="shared" si="25"/>
        <v>0</v>
      </c>
      <c r="E42" s="273">
        <f t="shared" si="26"/>
        <v>0</v>
      </c>
      <c r="F42" s="273">
        <v>0</v>
      </c>
      <c r="G42" s="273">
        <v>0</v>
      </c>
      <c r="H42" s="273">
        <v>0</v>
      </c>
      <c r="I42" s="280">
        <f t="shared" si="22"/>
        <v>30.96</v>
      </c>
      <c r="J42" s="274">
        <f t="shared" si="23"/>
        <v>0.6</v>
      </c>
      <c r="K42" s="280">
        <v>0.01</v>
      </c>
      <c r="L42" s="280">
        <v>0.59</v>
      </c>
      <c r="M42" s="280">
        <v>0</v>
      </c>
      <c r="N42" s="274">
        <f t="shared" si="24"/>
        <v>30.36</v>
      </c>
      <c r="O42" s="280">
        <v>0</v>
      </c>
      <c r="P42" s="280">
        <v>0</v>
      </c>
      <c r="Q42" s="301">
        <v>0.68</v>
      </c>
      <c r="R42" s="303">
        <v>29.68</v>
      </c>
      <c r="S42" s="223">
        <v>24</v>
      </c>
      <c r="T42" s="266"/>
    </row>
    <row r="43" spans="1:20" s="267" customFormat="1" ht="16.5" customHeight="1">
      <c r="A43" s="223">
        <v>25</v>
      </c>
      <c r="B43" s="225" t="s">
        <v>44</v>
      </c>
      <c r="C43" s="273">
        <f t="shared" si="21"/>
        <v>2.09</v>
      </c>
      <c r="D43" s="273">
        <f t="shared" si="25"/>
        <v>0</v>
      </c>
      <c r="E43" s="273">
        <f t="shared" si="26"/>
        <v>0</v>
      </c>
      <c r="F43" s="273">
        <v>0</v>
      </c>
      <c r="G43" s="273">
        <v>0</v>
      </c>
      <c r="H43" s="273">
        <v>0</v>
      </c>
      <c r="I43" s="280">
        <f t="shared" si="22"/>
        <v>2.09</v>
      </c>
      <c r="J43" s="274">
        <f t="shared" si="23"/>
        <v>0</v>
      </c>
      <c r="K43" s="280">
        <v>0</v>
      </c>
      <c r="L43" s="280">
        <v>0</v>
      </c>
      <c r="M43" s="280">
        <v>0</v>
      </c>
      <c r="N43" s="274">
        <f t="shared" si="24"/>
        <v>2.09</v>
      </c>
      <c r="O43" s="280">
        <v>0</v>
      </c>
      <c r="P43" s="280">
        <v>0</v>
      </c>
      <c r="Q43" s="301">
        <v>0</v>
      </c>
      <c r="R43" s="303">
        <v>2.09</v>
      </c>
      <c r="S43" s="223">
        <v>25</v>
      </c>
      <c r="T43" s="266"/>
    </row>
    <row r="44" spans="1:20" s="223" customFormat="1" ht="16.5" customHeight="1">
      <c r="A44" s="223">
        <v>26</v>
      </c>
      <c r="B44" s="225" t="s">
        <v>45</v>
      </c>
      <c r="C44" s="273">
        <f t="shared" si="21"/>
        <v>42.99</v>
      </c>
      <c r="D44" s="273">
        <f t="shared" si="25"/>
        <v>0</v>
      </c>
      <c r="E44" s="273">
        <f t="shared" si="26"/>
        <v>0</v>
      </c>
      <c r="F44" s="273">
        <v>0</v>
      </c>
      <c r="G44" s="273">
        <v>0</v>
      </c>
      <c r="H44" s="273">
        <v>0</v>
      </c>
      <c r="I44" s="280">
        <f t="shared" si="22"/>
        <v>42.99</v>
      </c>
      <c r="J44" s="274">
        <f t="shared" si="23"/>
        <v>2.52</v>
      </c>
      <c r="K44" s="280">
        <v>0</v>
      </c>
      <c r="L44" s="280">
        <v>2.52</v>
      </c>
      <c r="M44" s="280">
        <v>0</v>
      </c>
      <c r="N44" s="274">
        <f t="shared" si="24"/>
        <v>40.47</v>
      </c>
      <c r="O44" s="280">
        <v>0</v>
      </c>
      <c r="P44" s="280">
        <v>0</v>
      </c>
      <c r="Q44" s="301">
        <v>0.1</v>
      </c>
      <c r="R44" s="303">
        <v>40.37</v>
      </c>
      <c r="S44" s="223">
        <v>26</v>
      </c>
      <c r="T44" s="281"/>
    </row>
    <row r="45" spans="1:20" s="223" customFormat="1" ht="16.5" customHeight="1">
      <c r="A45" s="471" t="s">
        <v>110</v>
      </c>
      <c r="B45" s="495"/>
      <c r="C45" s="268">
        <f aca="true" t="shared" si="27" ref="C45:R45">SUM(C46:C47)</f>
        <v>37057.899999999994</v>
      </c>
      <c r="D45" s="268">
        <f t="shared" si="27"/>
        <v>7478.82</v>
      </c>
      <c r="E45" s="268">
        <f t="shared" si="27"/>
        <v>6959.82</v>
      </c>
      <c r="F45" s="268">
        <f t="shared" si="27"/>
        <v>6959.82</v>
      </c>
      <c r="G45" s="268">
        <f t="shared" si="27"/>
        <v>0</v>
      </c>
      <c r="H45" s="268">
        <f t="shared" si="27"/>
        <v>519</v>
      </c>
      <c r="I45" s="269">
        <f t="shared" si="27"/>
        <v>29579.079999999998</v>
      </c>
      <c r="J45" s="269">
        <f t="shared" si="27"/>
        <v>1985.2399999999998</v>
      </c>
      <c r="K45" s="269">
        <f t="shared" si="27"/>
        <v>160.83</v>
      </c>
      <c r="L45" s="269">
        <f t="shared" si="27"/>
        <v>1824.4099999999999</v>
      </c>
      <c r="M45" s="269">
        <f t="shared" si="27"/>
        <v>0</v>
      </c>
      <c r="N45" s="269">
        <f t="shared" si="27"/>
        <v>27593.839999999997</v>
      </c>
      <c r="O45" s="269">
        <f t="shared" si="27"/>
        <v>825.2199999999999</v>
      </c>
      <c r="P45" s="269">
        <f t="shared" si="27"/>
        <v>879.52</v>
      </c>
      <c r="Q45" s="271">
        <f t="shared" si="27"/>
        <v>2151.29</v>
      </c>
      <c r="R45" s="271">
        <f t="shared" si="27"/>
        <v>23737.809999999998</v>
      </c>
      <c r="S45" s="272"/>
      <c r="T45" s="281"/>
    </row>
    <row r="46" spans="1:20" s="267" customFormat="1" ht="16.5" customHeight="1">
      <c r="A46" s="223">
        <v>27</v>
      </c>
      <c r="B46" s="225" t="s">
        <v>37</v>
      </c>
      <c r="C46" s="273">
        <f>D46+I46</f>
        <v>19913.75</v>
      </c>
      <c r="D46" s="273">
        <f>E46+H46</f>
        <v>6259.36</v>
      </c>
      <c r="E46" s="273">
        <f>F46+G46</f>
        <v>6247.36</v>
      </c>
      <c r="F46" s="273">
        <v>6247.36</v>
      </c>
      <c r="G46" s="273">
        <v>0</v>
      </c>
      <c r="H46" s="273">
        <v>12</v>
      </c>
      <c r="I46" s="280">
        <f>+J46+N46</f>
        <v>13654.39</v>
      </c>
      <c r="J46" s="275">
        <f>SUM(K46:M46)</f>
        <v>837.9</v>
      </c>
      <c r="K46" s="301">
        <v>13.53</v>
      </c>
      <c r="L46" s="301">
        <v>824.37</v>
      </c>
      <c r="M46" s="301">
        <v>0</v>
      </c>
      <c r="N46" s="275">
        <f>SUM(O46:R46)</f>
        <v>12816.49</v>
      </c>
      <c r="O46" s="301">
        <v>105.29</v>
      </c>
      <c r="P46" s="301">
        <v>327.99</v>
      </c>
      <c r="Q46" s="301">
        <v>1364.38</v>
      </c>
      <c r="R46" s="302">
        <v>11018.83</v>
      </c>
      <c r="S46" s="223">
        <v>27</v>
      </c>
      <c r="T46" s="266"/>
    </row>
    <row r="47" spans="1:20" s="267" customFormat="1" ht="16.5" customHeight="1" thickBot="1">
      <c r="A47" s="226">
        <v>28</v>
      </c>
      <c r="B47" s="249" t="s">
        <v>98</v>
      </c>
      <c r="C47" s="273">
        <f>D47+I47</f>
        <v>17144.149999999998</v>
      </c>
      <c r="D47" s="273">
        <f>E47+H47</f>
        <v>1219.46</v>
      </c>
      <c r="E47" s="273">
        <f>F47+G47</f>
        <v>712.46</v>
      </c>
      <c r="F47" s="273">
        <v>712.46</v>
      </c>
      <c r="G47" s="273">
        <v>0</v>
      </c>
      <c r="H47" s="273">
        <v>507</v>
      </c>
      <c r="I47" s="280">
        <f>+J47+N47</f>
        <v>15924.689999999999</v>
      </c>
      <c r="J47" s="275">
        <f>SUM(K47:M47)</f>
        <v>1147.34</v>
      </c>
      <c r="K47" s="301">
        <v>147.3</v>
      </c>
      <c r="L47" s="301">
        <v>1000.04</v>
      </c>
      <c r="M47" s="301">
        <v>0</v>
      </c>
      <c r="N47" s="275">
        <f>SUM(O47:R47)</f>
        <v>14777.349999999999</v>
      </c>
      <c r="O47" s="301">
        <v>719.93</v>
      </c>
      <c r="P47" s="301">
        <v>551.53</v>
      </c>
      <c r="Q47" s="301">
        <v>786.91</v>
      </c>
      <c r="R47" s="303">
        <v>12718.98</v>
      </c>
      <c r="S47" s="282">
        <v>28</v>
      </c>
      <c r="T47" s="266"/>
    </row>
    <row r="48" spans="1:20" s="267" customFormat="1" ht="25.5" customHeight="1">
      <c r="A48" s="496" t="s">
        <v>8</v>
      </c>
      <c r="B48" s="497"/>
      <c r="C48" s="283">
        <f>D48+I48</f>
        <v>110259.67</v>
      </c>
      <c r="D48" s="258">
        <f>E48+H48</f>
        <v>29565.75</v>
      </c>
      <c r="E48" s="258">
        <f>F48+G48</f>
        <v>29110.75</v>
      </c>
      <c r="F48" s="258">
        <f>F49+F52+F57</f>
        <v>29020.32</v>
      </c>
      <c r="G48" s="258">
        <f>G49+G52+G57</f>
        <v>90.43</v>
      </c>
      <c r="H48" s="258">
        <f>H49+H52+H57</f>
        <v>455</v>
      </c>
      <c r="I48" s="260">
        <f>J48+N48</f>
        <v>80693.92</v>
      </c>
      <c r="J48" s="261">
        <f>SUM(K48:M48)</f>
        <v>6020.6900000000005</v>
      </c>
      <c r="K48" s="261">
        <f>K49+K52+K57</f>
        <v>2573.7700000000004</v>
      </c>
      <c r="L48" s="261">
        <f>L49+L52+L57</f>
        <v>3278.5</v>
      </c>
      <c r="M48" s="261">
        <f>M49+M52+M57</f>
        <v>168.42</v>
      </c>
      <c r="N48" s="263">
        <f>SUM(O48:R48)</f>
        <v>74673.23</v>
      </c>
      <c r="O48" s="262">
        <f>O49+O52+O57</f>
        <v>2699.3999999999996</v>
      </c>
      <c r="P48" s="262">
        <f>P49+P52+P57</f>
        <v>2273.76</v>
      </c>
      <c r="Q48" s="262">
        <f>Q49+Q52+Q57</f>
        <v>11426.03</v>
      </c>
      <c r="R48" s="264">
        <f>R49+R52+R57</f>
        <v>58274.03999999999</v>
      </c>
      <c r="S48" s="277"/>
      <c r="T48" s="266"/>
    </row>
    <row r="49" spans="1:20" s="267" customFormat="1" ht="16.5" customHeight="1">
      <c r="A49" s="471" t="s">
        <v>106</v>
      </c>
      <c r="B49" s="495"/>
      <c r="C49" s="268">
        <f>SUM(C50:C51)</f>
        <v>36163.97</v>
      </c>
      <c r="D49" s="268">
        <f>SUM(D50:D51)</f>
        <v>11332.91</v>
      </c>
      <c r="E49" s="268">
        <f>SUM(E50:E51)</f>
        <v>10982.91</v>
      </c>
      <c r="F49" s="268">
        <f>SUM(F50:F51)</f>
        <v>10982.91</v>
      </c>
      <c r="G49" s="268">
        <f>SUM(G50:G51)</f>
        <v>0</v>
      </c>
      <c r="H49" s="268">
        <f>SUM(H50:H51)</f>
        <v>350</v>
      </c>
      <c r="I49" s="269">
        <f>SUM(I50:I51)</f>
        <v>24831.059999999998</v>
      </c>
      <c r="J49" s="270">
        <f>SUM(J50:J51)</f>
        <v>2868.07</v>
      </c>
      <c r="K49" s="270">
        <f>SUM(K50:K51)</f>
        <v>1425.15</v>
      </c>
      <c r="L49" s="270">
        <f>SUM(L50:L51)</f>
        <v>1442.92</v>
      </c>
      <c r="M49" s="270">
        <v>0</v>
      </c>
      <c r="N49" s="270">
        <f>SUM(N50:N51)</f>
        <v>21962.989999999998</v>
      </c>
      <c r="O49" s="270">
        <f>SUM(O50:O51)</f>
        <v>747.56</v>
      </c>
      <c r="P49" s="270">
        <f>SUM(P50:P51)</f>
        <v>182.3</v>
      </c>
      <c r="Q49" s="270">
        <f>SUM(Q50:Q51)</f>
        <v>3913.38</v>
      </c>
      <c r="R49" s="271">
        <f>SUM(R50:R51)</f>
        <v>17119.75</v>
      </c>
      <c r="S49" s="277"/>
      <c r="T49" s="266"/>
    </row>
    <row r="50" spans="1:20" s="267" customFormat="1" ht="16.5" customHeight="1">
      <c r="A50" s="223">
        <v>29</v>
      </c>
      <c r="B50" s="224" t="s">
        <v>46</v>
      </c>
      <c r="C50" s="273">
        <f>D50+I50</f>
        <v>19292.289999999997</v>
      </c>
      <c r="D50" s="273">
        <f>E50+H50</f>
        <v>3913.45</v>
      </c>
      <c r="E50" s="273">
        <f>F50+G50</f>
        <v>3563.45</v>
      </c>
      <c r="F50" s="273">
        <v>3563.45</v>
      </c>
      <c r="G50" s="273">
        <v>0</v>
      </c>
      <c r="H50" s="273">
        <v>350</v>
      </c>
      <c r="I50" s="274">
        <f>J50+N50</f>
        <v>15378.839999999998</v>
      </c>
      <c r="J50" s="275">
        <f>SUM(K50:M50)</f>
        <v>2529.9</v>
      </c>
      <c r="K50" s="275">
        <v>1424.66</v>
      </c>
      <c r="L50" s="275">
        <v>1105.24</v>
      </c>
      <c r="M50" s="275"/>
      <c r="N50" s="275">
        <f>SUM(O50:R50)</f>
        <v>12848.939999999999</v>
      </c>
      <c r="O50" s="275">
        <v>508.2</v>
      </c>
      <c r="P50" s="275">
        <v>115.35</v>
      </c>
      <c r="Q50" s="275">
        <v>2499.15</v>
      </c>
      <c r="R50" s="289">
        <v>9726.24</v>
      </c>
      <c r="S50" s="223">
        <v>29</v>
      </c>
      <c r="T50" s="266"/>
    </row>
    <row r="51" spans="1:20" s="267" customFormat="1" ht="16.5" customHeight="1">
      <c r="A51" s="223">
        <v>30</v>
      </c>
      <c r="B51" s="224" t="s">
        <v>47</v>
      </c>
      <c r="C51" s="273">
        <f>D51+I51</f>
        <v>16871.68</v>
      </c>
      <c r="D51" s="273">
        <f>E51+H51</f>
        <v>7419.46</v>
      </c>
      <c r="E51" s="273">
        <f>F51+G51</f>
        <v>7419.46</v>
      </c>
      <c r="F51" s="273">
        <v>7419.46</v>
      </c>
      <c r="G51" s="273">
        <v>0</v>
      </c>
      <c r="H51" s="273">
        <v>0</v>
      </c>
      <c r="I51" s="274">
        <f>J51+N51</f>
        <v>9452.22</v>
      </c>
      <c r="J51" s="275">
        <f>SUM(K51:M51)</f>
        <v>338.17</v>
      </c>
      <c r="K51" s="275">
        <v>0.49</v>
      </c>
      <c r="L51" s="275">
        <v>337.68</v>
      </c>
      <c r="M51" s="275">
        <v>0</v>
      </c>
      <c r="N51" s="275">
        <f>SUM(O51:R51)</f>
        <v>9114.05</v>
      </c>
      <c r="O51" s="275">
        <v>239.36</v>
      </c>
      <c r="P51" s="275">
        <v>66.95</v>
      </c>
      <c r="Q51" s="275">
        <v>1414.23</v>
      </c>
      <c r="R51" s="289">
        <v>7393.51</v>
      </c>
      <c r="S51" s="223">
        <v>30</v>
      </c>
      <c r="T51" s="266"/>
    </row>
    <row r="52" spans="1:20" s="267" customFormat="1" ht="16.5" customHeight="1">
      <c r="A52" s="471" t="s">
        <v>107</v>
      </c>
      <c r="B52" s="495"/>
      <c r="C52" s="268">
        <f aca="true" t="shared" si="28" ref="C52:H52">SUM(C53:C56)</f>
        <v>39758.70999999999</v>
      </c>
      <c r="D52" s="268">
        <f t="shared" si="28"/>
        <v>9644.44</v>
      </c>
      <c r="E52" s="268">
        <f t="shared" si="28"/>
        <v>9540.44</v>
      </c>
      <c r="F52" s="268">
        <f t="shared" si="28"/>
        <v>9450.01</v>
      </c>
      <c r="G52" s="268">
        <f t="shared" si="28"/>
        <v>90.43</v>
      </c>
      <c r="H52" s="268">
        <f t="shared" si="28"/>
        <v>104</v>
      </c>
      <c r="I52" s="269">
        <f aca="true" t="shared" si="29" ref="I52:R52">SUM(I53:I56)</f>
        <v>30114.269999999997</v>
      </c>
      <c r="J52" s="270">
        <f t="shared" si="29"/>
        <v>2003.6</v>
      </c>
      <c r="K52" s="270">
        <f t="shared" si="29"/>
        <v>636.74</v>
      </c>
      <c r="L52" s="270">
        <f t="shared" si="29"/>
        <v>1198.44</v>
      </c>
      <c r="M52" s="270">
        <f t="shared" si="29"/>
        <v>168.42</v>
      </c>
      <c r="N52" s="270">
        <f t="shared" si="29"/>
        <v>28110.67</v>
      </c>
      <c r="O52" s="270">
        <f t="shared" si="29"/>
        <v>1240.4499999999998</v>
      </c>
      <c r="P52" s="270">
        <f t="shared" si="29"/>
        <v>1506.3700000000001</v>
      </c>
      <c r="Q52" s="270">
        <f t="shared" si="29"/>
        <v>5380.2</v>
      </c>
      <c r="R52" s="271">
        <f t="shared" si="29"/>
        <v>19983.649999999998</v>
      </c>
      <c r="S52" s="277"/>
      <c r="T52" s="266"/>
    </row>
    <row r="53" spans="1:20" s="267" customFormat="1" ht="16.5" customHeight="1">
      <c r="A53" s="223">
        <v>31</v>
      </c>
      <c r="B53" s="224" t="s">
        <v>48</v>
      </c>
      <c r="C53" s="273">
        <f>D53+I53</f>
        <v>10390.22</v>
      </c>
      <c r="D53" s="273">
        <f>E53+H53</f>
        <v>227.89</v>
      </c>
      <c r="E53" s="273">
        <f>F53+G53</f>
        <v>227.89</v>
      </c>
      <c r="F53" s="273">
        <v>227.89</v>
      </c>
      <c r="G53" s="273">
        <v>0</v>
      </c>
      <c r="H53" s="273">
        <v>0</v>
      </c>
      <c r="I53" s="274">
        <f>J53+N53</f>
        <v>10162.33</v>
      </c>
      <c r="J53" s="275">
        <f>SUM(K53:M53)</f>
        <v>1126.36</v>
      </c>
      <c r="K53" s="275">
        <v>594.55</v>
      </c>
      <c r="L53" s="275">
        <v>363.39</v>
      </c>
      <c r="M53" s="275">
        <v>168.42</v>
      </c>
      <c r="N53" s="275">
        <f>SUM(O53:R53)</f>
        <v>9035.97</v>
      </c>
      <c r="O53" s="275">
        <v>212.37</v>
      </c>
      <c r="P53" s="275">
        <v>202.1</v>
      </c>
      <c r="Q53" s="275">
        <v>1594.68</v>
      </c>
      <c r="R53" s="289">
        <v>7026.82</v>
      </c>
      <c r="S53" s="223">
        <v>31</v>
      </c>
      <c r="T53" s="266"/>
    </row>
    <row r="54" spans="1:20" s="267" customFormat="1" ht="16.5" customHeight="1">
      <c r="A54" s="223">
        <v>32</v>
      </c>
      <c r="B54" s="224" t="s">
        <v>49</v>
      </c>
      <c r="C54" s="273">
        <f>D54+I54</f>
        <v>2074.48</v>
      </c>
      <c r="D54" s="273">
        <f>E54+H54</f>
        <v>104</v>
      </c>
      <c r="E54" s="273">
        <f>F54+G54</f>
        <v>0</v>
      </c>
      <c r="F54" s="273">
        <v>0</v>
      </c>
      <c r="G54" s="273">
        <v>0</v>
      </c>
      <c r="H54" s="273">
        <v>104</v>
      </c>
      <c r="I54" s="274">
        <f>J54+N54</f>
        <v>1970.48</v>
      </c>
      <c r="J54" s="275">
        <f>SUM(K54:M54)</f>
        <v>175.93</v>
      </c>
      <c r="K54" s="275">
        <v>8.33</v>
      </c>
      <c r="L54" s="275">
        <v>167.6</v>
      </c>
      <c r="M54" s="275">
        <v>0</v>
      </c>
      <c r="N54" s="275">
        <f>SUM(O54:R54)</f>
        <v>1794.55</v>
      </c>
      <c r="O54" s="275">
        <v>0</v>
      </c>
      <c r="P54" s="275">
        <v>0</v>
      </c>
      <c r="Q54" s="275">
        <v>304.73</v>
      </c>
      <c r="R54" s="289">
        <v>1489.82</v>
      </c>
      <c r="S54" s="223">
        <v>32</v>
      </c>
      <c r="T54" s="266"/>
    </row>
    <row r="55" spans="1:20" s="267" customFormat="1" ht="16.5" customHeight="1">
      <c r="A55" s="223">
        <v>33</v>
      </c>
      <c r="B55" s="224" t="s">
        <v>50</v>
      </c>
      <c r="C55" s="273">
        <f>D55+I55</f>
        <v>17256.739999999998</v>
      </c>
      <c r="D55" s="273">
        <f>E55+H55</f>
        <v>7455.28</v>
      </c>
      <c r="E55" s="273">
        <f>F55+G55</f>
        <v>7455.28</v>
      </c>
      <c r="F55" s="273">
        <v>7455.28</v>
      </c>
      <c r="G55" s="273">
        <v>0</v>
      </c>
      <c r="H55" s="273">
        <v>0</v>
      </c>
      <c r="I55" s="274">
        <f>J55+N55</f>
        <v>9801.46</v>
      </c>
      <c r="J55" s="275">
        <f>SUM(K55:M55)</f>
        <v>359.73999999999995</v>
      </c>
      <c r="K55" s="275">
        <v>5.34</v>
      </c>
      <c r="L55" s="275">
        <v>354.4</v>
      </c>
      <c r="M55" s="275">
        <v>0</v>
      </c>
      <c r="N55" s="275">
        <f>SUM(O55:R55)</f>
        <v>9441.72</v>
      </c>
      <c r="O55" s="275">
        <v>730.43</v>
      </c>
      <c r="P55" s="275">
        <v>571.69</v>
      </c>
      <c r="Q55" s="275">
        <v>3082.37</v>
      </c>
      <c r="R55" s="289">
        <v>5057.23</v>
      </c>
      <c r="S55" s="223">
        <v>33</v>
      </c>
      <c r="T55" s="266"/>
    </row>
    <row r="56" spans="1:20" s="267" customFormat="1" ht="16.5" customHeight="1">
      <c r="A56" s="223">
        <v>34</v>
      </c>
      <c r="B56" s="224" t="s">
        <v>60</v>
      </c>
      <c r="C56" s="273">
        <f>D56+I56</f>
        <v>10037.27</v>
      </c>
      <c r="D56" s="273">
        <f>E56+H56</f>
        <v>1857.27</v>
      </c>
      <c r="E56" s="273">
        <f>F56+G56</f>
        <v>1857.27</v>
      </c>
      <c r="F56" s="273">
        <v>1766.84</v>
      </c>
      <c r="G56" s="273">
        <v>90.43</v>
      </c>
      <c r="H56" s="273">
        <v>0</v>
      </c>
      <c r="I56" s="274">
        <f>J56+N56</f>
        <v>8180</v>
      </c>
      <c r="J56" s="275">
        <f>SUM(K56:M56)</f>
        <v>341.57</v>
      </c>
      <c r="K56" s="275">
        <v>28.52</v>
      </c>
      <c r="L56" s="275">
        <v>313.05</v>
      </c>
      <c r="M56" s="275">
        <v>0</v>
      </c>
      <c r="N56" s="275">
        <f>SUM(O56:R56)</f>
        <v>7838.43</v>
      </c>
      <c r="O56" s="275">
        <v>297.65</v>
      </c>
      <c r="P56" s="275">
        <v>732.58</v>
      </c>
      <c r="Q56" s="275">
        <v>398.42</v>
      </c>
      <c r="R56" s="289">
        <v>6409.78</v>
      </c>
      <c r="S56" s="223">
        <v>34</v>
      </c>
      <c r="T56" s="266"/>
    </row>
    <row r="57" spans="1:20" s="267" customFormat="1" ht="16.5" customHeight="1">
      <c r="A57" s="471" t="s">
        <v>108</v>
      </c>
      <c r="B57" s="495"/>
      <c r="C57" s="268">
        <f aca="true" t="shared" si="30" ref="C57:H57">SUM(C58:C61)</f>
        <v>34336.99</v>
      </c>
      <c r="D57" s="268">
        <f t="shared" si="30"/>
        <v>8588.4</v>
      </c>
      <c r="E57" s="268">
        <f t="shared" si="30"/>
        <v>8587.4</v>
      </c>
      <c r="F57" s="268">
        <f t="shared" si="30"/>
        <v>8587.4</v>
      </c>
      <c r="G57" s="268">
        <f t="shared" si="30"/>
        <v>0</v>
      </c>
      <c r="H57" s="268">
        <f t="shared" si="30"/>
        <v>1</v>
      </c>
      <c r="I57" s="269">
        <f>SUM(I58:I61)</f>
        <v>25748.589999999997</v>
      </c>
      <c r="J57" s="270">
        <f>SUM(J58:J61)</f>
        <v>1149.02</v>
      </c>
      <c r="K57" s="270">
        <f>SUM(K58:K61)</f>
        <v>511.87999999999994</v>
      </c>
      <c r="L57" s="270">
        <f>SUM(L58:L61)</f>
        <v>637.14</v>
      </c>
      <c r="M57" s="270">
        <f>SUM(M58:M61)</f>
        <v>0</v>
      </c>
      <c r="N57" s="270">
        <f>SUM(N58:N61)</f>
        <v>24599.57</v>
      </c>
      <c r="O57" s="270">
        <f>SUM(O58:O61)</f>
        <v>711.39</v>
      </c>
      <c r="P57" s="270">
        <f>SUM(P58:P61)</f>
        <v>585.09</v>
      </c>
      <c r="Q57" s="270">
        <f>SUM(Q58:Q61)</f>
        <v>2132.4500000000003</v>
      </c>
      <c r="R57" s="271">
        <f>SUM(R58:R61)</f>
        <v>21170.64</v>
      </c>
      <c r="S57" s="277"/>
      <c r="T57" s="266"/>
    </row>
    <row r="58" spans="1:20" s="267" customFormat="1" ht="16.5" customHeight="1">
      <c r="A58" s="223">
        <v>35</v>
      </c>
      <c r="B58" s="224" t="s">
        <v>51</v>
      </c>
      <c r="C58" s="273">
        <f>D58+I58</f>
        <v>4693.06</v>
      </c>
      <c r="D58" s="273">
        <f>E58+H58</f>
        <v>606.12</v>
      </c>
      <c r="E58" s="273">
        <f>F58+G58</f>
        <v>605.12</v>
      </c>
      <c r="F58" s="273">
        <v>605.12</v>
      </c>
      <c r="G58" s="273">
        <v>0</v>
      </c>
      <c r="H58" s="273">
        <v>1</v>
      </c>
      <c r="I58" s="274">
        <f>J58+N58</f>
        <v>4086.94</v>
      </c>
      <c r="J58" s="275">
        <f>SUM(K58:M58)</f>
        <v>702.25</v>
      </c>
      <c r="K58" s="275">
        <v>447.82</v>
      </c>
      <c r="L58" s="275">
        <v>254.43</v>
      </c>
      <c r="M58" s="275">
        <v>0</v>
      </c>
      <c r="N58" s="275">
        <f>SUM(O58:R58)</f>
        <v>3384.69</v>
      </c>
      <c r="O58" s="275">
        <v>22.52</v>
      </c>
      <c r="P58" s="275">
        <v>87.8</v>
      </c>
      <c r="Q58" s="275">
        <v>566.72</v>
      </c>
      <c r="R58" s="289">
        <v>2707.65</v>
      </c>
      <c r="S58" s="223">
        <v>35</v>
      </c>
      <c r="T58" s="266"/>
    </row>
    <row r="59" spans="1:20" s="267" customFormat="1" ht="16.5" customHeight="1">
      <c r="A59" s="223">
        <v>36</v>
      </c>
      <c r="B59" s="224" t="s">
        <v>52</v>
      </c>
      <c r="C59" s="273">
        <f>D59+I59</f>
        <v>15981.759999999998</v>
      </c>
      <c r="D59" s="273">
        <f>E59+H59</f>
        <v>3637.52</v>
      </c>
      <c r="E59" s="273">
        <f>F59+G59</f>
        <v>3637.52</v>
      </c>
      <c r="F59" s="273">
        <v>3637.52</v>
      </c>
      <c r="G59" s="273">
        <v>0</v>
      </c>
      <c r="H59" s="273">
        <v>0</v>
      </c>
      <c r="I59" s="274">
        <f>J59+N59</f>
        <v>12344.239999999998</v>
      </c>
      <c r="J59" s="275">
        <f>SUM(K59:M59)</f>
        <v>207.3</v>
      </c>
      <c r="K59" s="275">
        <v>58.09</v>
      </c>
      <c r="L59" s="275">
        <v>149.21</v>
      </c>
      <c r="M59" s="275">
        <v>0</v>
      </c>
      <c r="N59" s="275">
        <f>SUM(O59:R59)</f>
        <v>12136.939999999999</v>
      </c>
      <c r="O59" s="275">
        <v>475.61</v>
      </c>
      <c r="P59" s="275">
        <v>182.55</v>
      </c>
      <c r="Q59" s="275">
        <v>1325.89</v>
      </c>
      <c r="R59" s="289">
        <v>10152.89</v>
      </c>
      <c r="S59" s="223">
        <v>36</v>
      </c>
      <c r="T59" s="266"/>
    </row>
    <row r="60" spans="1:20" s="267" customFormat="1" ht="16.5" customHeight="1">
      <c r="A60" s="223">
        <v>37</v>
      </c>
      <c r="B60" s="224" t="s">
        <v>53</v>
      </c>
      <c r="C60" s="273">
        <f>D60+I60</f>
        <v>10600.78</v>
      </c>
      <c r="D60" s="273">
        <f>E60+H60</f>
        <v>3735.03</v>
      </c>
      <c r="E60" s="273">
        <f>F60+G60</f>
        <v>3735.03</v>
      </c>
      <c r="F60" s="273">
        <v>3735.03</v>
      </c>
      <c r="G60" s="273">
        <v>0</v>
      </c>
      <c r="H60" s="273">
        <v>0</v>
      </c>
      <c r="I60" s="274">
        <f>J60+N60</f>
        <v>6865.75</v>
      </c>
      <c r="J60" s="275">
        <f>SUM(K60:M60)</f>
        <v>131.76999999999998</v>
      </c>
      <c r="K60" s="275">
        <v>5.64</v>
      </c>
      <c r="L60" s="275">
        <v>126.13</v>
      </c>
      <c r="M60" s="275">
        <v>0</v>
      </c>
      <c r="N60" s="275">
        <f>SUM(O60:R60)</f>
        <v>6733.98</v>
      </c>
      <c r="O60" s="275">
        <v>86.16</v>
      </c>
      <c r="P60" s="275">
        <v>257.01</v>
      </c>
      <c r="Q60" s="275">
        <v>111.82</v>
      </c>
      <c r="R60" s="289">
        <v>6278.99</v>
      </c>
      <c r="S60" s="223">
        <v>37</v>
      </c>
      <c r="T60" s="266"/>
    </row>
    <row r="61" spans="1:20" s="267" customFormat="1" ht="16.5" customHeight="1" thickBot="1">
      <c r="A61" s="227">
        <v>38</v>
      </c>
      <c r="B61" s="250" t="s">
        <v>54</v>
      </c>
      <c r="C61" s="284">
        <f>D61+I61</f>
        <v>3061.39</v>
      </c>
      <c r="D61" s="284">
        <f>E61+H61</f>
        <v>609.73</v>
      </c>
      <c r="E61" s="284">
        <f>F61+G61</f>
        <v>609.73</v>
      </c>
      <c r="F61" s="284">
        <v>609.73</v>
      </c>
      <c r="G61" s="284">
        <v>0</v>
      </c>
      <c r="H61" s="284">
        <v>0</v>
      </c>
      <c r="I61" s="285">
        <f>J61+N61</f>
        <v>2451.66</v>
      </c>
      <c r="J61" s="286">
        <f>SUM(K61:M61)</f>
        <v>107.7</v>
      </c>
      <c r="K61" s="286">
        <v>0.33</v>
      </c>
      <c r="L61" s="286">
        <v>107.37</v>
      </c>
      <c r="M61" s="286">
        <v>0</v>
      </c>
      <c r="N61" s="286">
        <f>SUM(O61:R61)</f>
        <v>2343.96</v>
      </c>
      <c r="O61" s="286">
        <v>127.1</v>
      </c>
      <c r="P61" s="286">
        <v>57.73</v>
      </c>
      <c r="Q61" s="286">
        <v>128.02</v>
      </c>
      <c r="R61" s="290">
        <v>2031.11</v>
      </c>
      <c r="S61" s="276">
        <v>38</v>
      </c>
      <c r="T61" s="266"/>
    </row>
    <row r="62" spans="11:20" s="48" customFormat="1" ht="17.25">
      <c r="K62" s="49"/>
      <c r="L62" s="49"/>
      <c r="M62" s="49"/>
      <c r="N62" s="49"/>
      <c r="O62" s="49"/>
      <c r="P62" s="49"/>
      <c r="Q62" s="49"/>
      <c r="R62" s="49"/>
      <c r="S62" s="50"/>
      <c r="T62" s="51"/>
    </row>
    <row r="63" spans="11:20" s="48" customFormat="1" ht="17.25">
      <c r="K63" s="49"/>
      <c r="L63" s="49"/>
      <c r="M63" s="49"/>
      <c r="N63" s="49"/>
      <c r="O63" s="49"/>
      <c r="P63" s="49"/>
      <c r="Q63" s="49"/>
      <c r="R63" s="49"/>
      <c r="S63" s="50"/>
      <c r="T63" s="51"/>
    </row>
    <row r="64" spans="11:20" s="48" customFormat="1" ht="17.25">
      <c r="K64" s="49"/>
      <c r="L64" s="49"/>
      <c r="M64" s="49"/>
      <c r="N64" s="49"/>
      <c r="O64" s="49"/>
      <c r="P64" s="49"/>
      <c r="Q64" s="49"/>
      <c r="R64" s="49"/>
      <c r="S64" s="50"/>
      <c r="T64" s="51"/>
    </row>
    <row r="65" spans="11:20" s="48" customFormat="1" ht="17.25">
      <c r="K65" s="49"/>
      <c r="L65" s="49"/>
      <c r="M65" s="49"/>
      <c r="N65" s="49"/>
      <c r="O65" s="49"/>
      <c r="P65" s="49"/>
      <c r="Q65" s="49"/>
      <c r="R65" s="49"/>
      <c r="S65" s="50"/>
      <c r="T65" s="51"/>
    </row>
    <row r="66" spans="2:20" s="48" customFormat="1" ht="18.75">
      <c r="B66" s="291"/>
      <c r="K66" s="49"/>
      <c r="L66" s="49"/>
      <c r="M66" s="49"/>
      <c r="N66" s="49"/>
      <c r="O66" s="49"/>
      <c r="P66" s="49"/>
      <c r="Q66" s="49"/>
      <c r="R66" s="49"/>
      <c r="S66" s="50"/>
      <c r="T66" s="51"/>
    </row>
    <row r="67" spans="11:20" s="48" customFormat="1" ht="17.25">
      <c r="K67" s="49"/>
      <c r="L67" s="49"/>
      <c r="M67" s="49"/>
      <c r="N67" s="49"/>
      <c r="O67" s="49"/>
      <c r="P67" s="49"/>
      <c r="Q67" s="49"/>
      <c r="R67" s="49"/>
      <c r="S67" s="50"/>
      <c r="T67" s="51"/>
    </row>
    <row r="68" spans="11:20" s="48" customFormat="1" ht="17.25">
      <c r="K68" s="49"/>
      <c r="L68" s="49"/>
      <c r="M68" s="49"/>
      <c r="N68" s="49"/>
      <c r="O68" s="49"/>
      <c r="P68" s="49"/>
      <c r="Q68" s="49"/>
      <c r="R68" s="49"/>
      <c r="S68" s="50"/>
      <c r="T68" s="51"/>
    </row>
    <row r="69" spans="11:20" s="48" customFormat="1" ht="17.25">
      <c r="K69" s="49"/>
      <c r="L69" s="49"/>
      <c r="M69" s="49"/>
      <c r="N69" s="49"/>
      <c r="O69" s="49"/>
      <c r="P69" s="49"/>
      <c r="Q69" s="49"/>
      <c r="R69" s="49"/>
      <c r="S69" s="50"/>
      <c r="T69" s="51"/>
    </row>
    <row r="70" spans="11:20" s="48" customFormat="1" ht="17.25">
      <c r="K70" s="49"/>
      <c r="L70" s="49"/>
      <c r="M70" s="49"/>
      <c r="N70" s="49"/>
      <c r="O70" s="49"/>
      <c r="P70" s="49"/>
      <c r="Q70" s="49"/>
      <c r="R70" s="49"/>
      <c r="S70" s="50"/>
      <c r="T70" s="51"/>
    </row>
    <row r="71" spans="11:20" s="48" customFormat="1" ht="17.25">
      <c r="K71" s="49"/>
      <c r="L71" s="49"/>
      <c r="M71" s="49"/>
      <c r="N71" s="49"/>
      <c r="O71" s="49"/>
      <c r="P71" s="49"/>
      <c r="Q71" s="49"/>
      <c r="R71" s="49"/>
      <c r="S71" s="50"/>
      <c r="T71" s="51"/>
    </row>
    <row r="72" spans="11:20" s="48" customFormat="1" ht="17.25">
      <c r="K72" s="49"/>
      <c r="L72" s="49"/>
      <c r="M72" s="49"/>
      <c r="N72" s="49"/>
      <c r="O72" s="49"/>
      <c r="P72" s="49"/>
      <c r="Q72" s="49"/>
      <c r="R72" s="49"/>
      <c r="S72" s="50"/>
      <c r="T72" s="51"/>
    </row>
    <row r="73" spans="11:20" s="48" customFormat="1" ht="17.25">
      <c r="K73" s="49"/>
      <c r="L73" s="49"/>
      <c r="M73" s="49"/>
      <c r="N73" s="49"/>
      <c r="O73" s="49"/>
      <c r="P73" s="49"/>
      <c r="Q73" s="49"/>
      <c r="R73" s="49"/>
      <c r="S73" s="50"/>
      <c r="T73" s="51"/>
    </row>
    <row r="74" spans="11:20" s="48" customFormat="1" ht="17.25">
      <c r="K74" s="49"/>
      <c r="L74" s="49"/>
      <c r="M74" s="49"/>
      <c r="N74" s="49"/>
      <c r="O74" s="49"/>
      <c r="P74" s="49"/>
      <c r="Q74" s="49"/>
      <c r="R74" s="49"/>
      <c r="S74" s="50"/>
      <c r="T74" s="51"/>
    </row>
    <row r="75" spans="11:20" s="48" customFormat="1" ht="17.25">
      <c r="K75" s="49"/>
      <c r="L75" s="49"/>
      <c r="M75" s="49"/>
      <c r="N75" s="49"/>
      <c r="O75" s="49"/>
      <c r="P75" s="49"/>
      <c r="Q75" s="49"/>
      <c r="R75" s="49"/>
      <c r="S75" s="50"/>
      <c r="T75" s="51"/>
    </row>
    <row r="76" spans="11:20" s="48" customFormat="1" ht="17.25">
      <c r="K76" s="49"/>
      <c r="L76" s="49"/>
      <c r="M76" s="49"/>
      <c r="N76" s="49"/>
      <c r="O76" s="49"/>
      <c r="P76" s="49"/>
      <c r="Q76" s="49"/>
      <c r="R76" s="49"/>
      <c r="S76" s="50"/>
      <c r="T76" s="51"/>
    </row>
    <row r="77" spans="11:20" s="48" customFormat="1" ht="17.25">
      <c r="K77" s="49"/>
      <c r="L77" s="49"/>
      <c r="M77" s="49"/>
      <c r="N77" s="49"/>
      <c r="O77" s="49"/>
      <c r="P77" s="49"/>
      <c r="Q77" s="49"/>
      <c r="R77" s="49"/>
      <c r="S77" s="50"/>
      <c r="T77" s="51"/>
    </row>
    <row r="78" spans="11:20" s="48" customFormat="1" ht="17.25">
      <c r="K78" s="49"/>
      <c r="L78" s="49"/>
      <c r="M78" s="49"/>
      <c r="N78" s="49"/>
      <c r="O78" s="49"/>
      <c r="P78" s="49"/>
      <c r="Q78" s="49"/>
      <c r="R78" s="49"/>
      <c r="S78" s="50"/>
      <c r="T78" s="51"/>
    </row>
    <row r="79" spans="11:20" s="48" customFormat="1" ht="17.25">
      <c r="K79" s="49"/>
      <c r="L79" s="49"/>
      <c r="M79" s="49"/>
      <c r="N79" s="49"/>
      <c r="O79" s="49"/>
      <c r="P79" s="49"/>
      <c r="Q79" s="49"/>
      <c r="R79" s="49"/>
      <c r="S79" s="50"/>
      <c r="T79" s="51"/>
    </row>
    <row r="80" spans="11:20" s="48" customFormat="1" ht="17.25">
      <c r="K80" s="49"/>
      <c r="L80" s="49"/>
      <c r="M80" s="49"/>
      <c r="N80" s="49"/>
      <c r="O80" s="49"/>
      <c r="P80" s="49"/>
      <c r="Q80" s="49"/>
      <c r="R80" s="49"/>
      <c r="S80" s="50"/>
      <c r="T80" s="51"/>
    </row>
    <row r="81" spans="11:20" s="48" customFormat="1" ht="17.25">
      <c r="K81" s="49"/>
      <c r="L81" s="49"/>
      <c r="M81" s="49"/>
      <c r="N81" s="49"/>
      <c r="O81" s="49"/>
      <c r="P81" s="49"/>
      <c r="Q81" s="49"/>
      <c r="R81" s="49"/>
      <c r="S81" s="50"/>
      <c r="T81" s="51"/>
    </row>
    <row r="82" spans="11:20" s="48" customFormat="1" ht="17.25">
      <c r="K82" s="49"/>
      <c r="L82" s="49"/>
      <c r="M82" s="49"/>
      <c r="N82" s="49"/>
      <c r="O82" s="49"/>
      <c r="P82" s="49"/>
      <c r="Q82" s="49"/>
      <c r="R82" s="49"/>
      <c r="S82" s="50"/>
      <c r="T82" s="51"/>
    </row>
    <row r="83" spans="11:20" s="48" customFormat="1" ht="17.25">
      <c r="K83" s="49"/>
      <c r="L83" s="49"/>
      <c r="M83" s="49"/>
      <c r="N83" s="49"/>
      <c r="O83" s="49"/>
      <c r="P83" s="49"/>
      <c r="Q83" s="49"/>
      <c r="R83" s="49"/>
      <c r="S83" s="50"/>
      <c r="T83" s="51"/>
    </row>
    <row r="84" spans="11:20" s="48" customFormat="1" ht="17.25">
      <c r="K84" s="49"/>
      <c r="L84" s="49"/>
      <c r="M84" s="49"/>
      <c r="N84" s="49"/>
      <c r="O84" s="49"/>
      <c r="P84" s="49"/>
      <c r="Q84" s="49"/>
      <c r="R84" s="49"/>
      <c r="S84" s="50"/>
      <c r="T84" s="51"/>
    </row>
    <row r="85" spans="11:20" s="48" customFormat="1" ht="17.25">
      <c r="K85" s="49"/>
      <c r="L85" s="49"/>
      <c r="M85" s="49"/>
      <c r="N85" s="49"/>
      <c r="O85" s="49"/>
      <c r="P85" s="49"/>
      <c r="Q85" s="49"/>
      <c r="R85" s="49"/>
      <c r="S85" s="50"/>
      <c r="T85" s="51"/>
    </row>
    <row r="86" spans="11:20" s="48" customFormat="1" ht="17.25">
      <c r="K86" s="49"/>
      <c r="L86" s="49"/>
      <c r="M86" s="49"/>
      <c r="N86" s="49"/>
      <c r="O86" s="49"/>
      <c r="P86" s="49"/>
      <c r="Q86" s="49"/>
      <c r="R86" s="49"/>
      <c r="S86" s="50"/>
      <c r="T86" s="51"/>
    </row>
    <row r="87" spans="11:20" s="48" customFormat="1" ht="17.25">
      <c r="K87" s="49"/>
      <c r="L87" s="49"/>
      <c r="M87" s="49"/>
      <c r="N87" s="49"/>
      <c r="O87" s="49"/>
      <c r="P87" s="49"/>
      <c r="Q87" s="49"/>
      <c r="R87" s="49"/>
      <c r="S87" s="50"/>
      <c r="T87" s="51"/>
    </row>
    <row r="88" spans="11:20" s="48" customFormat="1" ht="17.25">
      <c r="K88" s="49"/>
      <c r="L88" s="49"/>
      <c r="M88" s="49"/>
      <c r="N88" s="49"/>
      <c r="O88" s="49"/>
      <c r="P88" s="49"/>
      <c r="Q88" s="49"/>
      <c r="R88" s="49"/>
      <c r="S88" s="50"/>
      <c r="T88" s="51"/>
    </row>
    <row r="89" spans="11:20" s="48" customFormat="1" ht="17.25">
      <c r="K89" s="49"/>
      <c r="L89" s="49"/>
      <c r="M89" s="49"/>
      <c r="N89" s="49"/>
      <c r="O89" s="49"/>
      <c r="P89" s="49"/>
      <c r="Q89" s="49"/>
      <c r="R89" s="49"/>
      <c r="S89" s="50"/>
      <c r="T89" s="51"/>
    </row>
    <row r="90" spans="11:20" s="48" customFormat="1" ht="17.25">
      <c r="K90" s="49"/>
      <c r="L90" s="49"/>
      <c r="M90" s="49"/>
      <c r="N90" s="49"/>
      <c r="O90" s="49"/>
      <c r="P90" s="49"/>
      <c r="Q90" s="49"/>
      <c r="R90" s="49"/>
      <c r="S90" s="50"/>
      <c r="T90" s="51"/>
    </row>
    <row r="91" spans="11:20" s="48" customFormat="1" ht="17.25">
      <c r="K91" s="49"/>
      <c r="L91" s="49"/>
      <c r="M91" s="49"/>
      <c r="N91" s="49"/>
      <c r="O91" s="49"/>
      <c r="P91" s="49"/>
      <c r="Q91" s="49"/>
      <c r="R91" s="49"/>
      <c r="S91" s="50"/>
      <c r="T91" s="51"/>
    </row>
    <row r="92" spans="11:20" s="48" customFormat="1" ht="17.25">
      <c r="K92" s="49"/>
      <c r="L92" s="49"/>
      <c r="M92" s="49"/>
      <c r="N92" s="49"/>
      <c r="O92" s="49"/>
      <c r="P92" s="49"/>
      <c r="Q92" s="49"/>
      <c r="R92" s="49"/>
      <c r="S92" s="50"/>
      <c r="T92" s="51"/>
    </row>
    <row r="93" spans="11:20" s="48" customFormat="1" ht="17.25">
      <c r="K93" s="49"/>
      <c r="L93" s="49"/>
      <c r="M93" s="49"/>
      <c r="N93" s="49"/>
      <c r="O93" s="49"/>
      <c r="P93" s="49"/>
      <c r="Q93" s="49"/>
      <c r="R93" s="49"/>
      <c r="S93" s="50"/>
      <c r="T93" s="51"/>
    </row>
    <row r="94" spans="11:20" s="48" customFormat="1" ht="17.25">
      <c r="K94" s="49"/>
      <c r="L94" s="49"/>
      <c r="M94" s="49"/>
      <c r="N94" s="49"/>
      <c r="O94" s="49"/>
      <c r="P94" s="49"/>
      <c r="Q94" s="49"/>
      <c r="R94" s="49"/>
      <c r="S94" s="50"/>
      <c r="T94" s="51"/>
    </row>
    <row r="95" spans="11:20" s="48" customFormat="1" ht="17.25">
      <c r="K95" s="49"/>
      <c r="L95" s="49"/>
      <c r="M95" s="49"/>
      <c r="N95" s="49"/>
      <c r="O95" s="49"/>
      <c r="P95" s="49"/>
      <c r="Q95" s="49"/>
      <c r="R95" s="49"/>
      <c r="S95" s="50"/>
      <c r="T95" s="51"/>
    </row>
    <row r="96" spans="11:20" s="48" customFormat="1" ht="17.25">
      <c r="K96" s="49"/>
      <c r="L96" s="49"/>
      <c r="M96" s="49"/>
      <c r="N96" s="49"/>
      <c r="O96" s="49"/>
      <c r="P96" s="49"/>
      <c r="Q96" s="49"/>
      <c r="R96" s="49"/>
      <c r="S96" s="50"/>
      <c r="T96" s="51"/>
    </row>
    <row r="97" spans="11:20" s="48" customFormat="1" ht="17.25">
      <c r="K97" s="49"/>
      <c r="L97" s="49"/>
      <c r="M97" s="49"/>
      <c r="N97" s="49"/>
      <c r="O97" s="49"/>
      <c r="P97" s="49"/>
      <c r="Q97" s="49"/>
      <c r="R97" s="49"/>
      <c r="S97" s="50"/>
      <c r="T97" s="51"/>
    </row>
    <row r="98" spans="11:20" s="48" customFormat="1" ht="17.25">
      <c r="K98" s="49"/>
      <c r="L98" s="49"/>
      <c r="M98" s="49"/>
      <c r="N98" s="49"/>
      <c r="O98" s="49"/>
      <c r="P98" s="49"/>
      <c r="Q98" s="49"/>
      <c r="R98" s="49"/>
      <c r="S98" s="50"/>
      <c r="T98" s="51"/>
    </row>
    <row r="99" spans="11:20" s="48" customFormat="1" ht="17.25">
      <c r="K99" s="49"/>
      <c r="L99" s="49"/>
      <c r="M99" s="49"/>
      <c r="N99" s="49"/>
      <c r="O99" s="49"/>
      <c r="P99" s="49"/>
      <c r="Q99" s="49"/>
      <c r="R99" s="49"/>
      <c r="S99" s="50"/>
      <c r="T99" s="51"/>
    </row>
    <row r="100" spans="11:20" s="48" customFormat="1" ht="17.25">
      <c r="K100" s="49"/>
      <c r="L100" s="49"/>
      <c r="M100" s="49"/>
      <c r="N100" s="49"/>
      <c r="O100" s="49"/>
      <c r="P100" s="49"/>
      <c r="Q100" s="49"/>
      <c r="R100" s="49"/>
      <c r="S100" s="50"/>
      <c r="T100" s="51"/>
    </row>
    <row r="101" spans="11:20" s="48" customFormat="1" ht="17.25">
      <c r="K101" s="49"/>
      <c r="L101" s="49"/>
      <c r="M101" s="49"/>
      <c r="N101" s="49"/>
      <c r="O101" s="49"/>
      <c r="P101" s="49"/>
      <c r="Q101" s="49"/>
      <c r="R101" s="49"/>
      <c r="S101" s="50"/>
      <c r="T101" s="51"/>
    </row>
    <row r="102" spans="11:20" s="48" customFormat="1" ht="17.25">
      <c r="K102" s="49"/>
      <c r="L102" s="49"/>
      <c r="M102" s="49"/>
      <c r="N102" s="49"/>
      <c r="O102" s="49"/>
      <c r="P102" s="49"/>
      <c r="Q102" s="49"/>
      <c r="R102" s="49"/>
      <c r="S102" s="50"/>
      <c r="T102" s="51"/>
    </row>
    <row r="103" spans="11:20" s="48" customFormat="1" ht="17.25">
      <c r="K103" s="49"/>
      <c r="L103" s="49"/>
      <c r="M103" s="49"/>
      <c r="N103" s="49"/>
      <c r="O103" s="49"/>
      <c r="P103" s="49"/>
      <c r="Q103" s="49"/>
      <c r="R103" s="49"/>
      <c r="S103" s="50"/>
      <c r="T103" s="51"/>
    </row>
    <row r="104" spans="11:20" s="48" customFormat="1" ht="17.25">
      <c r="K104" s="49"/>
      <c r="L104" s="49"/>
      <c r="M104" s="49"/>
      <c r="N104" s="49"/>
      <c r="O104" s="49"/>
      <c r="P104" s="49"/>
      <c r="Q104" s="49"/>
      <c r="R104" s="49"/>
      <c r="S104" s="50"/>
      <c r="T104" s="51"/>
    </row>
    <row r="105" spans="11:20" s="48" customFormat="1" ht="17.25">
      <c r="K105" s="49"/>
      <c r="L105" s="49"/>
      <c r="M105" s="49"/>
      <c r="N105" s="49"/>
      <c r="O105" s="49"/>
      <c r="P105" s="49"/>
      <c r="Q105" s="49"/>
      <c r="R105" s="49"/>
      <c r="S105" s="50"/>
      <c r="T105" s="51"/>
    </row>
    <row r="106" spans="11:20" s="48" customFormat="1" ht="17.25">
      <c r="K106" s="49"/>
      <c r="L106" s="49"/>
      <c r="M106" s="49"/>
      <c r="N106" s="49"/>
      <c r="O106" s="49"/>
      <c r="P106" s="49"/>
      <c r="Q106" s="49"/>
      <c r="R106" s="49"/>
      <c r="S106" s="50"/>
      <c r="T106" s="51"/>
    </row>
    <row r="107" spans="11:20" s="48" customFormat="1" ht="17.25">
      <c r="K107" s="49"/>
      <c r="L107" s="49"/>
      <c r="M107" s="49"/>
      <c r="N107" s="49"/>
      <c r="O107" s="49"/>
      <c r="P107" s="49"/>
      <c r="Q107" s="49"/>
      <c r="R107" s="49"/>
      <c r="S107" s="50"/>
      <c r="T107" s="51"/>
    </row>
    <row r="108" spans="11:20" s="48" customFormat="1" ht="17.25">
      <c r="K108" s="49"/>
      <c r="L108" s="49"/>
      <c r="M108" s="49"/>
      <c r="N108" s="49"/>
      <c r="O108" s="49"/>
      <c r="P108" s="49"/>
      <c r="Q108" s="49"/>
      <c r="R108" s="49"/>
      <c r="S108" s="50"/>
      <c r="T108" s="51"/>
    </row>
    <row r="109" spans="11:20" s="48" customFormat="1" ht="17.25">
      <c r="K109" s="49"/>
      <c r="L109" s="49"/>
      <c r="M109" s="49"/>
      <c r="N109" s="49"/>
      <c r="O109" s="49"/>
      <c r="P109" s="49"/>
      <c r="Q109" s="49"/>
      <c r="R109" s="49"/>
      <c r="S109" s="50"/>
      <c r="T109" s="51"/>
    </row>
    <row r="110" spans="11:20" s="48" customFormat="1" ht="17.25">
      <c r="K110" s="49"/>
      <c r="L110" s="49"/>
      <c r="M110" s="49"/>
      <c r="N110" s="49"/>
      <c r="O110" s="49"/>
      <c r="P110" s="49"/>
      <c r="Q110" s="49"/>
      <c r="R110" s="49"/>
      <c r="S110" s="50"/>
      <c r="T110" s="51"/>
    </row>
    <row r="111" spans="11:20" s="48" customFormat="1" ht="17.25">
      <c r="K111" s="49"/>
      <c r="L111" s="49"/>
      <c r="M111" s="49"/>
      <c r="N111" s="49"/>
      <c r="O111" s="49"/>
      <c r="P111" s="49"/>
      <c r="Q111" s="49"/>
      <c r="R111" s="49"/>
      <c r="S111" s="50"/>
      <c r="T111" s="51"/>
    </row>
    <row r="112" spans="11:20" s="48" customFormat="1" ht="17.25">
      <c r="K112" s="49"/>
      <c r="L112" s="49"/>
      <c r="M112" s="49"/>
      <c r="N112" s="49"/>
      <c r="O112" s="49"/>
      <c r="P112" s="49"/>
      <c r="Q112" s="49"/>
      <c r="R112" s="49"/>
      <c r="S112" s="50"/>
      <c r="T112" s="51"/>
    </row>
    <row r="113" spans="11:20" s="48" customFormat="1" ht="17.25">
      <c r="K113" s="49"/>
      <c r="L113" s="49"/>
      <c r="M113" s="49"/>
      <c r="N113" s="49"/>
      <c r="O113" s="49"/>
      <c r="P113" s="49"/>
      <c r="Q113" s="49"/>
      <c r="R113" s="49"/>
      <c r="S113" s="50"/>
      <c r="T113" s="51"/>
    </row>
    <row r="114" spans="11:20" s="48" customFormat="1" ht="17.25">
      <c r="K114" s="49"/>
      <c r="L114" s="49"/>
      <c r="M114" s="49"/>
      <c r="N114" s="49"/>
      <c r="O114" s="49"/>
      <c r="P114" s="49"/>
      <c r="Q114" s="49"/>
      <c r="R114" s="49"/>
      <c r="S114" s="50"/>
      <c r="T114" s="51"/>
    </row>
    <row r="115" spans="11:20" s="48" customFormat="1" ht="17.25">
      <c r="K115" s="49"/>
      <c r="L115" s="49"/>
      <c r="M115" s="49"/>
      <c r="N115" s="49"/>
      <c r="O115" s="49"/>
      <c r="P115" s="49"/>
      <c r="Q115" s="49"/>
      <c r="R115" s="49"/>
      <c r="S115" s="50"/>
      <c r="T115" s="51"/>
    </row>
    <row r="116" spans="11:20" s="48" customFormat="1" ht="17.25">
      <c r="K116" s="49"/>
      <c r="L116" s="49"/>
      <c r="M116" s="49"/>
      <c r="N116" s="49"/>
      <c r="O116" s="49"/>
      <c r="P116" s="49"/>
      <c r="Q116" s="49"/>
      <c r="R116" s="49"/>
      <c r="S116" s="50"/>
      <c r="T116" s="51"/>
    </row>
    <row r="117" spans="11:20" s="48" customFormat="1" ht="17.25">
      <c r="K117" s="49"/>
      <c r="L117" s="49"/>
      <c r="M117" s="49"/>
      <c r="N117" s="49"/>
      <c r="O117" s="49"/>
      <c r="P117" s="49"/>
      <c r="Q117" s="49"/>
      <c r="R117" s="49"/>
      <c r="S117" s="50"/>
      <c r="T117" s="51"/>
    </row>
    <row r="118" spans="11:20" s="48" customFormat="1" ht="17.25">
      <c r="K118" s="49"/>
      <c r="L118" s="49"/>
      <c r="M118" s="49"/>
      <c r="N118" s="49"/>
      <c r="O118" s="49"/>
      <c r="P118" s="49"/>
      <c r="Q118" s="49"/>
      <c r="R118" s="49"/>
      <c r="S118" s="50"/>
      <c r="T118" s="51"/>
    </row>
    <row r="119" spans="11:20" s="48" customFormat="1" ht="17.25">
      <c r="K119" s="49"/>
      <c r="L119" s="49"/>
      <c r="M119" s="49"/>
      <c r="N119" s="49"/>
      <c r="O119" s="49"/>
      <c r="P119" s="49"/>
      <c r="Q119" s="49"/>
      <c r="R119" s="49"/>
      <c r="S119" s="50"/>
      <c r="T119" s="51"/>
    </row>
    <row r="120" spans="11:20" s="48" customFormat="1" ht="17.25">
      <c r="K120" s="49"/>
      <c r="L120" s="49"/>
      <c r="M120" s="49"/>
      <c r="N120" s="49"/>
      <c r="O120" s="49"/>
      <c r="P120" s="49"/>
      <c r="Q120" s="49"/>
      <c r="R120" s="49"/>
      <c r="S120" s="50"/>
      <c r="T120" s="51"/>
    </row>
    <row r="121" spans="11:20" s="48" customFormat="1" ht="17.25">
      <c r="K121" s="49"/>
      <c r="L121" s="49"/>
      <c r="M121" s="49"/>
      <c r="N121" s="49"/>
      <c r="O121" s="49"/>
      <c r="P121" s="49"/>
      <c r="Q121" s="49"/>
      <c r="R121" s="49"/>
      <c r="S121" s="50"/>
      <c r="T121" s="51"/>
    </row>
    <row r="122" spans="11:20" s="48" customFormat="1" ht="17.25">
      <c r="K122" s="49"/>
      <c r="L122" s="49"/>
      <c r="M122" s="49"/>
      <c r="N122" s="49"/>
      <c r="O122" s="49"/>
      <c r="P122" s="49"/>
      <c r="Q122" s="49"/>
      <c r="R122" s="49"/>
      <c r="S122" s="50"/>
      <c r="T122" s="51"/>
    </row>
    <row r="123" spans="11:20" s="48" customFormat="1" ht="17.25">
      <c r="K123" s="49"/>
      <c r="L123" s="49"/>
      <c r="M123" s="49"/>
      <c r="N123" s="49"/>
      <c r="O123" s="49"/>
      <c r="P123" s="49"/>
      <c r="Q123" s="49"/>
      <c r="R123" s="49"/>
      <c r="S123" s="50"/>
      <c r="T123" s="51"/>
    </row>
    <row r="124" spans="11:20" s="48" customFormat="1" ht="17.25">
      <c r="K124" s="49"/>
      <c r="L124" s="49"/>
      <c r="M124" s="49"/>
      <c r="N124" s="49"/>
      <c r="O124" s="49"/>
      <c r="P124" s="49"/>
      <c r="Q124" s="49"/>
      <c r="R124" s="49"/>
      <c r="S124" s="50"/>
      <c r="T124" s="51"/>
    </row>
    <row r="125" spans="11:20" s="48" customFormat="1" ht="17.25">
      <c r="K125" s="49"/>
      <c r="L125" s="49"/>
      <c r="M125" s="49"/>
      <c r="N125" s="49"/>
      <c r="O125" s="49"/>
      <c r="P125" s="49"/>
      <c r="Q125" s="49"/>
      <c r="R125" s="49"/>
      <c r="S125" s="50"/>
      <c r="T125" s="51"/>
    </row>
    <row r="126" spans="11:20" s="48" customFormat="1" ht="17.25">
      <c r="K126" s="49"/>
      <c r="L126" s="49"/>
      <c r="M126" s="49"/>
      <c r="N126" s="49"/>
      <c r="O126" s="49"/>
      <c r="P126" s="49"/>
      <c r="Q126" s="49"/>
      <c r="R126" s="49"/>
      <c r="S126" s="50"/>
      <c r="T126" s="51"/>
    </row>
    <row r="127" spans="11:20" s="48" customFormat="1" ht="17.25">
      <c r="K127" s="49"/>
      <c r="L127" s="49"/>
      <c r="M127" s="49"/>
      <c r="N127" s="49"/>
      <c r="O127" s="49"/>
      <c r="P127" s="49"/>
      <c r="Q127" s="49"/>
      <c r="R127" s="49"/>
      <c r="S127" s="50"/>
      <c r="T127" s="51"/>
    </row>
    <row r="128" spans="11:20" s="48" customFormat="1" ht="17.25">
      <c r="K128" s="49"/>
      <c r="L128" s="49"/>
      <c r="M128" s="49"/>
      <c r="N128" s="49"/>
      <c r="O128" s="49"/>
      <c r="P128" s="49"/>
      <c r="Q128" s="49"/>
      <c r="R128" s="49"/>
      <c r="S128" s="50"/>
      <c r="T128" s="51"/>
    </row>
    <row r="129" spans="11:20" s="48" customFormat="1" ht="17.25">
      <c r="K129" s="49"/>
      <c r="L129" s="49"/>
      <c r="M129" s="49"/>
      <c r="N129" s="49"/>
      <c r="O129" s="49"/>
      <c r="P129" s="49"/>
      <c r="Q129" s="49"/>
      <c r="R129" s="49"/>
      <c r="S129" s="50"/>
      <c r="T129" s="51"/>
    </row>
    <row r="130" spans="11:20" s="48" customFormat="1" ht="17.25">
      <c r="K130" s="49"/>
      <c r="L130" s="49"/>
      <c r="M130" s="49"/>
      <c r="N130" s="49"/>
      <c r="O130" s="49"/>
      <c r="P130" s="49"/>
      <c r="Q130" s="49"/>
      <c r="R130" s="49"/>
      <c r="S130" s="50"/>
      <c r="T130" s="51"/>
    </row>
    <row r="131" spans="11:20" s="48" customFormat="1" ht="17.25">
      <c r="K131" s="49"/>
      <c r="L131" s="49"/>
      <c r="M131" s="49"/>
      <c r="N131" s="49"/>
      <c r="O131" s="49"/>
      <c r="P131" s="49"/>
      <c r="Q131" s="49"/>
      <c r="R131" s="49"/>
      <c r="S131" s="50"/>
      <c r="T131" s="51"/>
    </row>
    <row r="132" spans="11:20" s="48" customFormat="1" ht="17.25">
      <c r="K132" s="49"/>
      <c r="L132" s="49"/>
      <c r="M132" s="49"/>
      <c r="N132" s="49"/>
      <c r="O132" s="49"/>
      <c r="P132" s="49"/>
      <c r="Q132" s="49"/>
      <c r="R132" s="49"/>
      <c r="S132" s="50"/>
      <c r="T132" s="51"/>
    </row>
    <row r="133" spans="11:20" s="48" customFormat="1" ht="17.25">
      <c r="K133" s="49"/>
      <c r="L133" s="49"/>
      <c r="M133" s="49"/>
      <c r="N133" s="49"/>
      <c r="O133" s="49"/>
      <c r="P133" s="49"/>
      <c r="Q133" s="49"/>
      <c r="R133" s="49"/>
      <c r="S133" s="50"/>
      <c r="T133" s="51"/>
    </row>
    <row r="134" spans="11:20" s="48" customFormat="1" ht="17.25">
      <c r="K134" s="49"/>
      <c r="L134" s="49"/>
      <c r="M134" s="49"/>
      <c r="N134" s="49"/>
      <c r="O134" s="49"/>
      <c r="P134" s="49"/>
      <c r="Q134" s="49"/>
      <c r="R134" s="49"/>
      <c r="S134" s="50"/>
      <c r="T134" s="51"/>
    </row>
    <row r="135" spans="11:20" s="48" customFormat="1" ht="17.25">
      <c r="K135" s="49"/>
      <c r="L135" s="49"/>
      <c r="M135" s="49"/>
      <c r="N135" s="49"/>
      <c r="O135" s="49"/>
      <c r="P135" s="49"/>
      <c r="Q135" s="49"/>
      <c r="R135" s="49"/>
      <c r="S135" s="50"/>
      <c r="T135" s="51"/>
    </row>
    <row r="136" spans="11:20" s="48" customFormat="1" ht="17.25">
      <c r="K136" s="49"/>
      <c r="L136" s="49"/>
      <c r="M136" s="49"/>
      <c r="N136" s="49"/>
      <c r="O136" s="49"/>
      <c r="P136" s="49"/>
      <c r="Q136" s="49"/>
      <c r="R136" s="49"/>
      <c r="S136" s="50"/>
      <c r="T136" s="51"/>
    </row>
    <row r="137" spans="11:20" s="48" customFormat="1" ht="17.25">
      <c r="K137" s="49"/>
      <c r="L137" s="49"/>
      <c r="M137" s="49"/>
      <c r="N137" s="49"/>
      <c r="O137" s="49"/>
      <c r="P137" s="49"/>
      <c r="Q137" s="49"/>
      <c r="R137" s="49"/>
      <c r="S137" s="50"/>
      <c r="T137" s="51"/>
    </row>
    <row r="138" spans="11:20" s="48" customFormat="1" ht="17.25">
      <c r="K138" s="49"/>
      <c r="L138" s="49"/>
      <c r="M138" s="49"/>
      <c r="N138" s="49"/>
      <c r="O138" s="49"/>
      <c r="P138" s="49"/>
      <c r="Q138" s="49"/>
      <c r="R138" s="49"/>
      <c r="S138" s="50"/>
      <c r="T138" s="51"/>
    </row>
    <row r="139" spans="11:20" s="48" customFormat="1" ht="17.25">
      <c r="K139" s="49"/>
      <c r="L139" s="49"/>
      <c r="M139" s="49"/>
      <c r="N139" s="49"/>
      <c r="O139" s="49"/>
      <c r="P139" s="49"/>
      <c r="Q139" s="49"/>
      <c r="R139" s="49"/>
      <c r="S139" s="50"/>
      <c r="T139" s="51"/>
    </row>
    <row r="140" spans="11:20" s="48" customFormat="1" ht="17.25">
      <c r="K140" s="49"/>
      <c r="L140" s="49"/>
      <c r="M140" s="49"/>
      <c r="N140" s="49"/>
      <c r="O140" s="49"/>
      <c r="P140" s="49"/>
      <c r="Q140" s="49"/>
      <c r="R140" s="49"/>
      <c r="S140" s="50"/>
      <c r="T140" s="51"/>
    </row>
    <row r="141" spans="11:20" s="48" customFormat="1" ht="17.25">
      <c r="K141" s="49"/>
      <c r="L141" s="49"/>
      <c r="M141" s="49"/>
      <c r="N141" s="49"/>
      <c r="O141" s="49"/>
      <c r="P141" s="49"/>
      <c r="Q141" s="49"/>
      <c r="R141" s="49"/>
      <c r="S141" s="50"/>
      <c r="T141" s="51"/>
    </row>
    <row r="142" spans="11:20" s="48" customFormat="1" ht="17.25">
      <c r="K142" s="49"/>
      <c r="L142" s="49"/>
      <c r="M142" s="49"/>
      <c r="N142" s="49"/>
      <c r="O142" s="49"/>
      <c r="P142" s="49"/>
      <c r="Q142" s="49"/>
      <c r="R142" s="49"/>
      <c r="S142" s="50"/>
      <c r="T142" s="51"/>
    </row>
    <row r="143" spans="11:20" s="48" customFormat="1" ht="17.25">
      <c r="K143" s="49"/>
      <c r="L143" s="49"/>
      <c r="M143" s="49"/>
      <c r="N143" s="49"/>
      <c r="O143" s="49"/>
      <c r="P143" s="49"/>
      <c r="Q143" s="49"/>
      <c r="R143" s="49"/>
      <c r="S143" s="50"/>
      <c r="T143" s="51"/>
    </row>
    <row r="144" spans="11:20" s="48" customFormat="1" ht="17.25">
      <c r="K144" s="49"/>
      <c r="L144" s="49"/>
      <c r="M144" s="49"/>
      <c r="N144" s="49"/>
      <c r="O144" s="49"/>
      <c r="P144" s="49"/>
      <c r="Q144" s="49"/>
      <c r="R144" s="49"/>
      <c r="S144" s="50"/>
      <c r="T144" s="51"/>
    </row>
    <row r="145" spans="11:20" s="48" customFormat="1" ht="17.25">
      <c r="K145" s="49"/>
      <c r="L145" s="49"/>
      <c r="M145" s="49"/>
      <c r="N145" s="49"/>
      <c r="O145" s="49"/>
      <c r="P145" s="49"/>
      <c r="Q145" s="49"/>
      <c r="R145" s="49"/>
      <c r="S145" s="50"/>
      <c r="T145" s="51"/>
    </row>
    <row r="146" spans="11:20" s="48" customFormat="1" ht="17.25">
      <c r="K146" s="49"/>
      <c r="L146" s="49"/>
      <c r="M146" s="49"/>
      <c r="N146" s="49"/>
      <c r="O146" s="49"/>
      <c r="P146" s="49"/>
      <c r="Q146" s="49"/>
      <c r="R146" s="49"/>
      <c r="S146" s="50"/>
      <c r="T146" s="51"/>
    </row>
    <row r="147" spans="11:20" s="48" customFormat="1" ht="17.25">
      <c r="K147" s="49"/>
      <c r="L147" s="49"/>
      <c r="M147" s="49"/>
      <c r="N147" s="49"/>
      <c r="O147" s="49"/>
      <c r="P147" s="49"/>
      <c r="Q147" s="49"/>
      <c r="R147" s="49"/>
      <c r="S147" s="50"/>
      <c r="T147" s="51"/>
    </row>
    <row r="148" spans="11:20" s="48" customFormat="1" ht="17.25">
      <c r="K148" s="49"/>
      <c r="L148" s="49"/>
      <c r="M148" s="49"/>
      <c r="N148" s="49"/>
      <c r="O148" s="49"/>
      <c r="P148" s="49"/>
      <c r="Q148" s="49"/>
      <c r="R148" s="49"/>
      <c r="S148" s="50"/>
      <c r="T148" s="51"/>
    </row>
    <row r="149" spans="11:20" s="48" customFormat="1" ht="17.25">
      <c r="K149" s="49"/>
      <c r="L149" s="49"/>
      <c r="M149" s="49"/>
      <c r="N149" s="49"/>
      <c r="O149" s="49"/>
      <c r="P149" s="49"/>
      <c r="Q149" s="49"/>
      <c r="R149" s="49"/>
      <c r="S149" s="50"/>
      <c r="T149" s="51"/>
    </row>
  </sheetData>
  <sheetProtection/>
  <mergeCells count="23">
    <mergeCell ref="A27:B27"/>
    <mergeCell ref="A28:B28"/>
    <mergeCell ref="A57:B57"/>
    <mergeCell ref="A37:B37"/>
    <mergeCell ref="A48:B48"/>
    <mergeCell ref="A49:B49"/>
    <mergeCell ref="A52:B52"/>
    <mergeCell ref="A33:B33"/>
    <mergeCell ref="A45:B45"/>
    <mergeCell ref="N6:R6"/>
    <mergeCell ref="A8:B8"/>
    <mergeCell ref="A5:B7"/>
    <mergeCell ref="D6:D7"/>
    <mergeCell ref="E6:G6"/>
    <mergeCell ref="H6:H7"/>
    <mergeCell ref="I6:I7"/>
    <mergeCell ref="J6:M6"/>
    <mergeCell ref="A18:B18"/>
    <mergeCell ref="A19:B19"/>
    <mergeCell ref="A9:B9"/>
    <mergeCell ref="A10:B10"/>
    <mergeCell ref="A11:B11"/>
    <mergeCell ref="A12:B12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5" r:id="rId1"/>
  <colBreaks count="2" manualBreakCount="2">
    <brk id="9" max="97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zoomScalePageLayoutView="0" workbookViewId="0" topLeftCell="H1">
      <selection activeCell="R22" sqref="R22"/>
    </sheetView>
  </sheetViews>
  <sheetFormatPr defaultColWidth="10.75390625" defaultRowHeight="13.5"/>
  <cols>
    <col min="1" max="1" width="5.625" style="54" customWidth="1"/>
    <col min="2" max="2" width="18.50390625" style="54" customWidth="1"/>
    <col min="3" max="18" width="13.125" style="54" customWidth="1"/>
    <col min="19" max="19" width="5.625" style="54" bestFit="1" customWidth="1"/>
    <col min="20" max="16384" width="10.75390625" style="54" customWidth="1"/>
  </cols>
  <sheetData>
    <row r="1" s="53" customFormat="1" ht="18.75">
      <c r="A1" s="52" t="s">
        <v>61</v>
      </c>
    </row>
    <row r="2" ht="17.25" thickBot="1">
      <c r="R2" s="55" t="s">
        <v>63</v>
      </c>
    </row>
    <row r="3" spans="1:19" s="57" customFormat="1" ht="15" customHeight="1">
      <c r="A3" s="502" t="s">
        <v>6</v>
      </c>
      <c r="B3" s="503"/>
      <c r="C3" s="508" t="s">
        <v>4</v>
      </c>
      <c r="D3" s="511" t="s">
        <v>9</v>
      </c>
      <c r="E3" s="512"/>
      <c r="F3" s="512"/>
      <c r="G3" s="512"/>
      <c r="H3" s="513"/>
      <c r="I3" s="511" t="s">
        <v>10</v>
      </c>
      <c r="J3" s="512"/>
      <c r="K3" s="512"/>
      <c r="L3" s="512"/>
      <c r="M3" s="512"/>
      <c r="N3" s="512"/>
      <c r="O3" s="512"/>
      <c r="P3" s="512"/>
      <c r="Q3" s="512"/>
      <c r="R3" s="514"/>
      <c r="S3" s="56"/>
    </row>
    <row r="4" spans="1:19" s="57" customFormat="1" ht="15" customHeight="1">
      <c r="A4" s="504"/>
      <c r="B4" s="505"/>
      <c r="C4" s="509"/>
      <c r="D4" s="515" t="s">
        <v>64</v>
      </c>
      <c r="E4" s="516" t="s">
        <v>13</v>
      </c>
      <c r="F4" s="517"/>
      <c r="G4" s="518"/>
      <c r="H4" s="515" t="s">
        <v>14</v>
      </c>
      <c r="I4" s="515" t="s">
        <v>12</v>
      </c>
      <c r="J4" s="516" t="s">
        <v>15</v>
      </c>
      <c r="K4" s="517"/>
      <c r="L4" s="517"/>
      <c r="M4" s="518"/>
      <c r="N4" s="516" t="s">
        <v>65</v>
      </c>
      <c r="O4" s="517"/>
      <c r="P4" s="517"/>
      <c r="Q4" s="517"/>
      <c r="R4" s="519"/>
      <c r="S4" s="58"/>
    </row>
    <row r="5" spans="1:19" s="62" customFormat="1" ht="15" customHeight="1" thickBot="1">
      <c r="A5" s="506"/>
      <c r="B5" s="507"/>
      <c r="C5" s="510"/>
      <c r="D5" s="510"/>
      <c r="E5" s="59" t="s">
        <v>66</v>
      </c>
      <c r="F5" s="59" t="s">
        <v>2</v>
      </c>
      <c r="G5" s="59" t="s">
        <v>16</v>
      </c>
      <c r="H5" s="510"/>
      <c r="I5" s="510"/>
      <c r="J5" s="59" t="s">
        <v>67</v>
      </c>
      <c r="K5" s="59" t="s">
        <v>17</v>
      </c>
      <c r="L5" s="59" t="s">
        <v>18</v>
      </c>
      <c r="M5" s="59" t="s">
        <v>19</v>
      </c>
      <c r="N5" s="59" t="s">
        <v>68</v>
      </c>
      <c r="O5" s="59" t="s">
        <v>134</v>
      </c>
      <c r="P5" s="59" t="s">
        <v>1</v>
      </c>
      <c r="Q5" s="59" t="s">
        <v>20</v>
      </c>
      <c r="R5" s="60" t="s">
        <v>21</v>
      </c>
      <c r="S5" s="61"/>
    </row>
    <row r="6" spans="1:19" s="57" customFormat="1" ht="27.75" customHeight="1">
      <c r="A6" s="498" t="s">
        <v>124</v>
      </c>
      <c r="B6" s="499"/>
      <c r="C6" s="63">
        <v>75887517</v>
      </c>
      <c r="D6" s="64">
        <v>23013191</v>
      </c>
      <c r="E6" s="64">
        <v>23013191</v>
      </c>
      <c r="F6" s="82">
        <v>22962714</v>
      </c>
      <c r="G6" s="82">
        <v>50477</v>
      </c>
      <c r="H6" s="83" t="s">
        <v>62</v>
      </c>
      <c r="I6" s="63">
        <v>52874326</v>
      </c>
      <c r="J6" s="64">
        <v>4480163</v>
      </c>
      <c r="K6" s="64">
        <v>1372117</v>
      </c>
      <c r="L6" s="64">
        <v>3050592</v>
      </c>
      <c r="M6" s="64">
        <v>57454</v>
      </c>
      <c r="N6" s="64">
        <v>48394163</v>
      </c>
      <c r="O6" s="64">
        <v>954536</v>
      </c>
      <c r="P6" s="64">
        <v>606732</v>
      </c>
      <c r="Q6" s="64">
        <v>9333173</v>
      </c>
      <c r="R6" s="65">
        <v>37499722</v>
      </c>
      <c r="S6" s="75" t="s">
        <v>125</v>
      </c>
    </row>
    <row r="7" spans="1:19" s="57" customFormat="1" ht="27.75" customHeight="1">
      <c r="A7" s="498" t="s">
        <v>126</v>
      </c>
      <c r="B7" s="499"/>
      <c r="C7" s="63">
        <v>82040830</v>
      </c>
      <c r="D7" s="64">
        <v>24295235</v>
      </c>
      <c r="E7" s="64">
        <v>24295235</v>
      </c>
      <c r="F7" s="64">
        <v>24250213</v>
      </c>
      <c r="G7" s="64">
        <v>45022</v>
      </c>
      <c r="H7" s="83" t="s">
        <v>62</v>
      </c>
      <c r="I7" s="63">
        <v>57745595</v>
      </c>
      <c r="J7" s="64">
        <v>5064666</v>
      </c>
      <c r="K7" s="64">
        <v>1458472</v>
      </c>
      <c r="L7" s="64">
        <v>3543331</v>
      </c>
      <c r="M7" s="64">
        <v>62863</v>
      </c>
      <c r="N7" s="64">
        <v>52680929</v>
      </c>
      <c r="O7" s="64">
        <v>1219642</v>
      </c>
      <c r="P7" s="64">
        <v>833526</v>
      </c>
      <c r="Q7" s="64">
        <v>9127125</v>
      </c>
      <c r="R7" s="65">
        <v>41500636</v>
      </c>
      <c r="S7" s="75" t="s">
        <v>127</v>
      </c>
    </row>
    <row r="8" spans="1:19" s="57" customFormat="1" ht="27.75" customHeight="1" thickBot="1">
      <c r="A8" s="500" t="s">
        <v>132</v>
      </c>
      <c r="B8" s="501"/>
      <c r="C8" s="66">
        <f aca="true" t="shared" si="0" ref="C8:C13">D8+I8</f>
        <v>84469171</v>
      </c>
      <c r="D8" s="66">
        <f>D9+D16+D25+D46</f>
        <v>24809763</v>
      </c>
      <c r="E8" s="66">
        <f>E9+E16+E25+E46</f>
        <v>24809763</v>
      </c>
      <c r="F8" s="66">
        <f>F9+F16+F25+F46</f>
        <v>24765279</v>
      </c>
      <c r="G8" s="66">
        <f>G9+G16+G25+G46</f>
        <v>44484</v>
      </c>
      <c r="H8" s="84" t="s">
        <v>62</v>
      </c>
      <c r="I8" s="66">
        <f>I9+I16+I25+I46</f>
        <v>59659408</v>
      </c>
      <c r="J8" s="67">
        <f aca="true" t="shared" si="1" ref="J8:Q8">J9+J16+J25+J46</f>
        <v>5371865</v>
      </c>
      <c r="K8" s="67">
        <f t="shared" si="1"/>
        <v>1511438</v>
      </c>
      <c r="L8" s="67">
        <f t="shared" si="1"/>
        <v>3782577</v>
      </c>
      <c r="M8" s="67">
        <f t="shared" si="1"/>
        <v>77850</v>
      </c>
      <c r="N8" s="67">
        <f t="shared" si="1"/>
        <v>54287543</v>
      </c>
      <c r="O8" s="67">
        <f t="shared" si="1"/>
        <v>1314243</v>
      </c>
      <c r="P8" s="67">
        <f t="shared" si="1"/>
        <v>913947</v>
      </c>
      <c r="Q8" s="67">
        <f t="shared" si="1"/>
        <v>9224936</v>
      </c>
      <c r="R8" s="68">
        <f>R9+R16+R25+R46</f>
        <v>42834417</v>
      </c>
      <c r="S8" s="69" t="s">
        <v>133</v>
      </c>
    </row>
    <row r="9" spans="1:19" s="57" customFormat="1" ht="26.25" customHeight="1">
      <c r="A9" s="477" t="s">
        <v>57</v>
      </c>
      <c r="B9" s="478"/>
      <c r="C9" s="70">
        <f t="shared" si="0"/>
        <v>22710261</v>
      </c>
      <c r="D9" s="73">
        <f>D10</f>
        <v>11738034</v>
      </c>
      <c r="E9" s="73">
        <f>E10</f>
        <v>11738034</v>
      </c>
      <c r="F9" s="73">
        <f>F10</f>
        <v>11708137</v>
      </c>
      <c r="G9" s="73">
        <f>G10</f>
        <v>29897</v>
      </c>
      <c r="H9" s="85">
        <v>0</v>
      </c>
      <c r="I9" s="71">
        <f>I10</f>
        <v>10972227</v>
      </c>
      <c r="J9" s="72">
        <f>SUM(K9:M9)</f>
        <v>593742</v>
      </c>
      <c r="K9" s="73">
        <f>K10</f>
        <v>130147</v>
      </c>
      <c r="L9" s="73">
        <f>L10</f>
        <v>463595</v>
      </c>
      <c r="M9" s="73">
        <v>0</v>
      </c>
      <c r="N9" s="70">
        <f>SUM(O9:R9)</f>
        <v>10378485</v>
      </c>
      <c r="O9" s="73">
        <f>O10</f>
        <v>306242</v>
      </c>
      <c r="P9" s="73">
        <f>P10</f>
        <v>149558</v>
      </c>
      <c r="Q9" s="73">
        <f>Q10</f>
        <v>4361044</v>
      </c>
      <c r="R9" s="74">
        <f>R10</f>
        <v>5561641</v>
      </c>
      <c r="S9" s="75"/>
    </row>
    <row r="10" spans="1:19" s="57" customFormat="1" ht="18" customHeight="1">
      <c r="A10" s="471" t="s">
        <v>109</v>
      </c>
      <c r="B10" s="472"/>
      <c r="C10" s="66">
        <f t="shared" si="0"/>
        <v>22710261</v>
      </c>
      <c r="D10" s="67">
        <f>SUM(D11:D15)</f>
        <v>11738034</v>
      </c>
      <c r="E10" s="67">
        <f>SUM(E11:E15)</f>
        <v>11738034</v>
      </c>
      <c r="F10" s="67">
        <f>SUM(F11:F15)</f>
        <v>11708137</v>
      </c>
      <c r="G10" s="67">
        <f>SUM(G11:G15)</f>
        <v>29897</v>
      </c>
      <c r="H10" s="86">
        <v>0</v>
      </c>
      <c r="I10" s="66">
        <f aca="true" t="shared" si="2" ref="I10:Q10">SUM(I11:I15)</f>
        <v>10972227</v>
      </c>
      <c r="J10" s="67">
        <f t="shared" si="2"/>
        <v>593742</v>
      </c>
      <c r="K10" s="67">
        <f t="shared" si="2"/>
        <v>130147</v>
      </c>
      <c r="L10" s="67">
        <f t="shared" si="2"/>
        <v>463595</v>
      </c>
      <c r="M10" s="67">
        <f t="shared" si="2"/>
        <v>0</v>
      </c>
      <c r="N10" s="67">
        <f t="shared" si="2"/>
        <v>10378485</v>
      </c>
      <c r="O10" s="67">
        <f t="shared" si="2"/>
        <v>306242</v>
      </c>
      <c r="P10" s="67">
        <f t="shared" si="2"/>
        <v>149558</v>
      </c>
      <c r="Q10" s="67">
        <f t="shared" si="2"/>
        <v>4361044</v>
      </c>
      <c r="R10" s="76">
        <f>SUM(R11:R15)</f>
        <v>5561641</v>
      </c>
      <c r="S10" s="75"/>
    </row>
    <row r="11" spans="1:19" s="57" customFormat="1" ht="18" customHeight="1">
      <c r="A11" s="223">
        <v>1</v>
      </c>
      <c r="B11" s="224" t="s">
        <v>22</v>
      </c>
      <c r="C11" s="63">
        <f t="shared" si="0"/>
        <v>5922892</v>
      </c>
      <c r="D11" s="64">
        <f>E11+H11</f>
        <v>3715315</v>
      </c>
      <c r="E11" s="64">
        <f>F11+G11</f>
        <v>3715315</v>
      </c>
      <c r="F11" s="78">
        <v>3703535</v>
      </c>
      <c r="G11" s="78">
        <v>11780</v>
      </c>
      <c r="H11" s="87">
        <v>0</v>
      </c>
      <c r="I11" s="63">
        <f>J11+N11</f>
        <v>2207577</v>
      </c>
      <c r="J11" s="64">
        <f>SUM(K11:M11)</f>
        <v>159041</v>
      </c>
      <c r="K11" s="78">
        <v>16506</v>
      </c>
      <c r="L11" s="78">
        <v>142535</v>
      </c>
      <c r="M11" s="78">
        <v>0</v>
      </c>
      <c r="N11" s="64">
        <f>SUM(O11:R11)</f>
        <v>2048536</v>
      </c>
      <c r="O11" s="78">
        <v>39658</v>
      </c>
      <c r="P11" s="78">
        <v>63919</v>
      </c>
      <c r="Q11" s="78">
        <v>188087</v>
      </c>
      <c r="R11" s="292">
        <v>1756872</v>
      </c>
      <c r="S11" s="46">
        <v>1</v>
      </c>
    </row>
    <row r="12" spans="1:19" s="57" customFormat="1" ht="18" customHeight="1">
      <c r="A12" s="223">
        <v>2</v>
      </c>
      <c r="B12" s="224" t="s">
        <v>23</v>
      </c>
      <c r="C12" s="63">
        <f t="shared" si="0"/>
        <v>6096822</v>
      </c>
      <c r="D12" s="64">
        <f>E12+H12</f>
        <v>1414735</v>
      </c>
      <c r="E12" s="64">
        <f>F12+G12</f>
        <v>1414735</v>
      </c>
      <c r="F12" s="78">
        <v>1408583</v>
      </c>
      <c r="G12" s="78">
        <v>6152</v>
      </c>
      <c r="H12" s="87">
        <v>0</v>
      </c>
      <c r="I12" s="63">
        <f>J12+N12</f>
        <v>4682087</v>
      </c>
      <c r="J12" s="64">
        <f>SUM(K12:M12)</f>
        <v>115803</v>
      </c>
      <c r="K12" s="78">
        <v>25027</v>
      </c>
      <c r="L12" s="78">
        <v>90776</v>
      </c>
      <c r="M12" s="78">
        <v>0</v>
      </c>
      <c r="N12" s="64">
        <f>SUM(O12:R12)</f>
        <v>4566284</v>
      </c>
      <c r="O12" s="78">
        <v>240188</v>
      </c>
      <c r="P12" s="78">
        <v>18228</v>
      </c>
      <c r="Q12" s="78">
        <v>3624013</v>
      </c>
      <c r="R12" s="292">
        <v>683855</v>
      </c>
      <c r="S12" s="46">
        <v>2</v>
      </c>
    </row>
    <row r="13" spans="1:19" s="57" customFormat="1" ht="18" customHeight="1">
      <c r="A13" s="223">
        <v>3</v>
      </c>
      <c r="B13" s="224" t="s">
        <v>24</v>
      </c>
      <c r="C13" s="63">
        <f t="shared" si="0"/>
        <v>1507056</v>
      </c>
      <c r="D13" s="64">
        <f>E13+H13</f>
        <v>656319</v>
      </c>
      <c r="E13" s="64">
        <f>F13+G13</f>
        <v>656319</v>
      </c>
      <c r="F13" s="78">
        <v>656319</v>
      </c>
      <c r="G13" s="78">
        <v>0</v>
      </c>
      <c r="H13" s="87">
        <v>0</v>
      </c>
      <c r="I13" s="63">
        <f>J13+N13</f>
        <v>850737</v>
      </c>
      <c r="J13" s="64">
        <f>SUM(K13:M13)</f>
        <v>96151</v>
      </c>
      <c r="K13" s="78">
        <v>61318</v>
      </c>
      <c r="L13" s="78">
        <v>34833</v>
      </c>
      <c r="M13" s="78">
        <v>0</v>
      </c>
      <c r="N13" s="64">
        <f>SUM(O13:R13)</f>
        <v>754586</v>
      </c>
      <c r="O13" s="78">
        <v>0</v>
      </c>
      <c r="P13" s="78">
        <v>38957</v>
      </c>
      <c r="Q13" s="78">
        <v>135817</v>
      </c>
      <c r="R13" s="292">
        <v>579812</v>
      </c>
      <c r="S13" s="46">
        <v>3</v>
      </c>
    </row>
    <row r="14" spans="1:19" s="57" customFormat="1" ht="18" customHeight="1">
      <c r="A14" s="223">
        <v>4</v>
      </c>
      <c r="B14" s="224" t="s">
        <v>25</v>
      </c>
      <c r="C14" s="63">
        <f>D14+I14</f>
        <v>563692</v>
      </c>
      <c r="D14" s="64">
        <f>E14+H14</f>
        <v>176250</v>
      </c>
      <c r="E14" s="64">
        <f>F14+G14</f>
        <v>176250</v>
      </c>
      <c r="F14" s="78">
        <v>176250</v>
      </c>
      <c r="G14" s="78">
        <v>0</v>
      </c>
      <c r="H14" s="87">
        <v>0</v>
      </c>
      <c r="I14" s="63">
        <f>J14+N14</f>
        <v>387442</v>
      </c>
      <c r="J14" s="64">
        <f>SUM(K14:M14)</f>
        <v>126513</v>
      </c>
      <c r="K14" s="78">
        <v>11410</v>
      </c>
      <c r="L14" s="78">
        <v>115103</v>
      </c>
      <c r="M14" s="78">
        <v>0</v>
      </c>
      <c r="N14" s="64">
        <f>SUM(O14:R14)</f>
        <v>260929</v>
      </c>
      <c r="O14" s="78">
        <v>0</v>
      </c>
      <c r="P14" s="78">
        <v>0</v>
      </c>
      <c r="Q14" s="78">
        <v>14495</v>
      </c>
      <c r="R14" s="292">
        <v>246434</v>
      </c>
      <c r="S14" s="46">
        <v>4</v>
      </c>
    </row>
    <row r="15" spans="1:19" s="57" customFormat="1" ht="18" customHeight="1" thickBot="1">
      <c r="A15" s="223">
        <v>5</v>
      </c>
      <c r="B15" s="224" t="s">
        <v>99</v>
      </c>
      <c r="C15" s="79">
        <f>D15+I15</f>
        <v>8619799</v>
      </c>
      <c r="D15" s="64">
        <f>E15+H15</f>
        <v>5775415</v>
      </c>
      <c r="E15" s="64">
        <f>F15+G15</f>
        <v>5775415</v>
      </c>
      <c r="F15" s="78">
        <v>5763450</v>
      </c>
      <c r="G15" s="78">
        <v>11965</v>
      </c>
      <c r="H15" s="87"/>
      <c r="I15" s="63">
        <f>J15+N15</f>
        <v>2844384</v>
      </c>
      <c r="J15" s="64">
        <f>SUM(K15:M15)</f>
        <v>96234</v>
      </c>
      <c r="K15" s="78">
        <v>15886</v>
      </c>
      <c r="L15" s="78">
        <v>80348</v>
      </c>
      <c r="M15" s="78">
        <v>0</v>
      </c>
      <c r="N15" s="64">
        <f>SUM(O15:R15)</f>
        <v>2748150</v>
      </c>
      <c r="O15" s="78">
        <v>26396</v>
      </c>
      <c r="P15" s="78">
        <v>28454</v>
      </c>
      <c r="Q15" s="78">
        <v>398632</v>
      </c>
      <c r="R15" s="292">
        <v>2294668</v>
      </c>
      <c r="S15" s="257">
        <v>5</v>
      </c>
    </row>
    <row r="16" spans="1:19" s="57" customFormat="1" ht="26.25" customHeight="1">
      <c r="A16" s="469" t="s">
        <v>7</v>
      </c>
      <c r="B16" s="470"/>
      <c r="C16" s="80">
        <f aca="true" t="shared" si="3" ref="C16:C37">D16+I16</f>
        <v>17054376</v>
      </c>
      <c r="D16" s="73">
        <f>D17</f>
        <v>7639394</v>
      </c>
      <c r="E16" s="73">
        <f>E17</f>
        <v>7639394</v>
      </c>
      <c r="F16" s="73">
        <f>F17</f>
        <v>7639394</v>
      </c>
      <c r="G16" s="73">
        <f>G17</f>
        <v>0</v>
      </c>
      <c r="H16" s="85">
        <v>0</v>
      </c>
      <c r="I16" s="71">
        <f aca="true" t="shared" si="4" ref="I16:R16">I17</f>
        <v>9414982</v>
      </c>
      <c r="J16" s="72">
        <f t="shared" si="4"/>
        <v>1230668</v>
      </c>
      <c r="K16" s="73">
        <f t="shared" si="4"/>
        <v>168416</v>
      </c>
      <c r="L16" s="73">
        <f t="shared" si="4"/>
        <v>1047265</v>
      </c>
      <c r="M16" s="73">
        <f t="shared" si="4"/>
        <v>14987</v>
      </c>
      <c r="N16" s="70">
        <f t="shared" si="4"/>
        <v>8184314</v>
      </c>
      <c r="O16" s="73">
        <f t="shared" si="4"/>
        <v>260388</v>
      </c>
      <c r="P16" s="73">
        <f t="shared" si="4"/>
        <v>168728</v>
      </c>
      <c r="Q16" s="73">
        <f t="shared" si="4"/>
        <v>826156</v>
      </c>
      <c r="R16" s="74">
        <f t="shared" si="4"/>
        <v>6929042</v>
      </c>
      <c r="S16" s="75"/>
    </row>
    <row r="17" spans="1:19" s="57" customFormat="1" ht="18" customHeight="1">
      <c r="A17" s="471" t="s">
        <v>111</v>
      </c>
      <c r="B17" s="472"/>
      <c r="C17" s="66">
        <f t="shared" si="3"/>
        <v>17054376</v>
      </c>
      <c r="D17" s="67">
        <f>SUM(D18:D24)</f>
        <v>7639394</v>
      </c>
      <c r="E17" s="67">
        <f>SUM(E18:E24)</f>
        <v>7639394</v>
      </c>
      <c r="F17" s="67">
        <f>SUM(F18:F24)</f>
        <v>7639394</v>
      </c>
      <c r="G17" s="67">
        <f>SUM(G18:G24)</f>
        <v>0</v>
      </c>
      <c r="H17" s="86">
        <v>0</v>
      </c>
      <c r="I17" s="66">
        <f>SUM(I18:I24)</f>
        <v>9414982</v>
      </c>
      <c r="J17" s="67">
        <f aca="true" t="shared" si="5" ref="J17:Q17">SUM(J18:J24)</f>
        <v>1230668</v>
      </c>
      <c r="K17" s="67">
        <f t="shared" si="5"/>
        <v>168416</v>
      </c>
      <c r="L17" s="67">
        <f t="shared" si="5"/>
        <v>1047265</v>
      </c>
      <c r="M17" s="67">
        <f t="shared" si="5"/>
        <v>14987</v>
      </c>
      <c r="N17" s="67">
        <f t="shared" si="5"/>
        <v>8184314</v>
      </c>
      <c r="O17" s="67">
        <f t="shared" si="5"/>
        <v>260388</v>
      </c>
      <c r="P17" s="67">
        <f t="shared" si="5"/>
        <v>168728</v>
      </c>
      <c r="Q17" s="67">
        <f t="shared" si="5"/>
        <v>826156</v>
      </c>
      <c r="R17" s="76">
        <f>SUM(R18:R24)</f>
        <v>6929042</v>
      </c>
      <c r="S17" s="75"/>
    </row>
    <row r="18" spans="1:19" s="57" customFormat="1" ht="18" customHeight="1">
      <c r="A18" s="223">
        <v>6</v>
      </c>
      <c r="B18" s="225" t="s">
        <v>26</v>
      </c>
      <c r="C18" s="63">
        <f t="shared" si="3"/>
        <v>3775514</v>
      </c>
      <c r="D18" s="64">
        <f aca="true" t="shared" si="6" ref="D18:D23">E18+H18</f>
        <v>2180245</v>
      </c>
      <c r="E18" s="64">
        <f aca="true" t="shared" si="7" ref="E18:E23">F18+G18</f>
        <v>2180245</v>
      </c>
      <c r="F18" s="78">
        <v>2180245</v>
      </c>
      <c r="G18" s="78">
        <v>0</v>
      </c>
      <c r="H18" s="87">
        <v>0</v>
      </c>
      <c r="I18" s="63">
        <f aca="true" t="shared" si="8" ref="I18:I24">J18+N18</f>
        <v>1595269</v>
      </c>
      <c r="J18" s="64">
        <f aca="true" t="shared" si="9" ref="J18:J24">SUM(K18:M18)</f>
        <v>211229</v>
      </c>
      <c r="K18" s="78">
        <v>12229</v>
      </c>
      <c r="L18" s="78">
        <v>192238</v>
      </c>
      <c r="M18" s="78">
        <v>6762</v>
      </c>
      <c r="N18" s="64">
        <f aca="true" t="shared" si="10" ref="N18:N24">SUM(O18:R18)</f>
        <v>1384040</v>
      </c>
      <c r="O18" s="78">
        <v>0</v>
      </c>
      <c r="P18" s="78">
        <v>68039</v>
      </c>
      <c r="Q18" s="78">
        <v>24981</v>
      </c>
      <c r="R18" s="81">
        <v>1291020</v>
      </c>
      <c r="S18" s="46">
        <v>6</v>
      </c>
    </row>
    <row r="19" spans="1:19" s="57" customFormat="1" ht="18" customHeight="1">
      <c r="A19" s="223">
        <v>7</v>
      </c>
      <c r="B19" s="225" t="s">
        <v>27</v>
      </c>
      <c r="C19" s="63">
        <f t="shared" si="3"/>
        <v>1738610</v>
      </c>
      <c r="D19" s="64">
        <f t="shared" si="6"/>
        <v>317780</v>
      </c>
      <c r="E19" s="64">
        <f t="shared" si="7"/>
        <v>317780</v>
      </c>
      <c r="F19" s="78">
        <v>317780</v>
      </c>
      <c r="G19" s="78">
        <v>0</v>
      </c>
      <c r="H19" s="87">
        <v>0</v>
      </c>
      <c r="I19" s="63">
        <f t="shared" si="8"/>
        <v>1420830</v>
      </c>
      <c r="J19" s="64">
        <f t="shared" si="9"/>
        <v>267166</v>
      </c>
      <c r="K19" s="78">
        <v>132283</v>
      </c>
      <c r="L19" s="78">
        <v>134134</v>
      </c>
      <c r="M19" s="78">
        <v>749</v>
      </c>
      <c r="N19" s="64">
        <f t="shared" si="10"/>
        <v>1153664</v>
      </c>
      <c r="O19" s="78">
        <v>96118</v>
      </c>
      <c r="P19" s="78">
        <v>33773</v>
      </c>
      <c r="Q19" s="78">
        <v>207253</v>
      </c>
      <c r="R19" s="81">
        <v>816520</v>
      </c>
      <c r="S19" s="46">
        <v>7</v>
      </c>
    </row>
    <row r="20" spans="1:19" s="57" customFormat="1" ht="18" customHeight="1">
      <c r="A20" s="223">
        <v>8</v>
      </c>
      <c r="B20" s="225" t="s">
        <v>28</v>
      </c>
      <c r="C20" s="63">
        <f t="shared" si="3"/>
        <v>3302801</v>
      </c>
      <c r="D20" s="64">
        <f t="shared" si="6"/>
        <v>1438832</v>
      </c>
      <c r="E20" s="64">
        <f t="shared" si="7"/>
        <v>1438832</v>
      </c>
      <c r="F20" s="78">
        <v>1438832</v>
      </c>
      <c r="G20" s="78">
        <v>0</v>
      </c>
      <c r="H20" s="87">
        <v>0</v>
      </c>
      <c r="I20" s="63">
        <f t="shared" si="8"/>
        <v>1863969</v>
      </c>
      <c r="J20" s="64">
        <f t="shared" si="9"/>
        <v>294914</v>
      </c>
      <c r="K20" s="78">
        <v>1284</v>
      </c>
      <c r="L20" s="78">
        <v>287919</v>
      </c>
      <c r="M20" s="78">
        <v>5711</v>
      </c>
      <c r="N20" s="64">
        <f t="shared" si="10"/>
        <v>1569055</v>
      </c>
      <c r="O20" s="78">
        <v>0</v>
      </c>
      <c r="P20" s="78">
        <v>19410</v>
      </c>
      <c r="Q20" s="78">
        <v>405860</v>
      </c>
      <c r="R20" s="81">
        <v>1143785</v>
      </c>
      <c r="S20" s="46">
        <v>8</v>
      </c>
    </row>
    <row r="21" spans="1:19" s="57" customFormat="1" ht="18" customHeight="1">
      <c r="A21" s="223">
        <v>9</v>
      </c>
      <c r="B21" s="225" t="s">
        <v>29</v>
      </c>
      <c r="C21" s="63">
        <f t="shared" si="3"/>
        <v>329559</v>
      </c>
      <c r="D21" s="64">
        <f t="shared" si="6"/>
        <v>268005</v>
      </c>
      <c r="E21" s="64">
        <f t="shared" si="7"/>
        <v>268005</v>
      </c>
      <c r="F21" s="78">
        <v>268005</v>
      </c>
      <c r="G21" s="78">
        <v>0</v>
      </c>
      <c r="H21" s="87">
        <v>0</v>
      </c>
      <c r="I21" s="63">
        <f t="shared" si="8"/>
        <v>61554</v>
      </c>
      <c r="J21" s="64">
        <f t="shared" si="9"/>
        <v>3800</v>
      </c>
      <c r="K21" s="78">
        <v>0</v>
      </c>
      <c r="L21" s="78">
        <v>3800</v>
      </c>
      <c r="M21" s="78">
        <v>0</v>
      </c>
      <c r="N21" s="64">
        <f t="shared" si="10"/>
        <v>57754</v>
      </c>
      <c r="O21" s="78">
        <v>0</v>
      </c>
      <c r="P21" s="78">
        <v>0</v>
      </c>
      <c r="Q21" s="78">
        <v>16041</v>
      </c>
      <c r="R21" s="81">
        <v>41713</v>
      </c>
      <c r="S21" s="46">
        <v>9</v>
      </c>
    </row>
    <row r="22" spans="1:19" s="57" customFormat="1" ht="18" customHeight="1">
      <c r="A22" s="223">
        <v>10</v>
      </c>
      <c r="B22" s="225" t="s">
        <v>30</v>
      </c>
      <c r="C22" s="63">
        <f t="shared" si="3"/>
        <v>2483149</v>
      </c>
      <c r="D22" s="64">
        <f t="shared" si="6"/>
        <v>2111808</v>
      </c>
      <c r="E22" s="64">
        <f t="shared" si="7"/>
        <v>2111808</v>
      </c>
      <c r="F22" s="78">
        <v>2111808</v>
      </c>
      <c r="G22" s="78">
        <v>0</v>
      </c>
      <c r="H22" s="87">
        <v>0</v>
      </c>
      <c r="I22" s="63">
        <f t="shared" si="8"/>
        <v>371341</v>
      </c>
      <c r="J22" s="64">
        <f t="shared" si="9"/>
        <v>11660</v>
      </c>
      <c r="K22" s="78">
        <v>87</v>
      </c>
      <c r="L22" s="78">
        <v>11573</v>
      </c>
      <c r="M22" s="78">
        <v>0</v>
      </c>
      <c r="N22" s="64">
        <f t="shared" si="10"/>
        <v>359681</v>
      </c>
      <c r="O22" s="78">
        <v>0</v>
      </c>
      <c r="P22" s="78">
        <v>0</v>
      </c>
      <c r="Q22" s="78">
        <v>24444</v>
      </c>
      <c r="R22" s="81">
        <v>335237</v>
      </c>
      <c r="S22" s="46">
        <v>10</v>
      </c>
    </row>
    <row r="23" spans="1:19" s="57" customFormat="1" ht="18" customHeight="1">
      <c r="A23" s="223">
        <v>11</v>
      </c>
      <c r="B23" s="225" t="s">
        <v>31</v>
      </c>
      <c r="C23" s="63">
        <f t="shared" si="3"/>
        <v>982187</v>
      </c>
      <c r="D23" s="64">
        <f t="shared" si="6"/>
        <v>22201</v>
      </c>
      <c r="E23" s="64">
        <f t="shared" si="7"/>
        <v>22201</v>
      </c>
      <c r="F23" s="78">
        <v>22201</v>
      </c>
      <c r="G23" s="78">
        <v>0</v>
      </c>
      <c r="H23" s="87">
        <v>0</v>
      </c>
      <c r="I23" s="63">
        <f t="shared" si="8"/>
        <v>959986</v>
      </c>
      <c r="J23" s="64">
        <f t="shared" si="9"/>
        <v>151215</v>
      </c>
      <c r="K23" s="78">
        <v>0</v>
      </c>
      <c r="L23" s="78">
        <v>151215</v>
      </c>
      <c r="M23" s="78">
        <v>0</v>
      </c>
      <c r="N23" s="64">
        <f t="shared" si="10"/>
        <v>808771</v>
      </c>
      <c r="O23" s="78">
        <v>130292</v>
      </c>
      <c r="P23" s="78">
        <v>12341</v>
      </c>
      <c r="Q23" s="78">
        <v>22088</v>
      </c>
      <c r="R23" s="81">
        <v>644050</v>
      </c>
      <c r="S23" s="46">
        <v>11</v>
      </c>
    </row>
    <row r="24" spans="1:19" s="57" customFormat="1" ht="18" customHeight="1" thickBot="1">
      <c r="A24" s="226">
        <v>12</v>
      </c>
      <c r="B24" s="249" t="s">
        <v>100</v>
      </c>
      <c r="C24" s="63">
        <f>D24+I24</f>
        <v>4442556</v>
      </c>
      <c r="D24" s="64">
        <f>E24+H24</f>
        <v>1300523</v>
      </c>
      <c r="E24" s="64">
        <f>F24+G24</f>
        <v>1300523</v>
      </c>
      <c r="F24" s="78">
        <v>1300523</v>
      </c>
      <c r="G24" s="78">
        <v>0</v>
      </c>
      <c r="H24" s="87">
        <v>0</v>
      </c>
      <c r="I24" s="63">
        <f t="shared" si="8"/>
        <v>3142033</v>
      </c>
      <c r="J24" s="64">
        <f t="shared" si="9"/>
        <v>290684</v>
      </c>
      <c r="K24" s="78">
        <v>22533</v>
      </c>
      <c r="L24" s="78">
        <v>266386</v>
      </c>
      <c r="M24" s="78">
        <v>1765</v>
      </c>
      <c r="N24" s="64">
        <f t="shared" si="10"/>
        <v>2851349</v>
      </c>
      <c r="O24" s="78">
        <v>33978</v>
      </c>
      <c r="P24" s="78">
        <v>35165</v>
      </c>
      <c r="Q24" s="78">
        <v>125489</v>
      </c>
      <c r="R24" s="81">
        <v>2656717</v>
      </c>
      <c r="S24" s="256">
        <v>12</v>
      </c>
    </row>
    <row r="25" spans="1:19" s="57" customFormat="1" ht="26.25" customHeight="1">
      <c r="A25" s="493" t="s">
        <v>58</v>
      </c>
      <c r="B25" s="494"/>
      <c r="C25" s="70">
        <f t="shared" si="3"/>
        <v>15437887</v>
      </c>
      <c r="D25" s="71">
        <f>D26+D35+D31+D43</f>
        <v>1384904</v>
      </c>
      <c r="E25" s="71">
        <f>E26+E35+E31+E43</f>
        <v>1384904</v>
      </c>
      <c r="F25" s="71">
        <f>F26+F35+F31+F43</f>
        <v>1384904</v>
      </c>
      <c r="G25" s="71">
        <f>G26+G35+G31+G43</f>
        <v>0</v>
      </c>
      <c r="H25" s="85">
        <v>0</v>
      </c>
      <c r="I25" s="71">
        <f aca="true" t="shared" si="11" ref="I25:Q25">I26+I35+I31+I43</f>
        <v>14052983</v>
      </c>
      <c r="J25" s="72">
        <f t="shared" si="11"/>
        <v>1725997</v>
      </c>
      <c r="K25" s="73">
        <f t="shared" si="11"/>
        <v>582627</v>
      </c>
      <c r="L25" s="73">
        <f t="shared" si="11"/>
        <v>1143370</v>
      </c>
      <c r="M25" s="73">
        <f t="shared" si="11"/>
        <v>0</v>
      </c>
      <c r="N25" s="70">
        <f t="shared" si="11"/>
        <v>12326986</v>
      </c>
      <c r="O25" s="73">
        <f t="shared" si="11"/>
        <v>199785</v>
      </c>
      <c r="P25" s="73">
        <f t="shared" si="11"/>
        <v>174387</v>
      </c>
      <c r="Q25" s="73">
        <f t="shared" si="11"/>
        <v>1145491</v>
      </c>
      <c r="R25" s="74">
        <f>R26+R35+R31+R43</f>
        <v>10807323</v>
      </c>
      <c r="S25" s="75"/>
    </row>
    <row r="26" spans="1:19" s="57" customFormat="1" ht="18" customHeight="1">
      <c r="A26" s="471" t="s">
        <v>103</v>
      </c>
      <c r="B26" s="472"/>
      <c r="C26" s="66">
        <f>D26+I26</f>
        <v>1773052</v>
      </c>
      <c r="D26" s="67">
        <f>SUM(D27:D30)</f>
        <v>105630</v>
      </c>
      <c r="E26" s="67">
        <f>SUM(E27:E30)</f>
        <v>105630</v>
      </c>
      <c r="F26" s="67">
        <f>SUM(F27:F30)</f>
        <v>105630</v>
      </c>
      <c r="G26" s="67">
        <f>SUM(G27:G30)</f>
        <v>0</v>
      </c>
      <c r="H26" s="86">
        <v>0</v>
      </c>
      <c r="I26" s="66">
        <f aca="true" t="shared" si="12" ref="I26:R26">SUM(I27:I30)</f>
        <v>1667422</v>
      </c>
      <c r="J26" s="67">
        <f t="shared" si="12"/>
        <v>489725</v>
      </c>
      <c r="K26" s="67">
        <f t="shared" si="12"/>
        <v>366375</v>
      </c>
      <c r="L26" s="67">
        <f t="shared" si="12"/>
        <v>123350</v>
      </c>
      <c r="M26" s="67">
        <f t="shared" si="12"/>
        <v>0</v>
      </c>
      <c r="N26" s="67">
        <f t="shared" si="12"/>
        <v>1177697</v>
      </c>
      <c r="O26" s="67">
        <f t="shared" si="12"/>
        <v>12614</v>
      </c>
      <c r="P26" s="67">
        <f t="shared" si="12"/>
        <v>1722</v>
      </c>
      <c r="Q26" s="67">
        <f t="shared" si="12"/>
        <v>231554</v>
      </c>
      <c r="R26" s="68">
        <f t="shared" si="12"/>
        <v>931807</v>
      </c>
      <c r="S26" s="75" t="s">
        <v>11</v>
      </c>
    </row>
    <row r="27" spans="1:19" s="57" customFormat="1" ht="18" customHeight="1">
      <c r="A27" s="223">
        <v>13</v>
      </c>
      <c r="B27" s="224" t="s">
        <v>32</v>
      </c>
      <c r="C27" s="63">
        <f t="shared" si="3"/>
        <v>899176</v>
      </c>
      <c r="D27" s="64">
        <f>E27+H27</f>
        <v>54885</v>
      </c>
      <c r="E27" s="64">
        <f>F27+G27</f>
        <v>54885</v>
      </c>
      <c r="F27" s="78">
        <v>54885</v>
      </c>
      <c r="G27" s="78">
        <v>0</v>
      </c>
      <c r="H27" s="87">
        <v>0</v>
      </c>
      <c r="I27" s="63">
        <f>+J27+N27</f>
        <v>844291</v>
      </c>
      <c r="J27" s="64">
        <f>SUM(K27:M27)</f>
        <v>132302</v>
      </c>
      <c r="K27" s="304">
        <v>93612</v>
      </c>
      <c r="L27" s="304">
        <v>38690</v>
      </c>
      <c r="M27" s="304">
        <v>0</v>
      </c>
      <c r="N27" s="64">
        <f>SUM(O27:R27)</f>
        <v>711989</v>
      </c>
      <c r="O27" s="304">
        <v>11635</v>
      </c>
      <c r="P27" s="304">
        <v>1268</v>
      </c>
      <c r="Q27" s="304">
        <v>68597</v>
      </c>
      <c r="R27" s="305">
        <v>630489</v>
      </c>
      <c r="S27" s="46">
        <v>13</v>
      </c>
    </row>
    <row r="28" spans="1:19" s="57" customFormat="1" ht="18" customHeight="1">
      <c r="A28" s="223">
        <v>14</v>
      </c>
      <c r="B28" s="225" t="s">
        <v>38</v>
      </c>
      <c r="C28" s="63">
        <f>D28+I28</f>
        <v>7078</v>
      </c>
      <c r="D28" s="64">
        <f>E28+H28</f>
        <v>0</v>
      </c>
      <c r="E28" s="64">
        <f>F28+G28</f>
        <v>0</v>
      </c>
      <c r="F28" s="78">
        <v>0</v>
      </c>
      <c r="G28" s="78">
        <v>0</v>
      </c>
      <c r="H28" s="87">
        <v>0</v>
      </c>
      <c r="I28" s="63">
        <f>+J28+N28</f>
        <v>7078</v>
      </c>
      <c r="J28" s="64">
        <f>SUM(K28:M28)</f>
        <v>4040</v>
      </c>
      <c r="K28" s="304"/>
      <c r="L28" s="304">
        <v>4040</v>
      </c>
      <c r="M28" s="304">
        <v>0</v>
      </c>
      <c r="N28" s="64">
        <f>SUM(O28:R28)</f>
        <v>3038</v>
      </c>
      <c r="O28" s="304">
        <v>0</v>
      </c>
      <c r="P28" s="304">
        <v>0</v>
      </c>
      <c r="Q28" s="304">
        <v>338</v>
      </c>
      <c r="R28" s="305">
        <v>2700</v>
      </c>
      <c r="S28" s="46">
        <v>14</v>
      </c>
    </row>
    <row r="29" spans="1:19" s="57" customFormat="1" ht="18" customHeight="1">
      <c r="A29" s="223">
        <v>15</v>
      </c>
      <c r="B29" s="224" t="s">
        <v>34</v>
      </c>
      <c r="C29" s="63">
        <f>D29+I29</f>
        <v>863331</v>
      </c>
      <c r="D29" s="64">
        <f>E29+H29</f>
        <v>50745</v>
      </c>
      <c r="E29" s="64">
        <f>F29+G29</f>
        <v>50745</v>
      </c>
      <c r="F29" s="78">
        <v>50745</v>
      </c>
      <c r="G29" s="78">
        <v>0</v>
      </c>
      <c r="H29" s="87">
        <v>0</v>
      </c>
      <c r="I29" s="63">
        <f>+J29+N29</f>
        <v>812586</v>
      </c>
      <c r="J29" s="64">
        <f>SUM(K29:M29)</f>
        <v>353370</v>
      </c>
      <c r="K29" s="304">
        <v>272750</v>
      </c>
      <c r="L29" s="304">
        <v>80620</v>
      </c>
      <c r="M29" s="304">
        <v>0</v>
      </c>
      <c r="N29" s="64">
        <f>SUM(O29:R29)</f>
        <v>459216</v>
      </c>
      <c r="O29" s="304">
        <v>979</v>
      </c>
      <c r="P29" s="304">
        <v>454</v>
      </c>
      <c r="Q29" s="304">
        <v>162598</v>
      </c>
      <c r="R29" s="305">
        <v>295185</v>
      </c>
      <c r="S29" s="46">
        <v>15</v>
      </c>
    </row>
    <row r="30" spans="1:19" s="57" customFormat="1" ht="18" customHeight="1">
      <c r="A30" s="223">
        <v>16</v>
      </c>
      <c r="B30" s="225" t="s">
        <v>41</v>
      </c>
      <c r="C30" s="63">
        <f>D30+I30</f>
        <v>3467</v>
      </c>
      <c r="D30" s="64">
        <f>E30+H30</f>
        <v>0</v>
      </c>
      <c r="E30" s="64">
        <f>F30+G30</f>
        <v>0</v>
      </c>
      <c r="F30" s="78">
        <v>0</v>
      </c>
      <c r="G30" s="78">
        <v>0</v>
      </c>
      <c r="H30" s="87">
        <v>0</v>
      </c>
      <c r="I30" s="63">
        <f>+J30+N30</f>
        <v>3467</v>
      </c>
      <c r="J30" s="64">
        <f>SUM(K30:M30)</f>
        <v>13</v>
      </c>
      <c r="K30" s="304">
        <v>13</v>
      </c>
      <c r="L30" s="304">
        <v>0</v>
      </c>
      <c r="M30" s="304">
        <v>0</v>
      </c>
      <c r="N30" s="64">
        <f>SUM(O30:R30)</f>
        <v>3454</v>
      </c>
      <c r="O30" s="304">
        <v>0</v>
      </c>
      <c r="P30" s="304">
        <v>0</v>
      </c>
      <c r="Q30" s="304">
        <v>21</v>
      </c>
      <c r="R30" s="305">
        <v>3433</v>
      </c>
      <c r="S30" s="46">
        <v>16</v>
      </c>
    </row>
    <row r="31" spans="1:19" s="77" customFormat="1" ht="18" customHeight="1">
      <c r="A31" s="471" t="s">
        <v>104</v>
      </c>
      <c r="B31" s="495"/>
      <c r="C31" s="66">
        <f>D31+I31</f>
        <v>4038120</v>
      </c>
      <c r="D31" s="67">
        <f>SUM(D32:D34)</f>
        <v>359835</v>
      </c>
      <c r="E31" s="67">
        <f>SUM(E32:E34)</f>
        <v>359835</v>
      </c>
      <c r="F31" s="67">
        <f>SUM(F32:F34)</f>
        <v>359835</v>
      </c>
      <c r="G31" s="67">
        <f>SUM(G32:G34)</f>
        <v>0</v>
      </c>
      <c r="H31" s="86">
        <f>SUM(H32:H37)</f>
        <v>0</v>
      </c>
      <c r="I31" s="66">
        <f>SUM(I32:I34)</f>
        <v>3678285</v>
      </c>
      <c r="J31" s="67">
        <f>SUM(J32:J34)</f>
        <v>617773</v>
      </c>
      <c r="K31" s="67">
        <f aca="true" t="shared" si="13" ref="K31:P31">SUM(K32:K34)</f>
        <v>161119</v>
      </c>
      <c r="L31" s="67">
        <f t="shared" si="13"/>
        <v>456654</v>
      </c>
      <c r="M31" s="67">
        <f t="shared" si="13"/>
        <v>0</v>
      </c>
      <c r="N31" s="67">
        <f t="shared" si="13"/>
        <v>3060512</v>
      </c>
      <c r="O31" s="67">
        <f t="shared" si="13"/>
        <v>0</v>
      </c>
      <c r="P31" s="67">
        <f t="shared" si="13"/>
        <v>1200</v>
      </c>
      <c r="Q31" s="67">
        <f>SUM(Q32:Q34)</f>
        <v>313984</v>
      </c>
      <c r="R31" s="68">
        <f>SUM(R32:R34)</f>
        <v>2745328</v>
      </c>
      <c r="S31" s="231"/>
    </row>
    <row r="32" spans="1:19" s="57" customFormat="1" ht="18" customHeight="1">
      <c r="A32" s="223">
        <v>17</v>
      </c>
      <c r="B32" s="224" t="s">
        <v>33</v>
      </c>
      <c r="C32" s="63">
        <f t="shared" si="3"/>
        <v>3569566</v>
      </c>
      <c r="D32" s="64">
        <f>E32+H32</f>
        <v>359835</v>
      </c>
      <c r="E32" s="64">
        <f>F32+G32</f>
        <v>359835</v>
      </c>
      <c r="F32" s="78">
        <v>359835</v>
      </c>
      <c r="G32" s="78">
        <v>0</v>
      </c>
      <c r="H32" s="87">
        <v>0</v>
      </c>
      <c r="I32" s="63">
        <f>+J32+N32</f>
        <v>3209731</v>
      </c>
      <c r="J32" s="64">
        <f>SUM(K32:M32)</f>
        <v>505677</v>
      </c>
      <c r="K32" s="304">
        <v>160935</v>
      </c>
      <c r="L32" s="304">
        <v>344742</v>
      </c>
      <c r="M32" s="304">
        <v>0</v>
      </c>
      <c r="N32" s="64">
        <f>SUM(O32:R32)</f>
        <v>2704054</v>
      </c>
      <c r="O32" s="304">
        <v>0</v>
      </c>
      <c r="P32" s="304">
        <v>1200</v>
      </c>
      <c r="Q32" s="304">
        <v>302142</v>
      </c>
      <c r="R32" s="305">
        <v>2400712</v>
      </c>
      <c r="S32" s="46">
        <v>17</v>
      </c>
    </row>
    <row r="33" spans="1:19" s="57" customFormat="1" ht="18" customHeight="1">
      <c r="A33" s="223">
        <v>18</v>
      </c>
      <c r="B33" s="224" t="s">
        <v>35</v>
      </c>
      <c r="C33" s="63">
        <f>D33+I33</f>
        <v>334672</v>
      </c>
      <c r="D33" s="64">
        <f>E33+H33</f>
        <v>0</v>
      </c>
      <c r="E33" s="64">
        <f>F33+G33</f>
        <v>0</v>
      </c>
      <c r="F33" s="78">
        <v>0</v>
      </c>
      <c r="G33" s="78">
        <v>0</v>
      </c>
      <c r="H33" s="87">
        <v>0</v>
      </c>
      <c r="I33" s="63">
        <f>+J33+N33</f>
        <v>334672</v>
      </c>
      <c r="J33" s="64">
        <f>SUM(K33:M33)</f>
        <v>91424</v>
      </c>
      <c r="K33" s="304">
        <v>154</v>
      </c>
      <c r="L33" s="304">
        <v>91270</v>
      </c>
      <c r="M33" s="304">
        <v>0</v>
      </c>
      <c r="N33" s="64">
        <f>SUM(O33:R33)</f>
        <v>243248</v>
      </c>
      <c r="O33" s="304">
        <v>0</v>
      </c>
      <c r="P33" s="304">
        <v>0</v>
      </c>
      <c r="Q33" s="304">
        <v>7498</v>
      </c>
      <c r="R33" s="305">
        <v>235750</v>
      </c>
      <c r="S33" s="46">
        <v>18</v>
      </c>
    </row>
    <row r="34" spans="1:19" s="57" customFormat="1" ht="18" customHeight="1">
      <c r="A34" s="223">
        <v>19</v>
      </c>
      <c r="B34" s="224" t="s">
        <v>36</v>
      </c>
      <c r="C34" s="63">
        <f>D34+I34</f>
        <v>133882</v>
      </c>
      <c r="D34" s="64">
        <f>E34+H34</f>
        <v>0</v>
      </c>
      <c r="E34" s="64">
        <f>F34+G34</f>
        <v>0</v>
      </c>
      <c r="F34" s="78">
        <v>0</v>
      </c>
      <c r="G34" s="78">
        <v>0</v>
      </c>
      <c r="H34" s="87">
        <v>0</v>
      </c>
      <c r="I34" s="63">
        <f>+J34+N34</f>
        <v>133882</v>
      </c>
      <c r="J34" s="64">
        <f>SUM(K34:M34)</f>
        <v>20672</v>
      </c>
      <c r="K34" s="304">
        <v>30</v>
      </c>
      <c r="L34" s="304">
        <v>20642</v>
      </c>
      <c r="M34" s="304">
        <v>0</v>
      </c>
      <c r="N34" s="64">
        <f>SUM(O34:R34)</f>
        <v>113210</v>
      </c>
      <c r="O34" s="304">
        <v>0</v>
      </c>
      <c r="P34" s="304">
        <v>0</v>
      </c>
      <c r="Q34" s="304">
        <v>4344</v>
      </c>
      <c r="R34" s="305">
        <v>108866</v>
      </c>
      <c r="S34" s="46">
        <v>19</v>
      </c>
    </row>
    <row r="35" spans="1:19" s="77" customFormat="1" ht="18" customHeight="1">
      <c r="A35" s="471" t="s">
        <v>105</v>
      </c>
      <c r="B35" s="495"/>
      <c r="C35" s="66">
        <f t="shared" si="3"/>
        <v>258758</v>
      </c>
      <c r="D35" s="67">
        <f>SUM(D36:D42)</f>
        <v>0</v>
      </c>
      <c r="E35" s="67">
        <f>SUM(E36:E42)</f>
        <v>0</v>
      </c>
      <c r="F35" s="67">
        <f>SUM(F36:F42)</f>
        <v>0</v>
      </c>
      <c r="G35" s="67">
        <f>SUM(G36:G42)</f>
        <v>0</v>
      </c>
      <c r="H35" s="86">
        <f>SUM(H36:H42)</f>
        <v>0</v>
      </c>
      <c r="I35" s="66">
        <f aca="true" t="shared" si="14" ref="I35:R35">SUM(I36:I42)</f>
        <v>258758</v>
      </c>
      <c r="J35" s="67">
        <f t="shared" si="14"/>
        <v>55805</v>
      </c>
      <c r="K35" s="67">
        <f t="shared" si="14"/>
        <v>10982</v>
      </c>
      <c r="L35" s="67">
        <f t="shared" si="14"/>
        <v>44823</v>
      </c>
      <c r="M35" s="67">
        <f t="shared" si="14"/>
        <v>0</v>
      </c>
      <c r="N35" s="67">
        <f t="shared" si="14"/>
        <v>202953</v>
      </c>
      <c r="O35" s="67">
        <f t="shared" si="14"/>
        <v>0</v>
      </c>
      <c r="P35" s="67">
        <f t="shared" si="14"/>
        <v>0</v>
      </c>
      <c r="Q35" s="67">
        <f t="shared" si="14"/>
        <v>21457</v>
      </c>
      <c r="R35" s="68">
        <f t="shared" si="14"/>
        <v>181496</v>
      </c>
      <c r="S35" s="231"/>
    </row>
    <row r="36" spans="1:19" s="57" customFormat="1" ht="18" customHeight="1">
      <c r="A36" s="223">
        <v>20</v>
      </c>
      <c r="B36" s="225" t="s">
        <v>39</v>
      </c>
      <c r="C36" s="63">
        <f t="shared" si="3"/>
        <v>217025</v>
      </c>
      <c r="D36" s="64">
        <f aca="true" t="shared" si="15" ref="D36:D42">E36+H36</f>
        <v>0</v>
      </c>
      <c r="E36" s="64">
        <f aca="true" t="shared" si="16" ref="E36:E42">F36+G36</f>
        <v>0</v>
      </c>
      <c r="F36" s="78">
        <v>0</v>
      </c>
      <c r="G36" s="78">
        <v>0</v>
      </c>
      <c r="H36" s="87">
        <v>0</v>
      </c>
      <c r="I36" s="63">
        <f aca="true" t="shared" si="17" ref="I36:I42">+J36+N36</f>
        <v>217025</v>
      </c>
      <c r="J36" s="64">
        <f aca="true" t="shared" si="18" ref="J36:J42">SUM(K36:M36)</f>
        <v>48769</v>
      </c>
      <c r="K36" s="304">
        <v>10978</v>
      </c>
      <c r="L36" s="304">
        <v>37791</v>
      </c>
      <c r="M36" s="304">
        <v>0</v>
      </c>
      <c r="N36" s="64">
        <f aca="true" t="shared" si="19" ref="N36:N42">SUM(O36:R36)</f>
        <v>168256</v>
      </c>
      <c r="O36" s="304">
        <v>0</v>
      </c>
      <c r="P36" s="304">
        <v>0</v>
      </c>
      <c r="Q36" s="304">
        <v>20968</v>
      </c>
      <c r="R36" s="305">
        <v>147288</v>
      </c>
      <c r="S36" s="46">
        <v>20</v>
      </c>
    </row>
    <row r="37" spans="1:19" s="57" customFormat="1" ht="18" customHeight="1">
      <c r="A37" s="223">
        <v>21</v>
      </c>
      <c r="B37" s="225" t="s">
        <v>40</v>
      </c>
      <c r="C37" s="63">
        <f t="shared" si="3"/>
        <v>15236</v>
      </c>
      <c r="D37" s="64">
        <f t="shared" si="15"/>
        <v>0</v>
      </c>
      <c r="E37" s="64">
        <f t="shared" si="16"/>
        <v>0</v>
      </c>
      <c r="F37" s="78">
        <v>0</v>
      </c>
      <c r="G37" s="78">
        <v>0</v>
      </c>
      <c r="H37" s="87">
        <v>0</v>
      </c>
      <c r="I37" s="63">
        <f t="shared" si="17"/>
        <v>15236</v>
      </c>
      <c r="J37" s="64">
        <f t="shared" si="18"/>
        <v>6288</v>
      </c>
      <c r="K37" s="304">
        <v>0</v>
      </c>
      <c r="L37" s="304">
        <v>6288</v>
      </c>
      <c r="M37" s="304">
        <v>0</v>
      </c>
      <c r="N37" s="64">
        <f t="shared" si="19"/>
        <v>8948</v>
      </c>
      <c r="O37" s="304">
        <v>0</v>
      </c>
      <c r="P37" s="304">
        <v>0</v>
      </c>
      <c r="Q37" s="304">
        <v>301</v>
      </c>
      <c r="R37" s="305">
        <v>8647</v>
      </c>
      <c r="S37" s="46">
        <v>21</v>
      </c>
    </row>
    <row r="38" spans="1:19" s="57" customFormat="1" ht="18" customHeight="1">
      <c r="A38" s="223">
        <v>22</v>
      </c>
      <c r="B38" s="225" t="s">
        <v>42</v>
      </c>
      <c r="C38" s="63">
        <f aca="true" t="shared" si="20" ref="C38:C51">D38+I38</f>
        <v>508</v>
      </c>
      <c r="D38" s="64">
        <f t="shared" si="15"/>
        <v>0</v>
      </c>
      <c r="E38" s="64">
        <f t="shared" si="16"/>
        <v>0</v>
      </c>
      <c r="F38" s="78">
        <v>0</v>
      </c>
      <c r="G38" s="78">
        <v>0</v>
      </c>
      <c r="H38" s="87">
        <v>0</v>
      </c>
      <c r="I38" s="63">
        <f t="shared" si="17"/>
        <v>508</v>
      </c>
      <c r="J38" s="64">
        <f t="shared" si="18"/>
        <v>0</v>
      </c>
      <c r="K38" s="304">
        <v>0</v>
      </c>
      <c r="L38" s="304">
        <v>0</v>
      </c>
      <c r="M38" s="304">
        <v>0</v>
      </c>
      <c r="N38" s="64">
        <f t="shared" si="19"/>
        <v>508</v>
      </c>
      <c r="O38" s="304">
        <v>0</v>
      </c>
      <c r="P38" s="304">
        <v>0</v>
      </c>
      <c r="Q38" s="304">
        <v>17</v>
      </c>
      <c r="R38" s="305">
        <v>491</v>
      </c>
      <c r="S38" s="46">
        <v>22</v>
      </c>
    </row>
    <row r="39" spans="1:19" s="57" customFormat="1" ht="18" customHeight="1">
      <c r="A39" s="223">
        <v>23</v>
      </c>
      <c r="B39" s="225" t="s">
        <v>59</v>
      </c>
      <c r="C39" s="63">
        <f t="shared" si="20"/>
        <v>362</v>
      </c>
      <c r="D39" s="64">
        <f t="shared" si="15"/>
        <v>0</v>
      </c>
      <c r="E39" s="64">
        <f t="shared" si="16"/>
        <v>0</v>
      </c>
      <c r="F39" s="78">
        <v>0</v>
      </c>
      <c r="G39" s="78">
        <v>0</v>
      </c>
      <c r="H39" s="87">
        <v>0</v>
      </c>
      <c r="I39" s="63">
        <f t="shared" si="17"/>
        <v>362</v>
      </c>
      <c r="J39" s="64">
        <f t="shared" si="18"/>
        <v>0</v>
      </c>
      <c r="K39" s="304">
        <v>0</v>
      </c>
      <c r="L39" s="304">
        <v>0</v>
      </c>
      <c r="M39" s="304">
        <v>0</v>
      </c>
      <c r="N39" s="64">
        <f t="shared" si="19"/>
        <v>362</v>
      </c>
      <c r="O39" s="304">
        <v>0</v>
      </c>
      <c r="P39" s="304">
        <v>0</v>
      </c>
      <c r="Q39" s="304"/>
      <c r="R39" s="305">
        <v>362</v>
      </c>
      <c r="S39" s="46">
        <v>23</v>
      </c>
    </row>
    <row r="40" spans="1:19" s="57" customFormat="1" ht="18" customHeight="1">
      <c r="A40" s="223">
        <v>24</v>
      </c>
      <c r="B40" s="225" t="s">
        <v>43</v>
      </c>
      <c r="C40" s="63">
        <f t="shared" si="20"/>
        <v>10264</v>
      </c>
      <c r="D40" s="64">
        <f t="shared" si="15"/>
        <v>0</v>
      </c>
      <c r="E40" s="64">
        <f t="shared" si="16"/>
        <v>0</v>
      </c>
      <c r="F40" s="78">
        <v>0</v>
      </c>
      <c r="G40" s="78">
        <v>0</v>
      </c>
      <c r="H40" s="87">
        <v>0</v>
      </c>
      <c r="I40" s="63">
        <f t="shared" si="17"/>
        <v>10264</v>
      </c>
      <c r="J40" s="64">
        <f t="shared" si="18"/>
        <v>219</v>
      </c>
      <c r="K40" s="304">
        <v>4</v>
      </c>
      <c r="L40" s="304">
        <v>215</v>
      </c>
      <c r="M40" s="304">
        <v>0</v>
      </c>
      <c r="N40" s="64">
        <f t="shared" si="19"/>
        <v>10045</v>
      </c>
      <c r="O40" s="304">
        <v>0</v>
      </c>
      <c r="P40" s="304">
        <v>0</v>
      </c>
      <c r="Q40" s="304">
        <v>156</v>
      </c>
      <c r="R40" s="305">
        <v>9889</v>
      </c>
      <c r="S40" s="46">
        <v>24</v>
      </c>
    </row>
    <row r="41" spans="1:19" s="57" customFormat="1" ht="18" customHeight="1">
      <c r="A41" s="223">
        <v>25</v>
      </c>
      <c r="B41" s="225" t="s">
        <v>44</v>
      </c>
      <c r="C41" s="63">
        <f t="shared" si="20"/>
        <v>428</v>
      </c>
      <c r="D41" s="64">
        <f t="shared" si="15"/>
        <v>0</v>
      </c>
      <c r="E41" s="64">
        <f t="shared" si="16"/>
        <v>0</v>
      </c>
      <c r="F41" s="78">
        <v>0</v>
      </c>
      <c r="G41" s="78">
        <v>0</v>
      </c>
      <c r="H41" s="87">
        <v>0</v>
      </c>
      <c r="I41" s="63">
        <f t="shared" si="17"/>
        <v>428</v>
      </c>
      <c r="J41" s="64">
        <f t="shared" si="18"/>
        <v>0</v>
      </c>
      <c r="K41" s="304">
        <v>0</v>
      </c>
      <c r="L41" s="304">
        <v>0</v>
      </c>
      <c r="M41" s="304">
        <v>0</v>
      </c>
      <c r="N41" s="64">
        <f t="shared" si="19"/>
        <v>428</v>
      </c>
      <c r="O41" s="304">
        <v>0</v>
      </c>
      <c r="P41" s="304">
        <v>0</v>
      </c>
      <c r="Q41" s="304"/>
      <c r="R41" s="305">
        <v>428</v>
      </c>
      <c r="S41" s="46">
        <v>25</v>
      </c>
    </row>
    <row r="42" spans="1:19" s="77" customFormat="1" ht="18" customHeight="1">
      <c r="A42" s="223">
        <v>26</v>
      </c>
      <c r="B42" s="225" t="s">
        <v>45</v>
      </c>
      <c r="C42" s="63">
        <f t="shared" si="20"/>
        <v>14935</v>
      </c>
      <c r="D42" s="64">
        <f t="shared" si="15"/>
        <v>0</v>
      </c>
      <c r="E42" s="64">
        <f t="shared" si="16"/>
        <v>0</v>
      </c>
      <c r="F42" s="78">
        <v>0</v>
      </c>
      <c r="G42" s="78">
        <v>0</v>
      </c>
      <c r="H42" s="87">
        <v>0</v>
      </c>
      <c r="I42" s="63">
        <f t="shared" si="17"/>
        <v>14935</v>
      </c>
      <c r="J42" s="64">
        <f t="shared" si="18"/>
        <v>529</v>
      </c>
      <c r="K42" s="304">
        <v>0</v>
      </c>
      <c r="L42" s="304">
        <v>529</v>
      </c>
      <c r="M42" s="304">
        <v>0</v>
      </c>
      <c r="N42" s="64">
        <f t="shared" si="19"/>
        <v>14406</v>
      </c>
      <c r="O42" s="304">
        <v>0</v>
      </c>
      <c r="P42" s="304">
        <v>0</v>
      </c>
      <c r="Q42" s="304">
        <v>15</v>
      </c>
      <c r="R42" s="305">
        <v>14391</v>
      </c>
      <c r="S42" s="46">
        <v>26</v>
      </c>
    </row>
    <row r="43" spans="1:19" s="77" customFormat="1" ht="18" customHeight="1">
      <c r="A43" s="471" t="s">
        <v>110</v>
      </c>
      <c r="B43" s="495"/>
      <c r="C43" s="66">
        <f>D43+I43</f>
        <v>9367957</v>
      </c>
      <c r="D43" s="67">
        <f>SUM(D44:D45)</f>
        <v>919439</v>
      </c>
      <c r="E43" s="67">
        <f>SUM(E44:E45)</f>
        <v>919439</v>
      </c>
      <c r="F43" s="67">
        <f>SUM(F44:F45)</f>
        <v>919439</v>
      </c>
      <c r="G43" s="67">
        <f>SUM(G44:G45)</f>
        <v>0</v>
      </c>
      <c r="H43" s="86">
        <f>SUM(H44:H45)</f>
        <v>0</v>
      </c>
      <c r="I43" s="66">
        <f aca="true" t="shared" si="21" ref="I43:R43">SUM(I44:I45)</f>
        <v>8448518</v>
      </c>
      <c r="J43" s="67">
        <f t="shared" si="21"/>
        <v>562694</v>
      </c>
      <c r="K43" s="67">
        <f t="shared" si="21"/>
        <v>44151</v>
      </c>
      <c r="L43" s="67">
        <f t="shared" si="21"/>
        <v>518543</v>
      </c>
      <c r="M43" s="67">
        <f t="shared" si="21"/>
        <v>0</v>
      </c>
      <c r="N43" s="67">
        <f t="shared" si="21"/>
        <v>7885824</v>
      </c>
      <c r="O43" s="67">
        <f t="shared" si="21"/>
        <v>187171</v>
      </c>
      <c r="P43" s="67">
        <f t="shared" si="21"/>
        <v>171465</v>
      </c>
      <c r="Q43" s="67">
        <f t="shared" si="21"/>
        <v>578496</v>
      </c>
      <c r="R43" s="68">
        <f t="shared" si="21"/>
        <v>6948692</v>
      </c>
      <c r="S43" s="231"/>
    </row>
    <row r="44" spans="1:19" s="57" customFormat="1" ht="18" customHeight="1">
      <c r="A44" s="223">
        <v>27</v>
      </c>
      <c r="B44" s="225" t="s">
        <v>37</v>
      </c>
      <c r="C44" s="63">
        <f>D44+I44</f>
        <v>5161004</v>
      </c>
      <c r="D44" s="64">
        <f>E44+H44</f>
        <v>817965</v>
      </c>
      <c r="E44" s="64">
        <f>F44+G44</f>
        <v>817965</v>
      </c>
      <c r="F44" s="78">
        <v>817965</v>
      </c>
      <c r="G44" s="78">
        <v>0</v>
      </c>
      <c r="H44" s="87">
        <v>0</v>
      </c>
      <c r="I44" s="63">
        <f>+J44+N44</f>
        <v>4343039</v>
      </c>
      <c r="J44" s="64">
        <f>SUM(K44:M44)</f>
        <v>292494</v>
      </c>
      <c r="K44" s="304">
        <v>2936</v>
      </c>
      <c r="L44" s="304">
        <v>289558</v>
      </c>
      <c r="M44" s="304">
        <v>0</v>
      </c>
      <c r="N44" s="64">
        <f>SUM(O44:R44)</f>
        <v>4050545</v>
      </c>
      <c r="O44" s="304">
        <v>28483</v>
      </c>
      <c r="P44" s="304">
        <v>63830</v>
      </c>
      <c r="Q44" s="304">
        <v>399161</v>
      </c>
      <c r="R44" s="305">
        <v>3559071</v>
      </c>
      <c r="S44" s="46">
        <v>27</v>
      </c>
    </row>
    <row r="45" spans="1:19" s="57" customFormat="1" ht="18" customHeight="1" thickBot="1">
      <c r="A45" s="226">
        <v>28</v>
      </c>
      <c r="B45" s="249" t="s">
        <v>98</v>
      </c>
      <c r="C45" s="79">
        <f>D45+I45</f>
        <v>4206953</v>
      </c>
      <c r="D45" s="64">
        <f>E45+H45</f>
        <v>101474</v>
      </c>
      <c r="E45" s="64">
        <f>F45+G45</f>
        <v>101474</v>
      </c>
      <c r="F45" s="78">
        <v>101474</v>
      </c>
      <c r="G45" s="78">
        <v>0</v>
      </c>
      <c r="H45" s="87">
        <v>0</v>
      </c>
      <c r="I45" s="63">
        <f>+J45+N45</f>
        <v>4105479</v>
      </c>
      <c r="J45" s="64">
        <f>SUM(K45:M45)</f>
        <v>270200</v>
      </c>
      <c r="K45" s="304">
        <v>41215</v>
      </c>
      <c r="L45" s="304">
        <v>228985</v>
      </c>
      <c r="M45" s="304">
        <v>0</v>
      </c>
      <c r="N45" s="64">
        <f>SUM(O45:R45)</f>
        <v>3835279</v>
      </c>
      <c r="O45" s="304">
        <v>158688</v>
      </c>
      <c r="P45" s="304">
        <v>107635</v>
      </c>
      <c r="Q45" s="304">
        <v>179335</v>
      </c>
      <c r="R45" s="305">
        <v>3389621</v>
      </c>
      <c r="S45" s="256">
        <v>28</v>
      </c>
    </row>
    <row r="46" spans="1:19" s="57" customFormat="1" ht="26.25" customHeight="1">
      <c r="A46" s="496" t="s">
        <v>8</v>
      </c>
      <c r="B46" s="497"/>
      <c r="C46" s="80">
        <f t="shared" si="20"/>
        <v>29266647</v>
      </c>
      <c r="D46" s="73">
        <f>D47+D50+D55</f>
        <v>4047431</v>
      </c>
      <c r="E46" s="73">
        <f>E47+E50+E55</f>
        <v>4047431</v>
      </c>
      <c r="F46" s="73">
        <f>F47+F50+F55</f>
        <v>4032844</v>
      </c>
      <c r="G46" s="73">
        <f>G47+G50+G55</f>
        <v>14587</v>
      </c>
      <c r="H46" s="85">
        <v>0</v>
      </c>
      <c r="I46" s="71">
        <f>I47+I50+I55</f>
        <v>25219216</v>
      </c>
      <c r="J46" s="72">
        <f>SUM(K46:M46)</f>
        <v>1821458</v>
      </c>
      <c r="K46" s="72">
        <f>K47+K50+K55</f>
        <v>630248</v>
      </c>
      <c r="L46" s="72">
        <f>L47+L50+L55</f>
        <v>1128347</v>
      </c>
      <c r="M46" s="72">
        <f>M47+M50+M55</f>
        <v>62863</v>
      </c>
      <c r="N46" s="70">
        <f>SUM(O46:R46)</f>
        <v>23397758</v>
      </c>
      <c r="O46" s="73">
        <f>O47+O50+O55</f>
        <v>547828</v>
      </c>
      <c r="P46" s="73">
        <f>P47+P50+P55</f>
        <v>421274</v>
      </c>
      <c r="Q46" s="73">
        <f>Q47+Q50+Q55</f>
        <v>2892245</v>
      </c>
      <c r="R46" s="74">
        <f>R47+R50+R55</f>
        <v>19536411</v>
      </c>
      <c r="S46" s="75"/>
    </row>
    <row r="47" spans="1:19" s="57" customFormat="1" ht="18" customHeight="1">
      <c r="A47" s="471" t="s">
        <v>106</v>
      </c>
      <c r="B47" s="495"/>
      <c r="C47" s="66">
        <f t="shared" si="20"/>
        <v>9325095</v>
      </c>
      <c r="D47" s="67">
        <f>SUM(D48:D49)</f>
        <v>1690144</v>
      </c>
      <c r="E47" s="67">
        <f>SUM(E48:E49)</f>
        <v>1690144</v>
      </c>
      <c r="F47" s="67">
        <f>SUM(F48:F49)</f>
        <v>1690144</v>
      </c>
      <c r="G47" s="67">
        <f>SUM(G48:G49)</f>
        <v>0</v>
      </c>
      <c r="H47" s="86">
        <v>0</v>
      </c>
      <c r="I47" s="66">
        <f aca="true" t="shared" si="22" ref="I47:R47">SUM(I48:I49)</f>
        <v>7634951</v>
      </c>
      <c r="J47" s="67">
        <f t="shared" si="22"/>
        <v>764528</v>
      </c>
      <c r="K47" s="67">
        <f t="shared" si="22"/>
        <v>274904</v>
      </c>
      <c r="L47" s="67">
        <f t="shared" si="22"/>
        <v>489624</v>
      </c>
      <c r="M47" s="67">
        <f t="shared" si="22"/>
        <v>0</v>
      </c>
      <c r="N47" s="67">
        <f t="shared" si="22"/>
        <v>6870423</v>
      </c>
      <c r="O47" s="67">
        <f t="shared" si="22"/>
        <v>131694</v>
      </c>
      <c r="P47" s="67">
        <f t="shared" si="22"/>
        <v>29494</v>
      </c>
      <c r="Q47" s="67">
        <f t="shared" si="22"/>
        <v>995808</v>
      </c>
      <c r="R47" s="68">
        <f t="shared" si="22"/>
        <v>5713427</v>
      </c>
      <c r="S47" s="75"/>
    </row>
    <row r="48" spans="1:19" s="57" customFormat="1" ht="18" customHeight="1">
      <c r="A48" s="223">
        <v>29</v>
      </c>
      <c r="B48" s="224" t="s">
        <v>46</v>
      </c>
      <c r="C48" s="63">
        <f t="shared" si="20"/>
        <v>5224968</v>
      </c>
      <c r="D48" s="64">
        <f>E48+H48</f>
        <v>615334</v>
      </c>
      <c r="E48" s="64">
        <f>F48+G48</f>
        <v>615334</v>
      </c>
      <c r="F48" s="78">
        <v>615334</v>
      </c>
      <c r="G48" s="78">
        <v>0</v>
      </c>
      <c r="H48" s="87">
        <v>0</v>
      </c>
      <c r="I48" s="63">
        <f>J48+N48</f>
        <v>4609634</v>
      </c>
      <c r="J48" s="64">
        <f>SUM(K48:M48)</f>
        <v>607878</v>
      </c>
      <c r="K48" s="78">
        <v>274847</v>
      </c>
      <c r="L48" s="78">
        <v>333031</v>
      </c>
      <c r="M48" s="78">
        <v>0</v>
      </c>
      <c r="N48" s="64">
        <f>SUM(O48:R48)</f>
        <v>4001756</v>
      </c>
      <c r="O48" s="78">
        <v>99826</v>
      </c>
      <c r="P48" s="78">
        <v>21248</v>
      </c>
      <c r="Q48" s="78">
        <v>638126</v>
      </c>
      <c r="R48" s="81">
        <v>3242556</v>
      </c>
      <c r="S48" s="46">
        <v>29</v>
      </c>
    </row>
    <row r="49" spans="1:19" s="57" customFormat="1" ht="18" customHeight="1">
      <c r="A49" s="223">
        <v>30</v>
      </c>
      <c r="B49" s="224" t="s">
        <v>47</v>
      </c>
      <c r="C49" s="63">
        <f t="shared" si="20"/>
        <v>4100127</v>
      </c>
      <c r="D49" s="64">
        <f>E49+H49</f>
        <v>1074810</v>
      </c>
      <c r="E49" s="64">
        <f>F49+G49</f>
        <v>1074810</v>
      </c>
      <c r="F49" s="78">
        <v>1074810</v>
      </c>
      <c r="G49" s="78">
        <v>0</v>
      </c>
      <c r="H49" s="87">
        <v>0</v>
      </c>
      <c r="I49" s="63">
        <f>J49+N49</f>
        <v>3025317</v>
      </c>
      <c r="J49" s="64">
        <f>SUM(K49:M49)</f>
        <v>156650</v>
      </c>
      <c r="K49" s="78">
        <v>57</v>
      </c>
      <c r="L49" s="78">
        <v>156593</v>
      </c>
      <c r="M49" s="78">
        <v>0</v>
      </c>
      <c r="N49" s="64">
        <f>SUM(O49:R49)</f>
        <v>2868667</v>
      </c>
      <c r="O49" s="78">
        <v>31868</v>
      </c>
      <c r="P49" s="78">
        <v>8246</v>
      </c>
      <c r="Q49" s="78">
        <v>357682</v>
      </c>
      <c r="R49" s="81">
        <v>2470871</v>
      </c>
      <c r="S49" s="46">
        <v>30</v>
      </c>
    </row>
    <row r="50" spans="1:19" s="57" customFormat="1" ht="18" customHeight="1">
      <c r="A50" s="471" t="s">
        <v>107</v>
      </c>
      <c r="B50" s="495"/>
      <c r="C50" s="66">
        <f t="shared" si="20"/>
        <v>10021719</v>
      </c>
      <c r="D50" s="67">
        <f>SUM(D51:D54)</f>
        <v>1244003</v>
      </c>
      <c r="E50" s="67">
        <f>SUM(E51:E54)</f>
        <v>1244003</v>
      </c>
      <c r="F50" s="67">
        <f>SUM(F51:F54)</f>
        <v>1229416</v>
      </c>
      <c r="G50" s="67">
        <f>SUM(G51:G54)</f>
        <v>14587</v>
      </c>
      <c r="H50" s="86">
        <f>SUM(H51:H54)</f>
        <v>0</v>
      </c>
      <c r="I50" s="66">
        <f aca="true" t="shared" si="23" ref="I50:R50">SUM(I51:I54)</f>
        <v>8777716</v>
      </c>
      <c r="J50" s="67">
        <f t="shared" si="23"/>
        <v>622378</v>
      </c>
      <c r="K50" s="67">
        <f t="shared" si="23"/>
        <v>170025</v>
      </c>
      <c r="L50" s="67">
        <f t="shared" si="23"/>
        <v>389490</v>
      </c>
      <c r="M50" s="67">
        <f t="shared" si="23"/>
        <v>62863</v>
      </c>
      <c r="N50" s="67">
        <f t="shared" si="23"/>
        <v>8155338</v>
      </c>
      <c r="O50" s="67">
        <f t="shared" si="23"/>
        <v>273479</v>
      </c>
      <c r="P50" s="67">
        <f t="shared" si="23"/>
        <v>285579</v>
      </c>
      <c r="Q50" s="67">
        <f t="shared" si="23"/>
        <v>1287875</v>
      </c>
      <c r="R50" s="68">
        <f t="shared" si="23"/>
        <v>6308405</v>
      </c>
      <c r="S50" s="75"/>
    </row>
    <row r="51" spans="1:19" s="57" customFormat="1" ht="18" customHeight="1">
      <c r="A51" s="223">
        <v>31</v>
      </c>
      <c r="B51" s="224" t="s">
        <v>48</v>
      </c>
      <c r="C51" s="63">
        <f t="shared" si="20"/>
        <v>3887455</v>
      </c>
      <c r="D51" s="64">
        <f>E51+H51</f>
        <v>39743</v>
      </c>
      <c r="E51" s="64">
        <f>F51+G51</f>
        <v>39743</v>
      </c>
      <c r="F51" s="78">
        <v>39743</v>
      </c>
      <c r="G51" s="78">
        <v>0</v>
      </c>
      <c r="H51" s="87">
        <v>0</v>
      </c>
      <c r="I51" s="63">
        <f>J51+N51</f>
        <v>3847712</v>
      </c>
      <c r="J51" s="64">
        <f>SUM(K51:M51)</f>
        <v>373407</v>
      </c>
      <c r="K51" s="78">
        <v>153667</v>
      </c>
      <c r="L51" s="78">
        <v>156877</v>
      </c>
      <c r="M51" s="78">
        <v>62863</v>
      </c>
      <c r="N51" s="64">
        <f>SUM(O51:R51)</f>
        <v>3474305</v>
      </c>
      <c r="O51" s="78">
        <v>59171</v>
      </c>
      <c r="P51" s="78">
        <v>39609</v>
      </c>
      <c r="Q51" s="78">
        <v>548146</v>
      </c>
      <c r="R51" s="81">
        <v>2827379</v>
      </c>
      <c r="S51" s="46">
        <v>31</v>
      </c>
    </row>
    <row r="52" spans="1:19" s="57" customFormat="1" ht="18" customHeight="1">
      <c r="A52" s="223">
        <v>32</v>
      </c>
      <c r="B52" s="224" t="s">
        <v>49</v>
      </c>
      <c r="C52" s="63">
        <f aca="true" t="shared" si="24" ref="C52:C59">D52+I52</f>
        <v>461883</v>
      </c>
      <c r="D52" s="64">
        <f>E52+H52</f>
        <v>0</v>
      </c>
      <c r="E52" s="64">
        <f>F52+G52</f>
        <v>0</v>
      </c>
      <c r="F52" s="78">
        <v>0</v>
      </c>
      <c r="G52" s="78">
        <v>0</v>
      </c>
      <c r="H52" s="87">
        <v>0</v>
      </c>
      <c r="I52" s="63">
        <f>J52+N52</f>
        <v>461883</v>
      </c>
      <c r="J52" s="64">
        <f>SUM(K52:M52)</f>
        <v>61754</v>
      </c>
      <c r="K52" s="78">
        <v>3425</v>
      </c>
      <c r="L52" s="78">
        <v>58329</v>
      </c>
      <c r="M52" s="78">
        <v>0</v>
      </c>
      <c r="N52" s="64">
        <f>SUM(O52:R52)</f>
        <v>400129</v>
      </c>
      <c r="O52" s="78">
        <v>0</v>
      </c>
      <c r="P52" s="78">
        <v>0</v>
      </c>
      <c r="Q52" s="78">
        <v>47273</v>
      </c>
      <c r="R52" s="81">
        <v>352856</v>
      </c>
      <c r="S52" s="46">
        <v>32</v>
      </c>
    </row>
    <row r="53" spans="1:19" s="57" customFormat="1" ht="18" customHeight="1">
      <c r="A53" s="223">
        <v>33</v>
      </c>
      <c r="B53" s="224" t="s">
        <v>50</v>
      </c>
      <c r="C53" s="63">
        <f t="shared" si="24"/>
        <v>2962037</v>
      </c>
      <c r="D53" s="64">
        <f>E53+H53</f>
        <v>967101</v>
      </c>
      <c r="E53" s="64">
        <f>F53+G53</f>
        <v>967101</v>
      </c>
      <c r="F53" s="78">
        <v>967101</v>
      </c>
      <c r="G53" s="78">
        <v>0</v>
      </c>
      <c r="H53" s="87">
        <v>0</v>
      </c>
      <c r="I53" s="63">
        <f>J53+N53</f>
        <v>1994936</v>
      </c>
      <c r="J53" s="64">
        <f>SUM(K53:M53)</f>
        <v>87615</v>
      </c>
      <c r="K53" s="78">
        <v>1524</v>
      </c>
      <c r="L53" s="78">
        <v>86091</v>
      </c>
      <c r="M53" s="78">
        <v>0</v>
      </c>
      <c r="N53" s="64">
        <f>SUM(O53:R53)</f>
        <v>1907321</v>
      </c>
      <c r="O53" s="78">
        <v>171883</v>
      </c>
      <c r="P53" s="78">
        <v>119236</v>
      </c>
      <c r="Q53" s="78">
        <v>624639</v>
      </c>
      <c r="R53" s="81">
        <v>991563</v>
      </c>
      <c r="S53" s="46">
        <v>33</v>
      </c>
    </row>
    <row r="54" spans="1:19" s="57" customFormat="1" ht="18" customHeight="1">
      <c r="A54" s="223">
        <v>34</v>
      </c>
      <c r="B54" s="224" t="s">
        <v>60</v>
      </c>
      <c r="C54" s="63">
        <f t="shared" si="24"/>
        <v>2710344</v>
      </c>
      <c r="D54" s="64">
        <f>E54+H54</f>
        <v>237159</v>
      </c>
      <c r="E54" s="64">
        <f>F54+G54</f>
        <v>237159</v>
      </c>
      <c r="F54" s="78">
        <v>222572</v>
      </c>
      <c r="G54" s="78">
        <v>14587</v>
      </c>
      <c r="H54" s="87">
        <v>0</v>
      </c>
      <c r="I54" s="63">
        <f>J54+N54</f>
        <v>2473185</v>
      </c>
      <c r="J54" s="64">
        <f>SUM(K54:M54)</f>
        <v>99602</v>
      </c>
      <c r="K54" s="78">
        <v>11409</v>
      </c>
      <c r="L54" s="78">
        <v>88193</v>
      </c>
      <c r="M54" s="78">
        <v>0</v>
      </c>
      <c r="N54" s="64">
        <f>SUM(O54:R54)</f>
        <v>2373583</v>
      </c>
      <c r="O54" s="78">
        <v>42425</v>
      </c>
      <c r="P54" s="78">
        <v>126734</v>
      </c>
      <c r="Q54" s="78">
        <v>67817</v>
      </c>
      <c r="R54" s="81">
        <v>2136607</v>
      </c>
      <c r="S54" s="46">
        <v>34</v>
      </c>
    </row>
    <row r="55" spans="1:19" s="57" customFormat="1" ht="18" customHeight="1">
      <c r="A55" s="471" t="s">
        <v>108</v>
      </c>
      <c r="B55" s="495"/>
      <c r="C55" s="66">
        <f t="shared" si="24"/>
        <v>9919833</v>
      </c>
      <c r="D55" s="67">
        <f>SUM(D56:D59)</f>
        <v>1113284</v>
      </c>
      <c r="E55" s="67">
        <f>SUM(E56:E59)</f>
        <v>1113284</v>
      </c>
      <c r="F55" s="67">
        <f>SUM(F56:F59)</f>
        <v>1113284</v>
      </c>
      <c r="G55" s="67">
        <f>SUM(G56:G59)</f>
        <v>0</v>
      </c>
      <c r="H55" s="86">
        <v>0</v>
      </c>
      <c r="I55" s="66">
        <f>SUM(I56:I59)</f>
        <v>8806549</v>
      </c>
      <c r="J55" s="67">
        <f>SUM(J56:J59)</f>
        <v>434552</v>
      </c>
      <c r="K55" s="67">
        <f aca="true" t="shared" si="25" ref="K55:P55">SUM(K56:K59)</f>
        <v>185319</v>
      </c>
      <c r="L55" s="67">
        <f t="shared" si="25"/>
        <v>249233</v>
      </c>
      <c r="M55" s="67">
        <f t="shared" si="25"/>
        <v>0</v>
      </c>
      <c r="N55" s="67">
        <f t="shared" si="25"/>
        <v>8371997</v>
      </c>
      <c r="O55" s="67">
        <f t="shared" si="25"/>
        <v>142655</v>
      </c>
      <c r="P55" s="67">
        <f t="shared" si="25"/>
        <v>106201</v>
      </c>
      <c r="Q55" s="67">
        <f>SUM(Q56:Q59)</f>
        <v>608562</v>
      </c>
      <c r="R55" s="68">
        <f>SUM(R56:R59)</f>
        <v>7514579</v>
      </c>
      <c r="S55" s="75"/>
    </row>
    <row r="56" spans="1:19" s="57" customFormat="1" ht="18" customHeight="1">
      <c r="A56" s="223">
        <v>35</v>
      </c>
      <c r="B56" s="224" t="s">
        <v>51</v>
      </c>
      <c r="C56" s="63">
        <f t="shared" si="24"/>
        <v>1371349</v>
      </c>
      <c r="D56" s="64">
        <f>E56+H56</f>
        <v>71555</v>
      </c>
      <c r="E56" s="64">
        <f>F56+G56</f>
        <v>71555</v>
      </c>
      <c r="F56" s="78">
        <v>71555</v>
      </c>
      <c r="G56" s="78">
        <v>0</v>
      </c>
      <c r="H56" s="87">
        <v>0</v>
      </c>
      <c r="I56" s="63">
        <f>J56+N56</f>
        <v>1299794</v>
      </c>
      <c r="J56" s="64">
        <f>SUM(K56:M56)</f>
        <v>275123</v>
      </c>
      <c r="K56" s="78">
        <v>167339</v>
      </c>
      <c r="L56" s="78">
        <v>107784</v>
      </c>
      <c r="M56" s="78">
        <v>0</v>
      </c>
      <c r="N56" s="64">
        <f>SUM(O56:R56)</f>
        <v>1024671</v>
      </c>
      <c r="O56" s="78">
        <v>8616</v>
      </c>
      <c r="P56" s="78">
        <v>9871</v>
      </c>
      <c r="Q56" s="78">
        <v>161572</v>
      </c>
      <c r="R56" s="81">
        <v>844612</v>
      </c>
      <c r="S56" s="46">
        <v>35</v>
      </c>
    </row>
    <row r="57" spans="1:19" s="57" customFormat="1" ht="18" customHeight="1">
      <c r="A57" s="223">
        <v>36</v>
      </c>
      <c r="B57" s="224" t="s">
        <v>52</v>
      </c>
      <c r="C57" s="63">
        <f t="shared" si="24"/>
        <v>4694512</v>
      </c>
      <c r="D57" s="64">
        <f>E57+H57</f>
        <v>481875</v>
      </c>
      <c r="E57" s="64">
        <f>F57+G57</f>
        <v>481875</v>
      </c>
      <c r="F57" s="78">
        <v>481875</v>
      </c>
      <c r="G57" s="78">
        <v>0</v>
      </c>
      <c r="H57" s="87">
        <v>0</v>
      </c>
      <c r="I57" s="63">
        <f>J57+N57</f>
        <v>4212637</v>
      </c>
      <c r="J57" s="64">
        <f>SUM(K57:M57)</f>
        <v>63102</v>
      </c>
      <c r="K57" s="78">
        <v>14762</v>
      </c>
      <c r="L57" s="78">
        <v>48340</v>
      </c>
      <c r="M57" s="78">
        <v>0</v>
      </c>
      <c r="N57" s="64">
        <f>SUM(O57:R57)</f>
        <v>4149535</v>
      </c>
      <c r="O57" s="78">
        <v>91325</v>
      </c>
      <c r="P57" s="78">
        <v>35183</v>
      </c>
      <c r="Q57" s="78">
        <v>386290</v>
      </c>
      <c r="R57" s="81">
        <v>3636737</v>
      </c>
      <c r="S57" s="46">
        <v>36</v>
      </c>
    </row>
    <row r="58" spans="1:19" s="57" customFormat="1" ht="18" customHeight="1">
      <c r="A58" s="223">
        <v>37</v>
      </c>
      <c r="B58" s="224" t="s">
        <v>53</v>
      </c>
      <c r="C58" s="63">
        <f t="shared" si="24"/>
        <v>2817153</v>
      </c>
      <c r="D58" s="64">
        <f>E58+H58</f>
        <v>457350</v>
      </c>
      <c r="E58" s="64">
        <f>F58+G58</f>
        <v>457350</v>
      </c>
      <c r="F58" s="78">
        <v>457350</v>
      </c>
      <c r="G58" s="78">
        <v>0</v>
      </c>
      <c r="H58" s="87">
        <v>0</v>
      </c>
      <c r="I58" s="63">
        <f>J58+N58</f>
        <v>2359803</v>
      </c>
      <c r="J58" s="64">
        <f>SUM(K58:M58)</f>
        <v>46666</v>
      </c>
      <c r="K58" s="78">
        <v>3139</v>
      </c>
      <c r="L58" s="78">
        <v>43527</v>
      </c>
      <c r="M58" s="78">
        <v>0</v>
      </c>
      <c r="N58" s="64">
        <f>SUM(O58:R58)</f>
        <v>2313137</v>
      </c>
      <c r="O58" s="78">
        <v>7142</v>
      </c>
      <c r="P58" s="78">
        <v>54065</v>
      </c>
      <c r="Q58" s="78">
        <v>24027</v>
      </c>
      <c r="R58" s="81">
        <v>2227903</v>
      </c>
      <c r="S58" s="46">
        <v>37</v>
      </c>
    </row>
    <row r="59" spans="1:19" s="57" customFormat="1" ht="18" customHeight="1" thickBot="1">
      <c r="A59" s="227">
        <v>38</v>
      </c>
      <c r="B59" s="250" t="s">
        <v>54</v>
      </c>
      <c r="C59" s="234">
        <f t="shared" si="24"/>
        <v>1036819</v>
      </c>
      <c r="D59" s="235">
        <f>E59+H59</f>
        <v>102504</v>
      </c>
      <c r="E59" s="235">
        <f>F59+G59</f>
        <v>102504</v>
      </c>
      <c r="F59" s="88">
        <v>102504</v>
      </c>
      <c r="G59" s="88">
        <v>0</v>
      </c>
      <c r="H59" s="236">
        <v>0</v>
      </c>
      <c r="I59" s="234">
        <f>J59+N59</f>
        <v>934315</v>
      </c>
      <c r="J59" s="235">
        <f>SUM(K59:M59)</f>
        <v>49661</v>
      </c>
      <c r="K59" s="88">
        <v>79</v>
      </c>
      <c r="L59" s="88">
        <v>49582</v>
      </c>
      <c r="M59" s="88">
        <v>0</v>
      </c>
      <c r="N59" s="235">
        <f>SUM(O59:R59)</f>
        <v>884654</v>
      </c>
      <c r="O59" s="88">
        <v>35572</v>
      </c>
      <c r="P59" s="88">
        <v>7082</v>
      </c>
      <c r="Q59" s="88">
        <v>36673</v>
      </c>
      <c r="R59" s="186">
        <v>805327</v>
      </c>
      <c r="S59" s="47">
        <v>38</v>
      </c>
    </row>
    <row r="60" s="57" customFormat="1" ht="14.25"/>
    <row r="61" s="57" customFormat="1" ht="14.25"/>
    <row r="62" s="57" customFormat="1" ht="14.25"/>
    <row r="63" s="57" customFormat="1" ht="14.25" customHeight="1"/>
    <row r="64" s="57" customFormat="1" ht="14.25"/>
    <row r="65" s="57" customFormat="1" ht="14.25"/>
    <row r="66" s="57" customFormat="1" ht="14.25"/>
    <row r="67" s="57" customFormat="1" ht="14.25"/>
    <row r="68" s="57" customFormat="1" ht="14.25"/>
  </sheetData>
  <sheetProtection/>
  <mergeCells count="26">
    <mergeCell ref="A3:B5"/>
    <mergeCell ref="C3:C5"/>
    <mergeCell ref="D3:H3"/>
    <mergeCell ref="I3:R3"/>
    <mergeCell ref="D4:D5"/>
    <mergeCell ref="E4:G4"/>
    <mergeCell ref="H4:H5"/>
    <mergeCell ref="I4:I5"/>
    <mergeCell ref="J4:M4"/>
    <mergeCell ref="N4:R4"/>
    <mergeCell ref="A55:B55"/>
    <mergeCell ref="A26:B26"/>
    <mergeCell ref="A35:B35"/>
    <mergeCell ref="A46:B46"/>
    <mergeCell ref="A47:B47"/>
    <mergeCell ref="A31:B31"/>
    <mergeCell ref="A43:B43"/>
    <mergeCell ref="A50:B50"/>
    <mergeCell ref="A6:B6"/>
    <mergeCell ref="A7:B7"/>
    <mergeCell ref="A8:B8"/>
    <mergeCell ref="A9:B9"/>
    <mergeCell ref="A10:B10"/>
    <mergeCell ref="A16:B16"/>
    <mergeCell ref="A17:B17"/>
    <mergeCell ref="A25:B25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BG71"/>
  <sheetViews>
    <sheetView zoomScalePageLayoutView="0" workbookViewId="0" topLeftCell="A1">
      <selection activeCell="AP18" sqref="AP18"/>
    </sheetView>
  </sheetViews>
  <sheetFormatPr defaultColWidth="10.75390625" defaultRowHeight="13.5"/>
  <cols>
    <col min="1" max="1" width="2.625" style="138" customWidth="1"/>
    <col min="2" max="2" width="4.625" style="138" customWidth="1"/>
    <col min="3" max="3" width="19.75390625" style="138" customWidth="1"/>
    <col min="4" max="7" width="9.625" style="138" customWidth="1"/>
    <col min="8" max="12" width="9.625" style="137" customWidth="1"/>
    <col min="13" max="13" width="9.625" style="245" customWidth="1"/>
    <col min="14" max="21" width="9.625" style="137" customWidth="1"/>
    <col min="22" max="22" width="5.50390625" style="94" bestFit="1" customWidth="1"/>
    <col min="23" max="23" width="4.625" style="138" customWidth="1"/>
    <col min="24" max="24" width="18.625" style="138" customWidth="1"/>
    <col min="25" max="27" width="9.625" style="137" customWidth="1"/>
    <col min="28" max="38" width="9.625" style="138" customWidth="1"/>
    <col min="39" max="39" width="9.625" style="107" customWidth="1"/>
    <col min="40" max="43" width="9.625" style="138" customWidth="1"/>
    <col min="44" max="44" width="5.50390625" style="94" bestFit="1" customWidth="1"/>
    <col min="45" max="16384" width="10.75390625" style="138" customWidth="1"/>
  </cols>
  <sheetData>
    <row r="1" spans="2:44" s="91" customFormat="1" ht="14.25">
      <c r="B1" s="53" t="s">
        <v>74</v>
      </c>
      <c r="C1" s="89"/>
      <c r="E1" s="89"/>
      <c r="F1" s="89"/>
      <c r="G1" s="89"/>
      <c r="H1" s="151"/>
      <c r="I1" s="151"/>
      <c r="J1" s="151"/>
      <c r="K1" s="151"/>
      <c r="L1" s="151"/>
      <c r="M1" s="293"/>
      <c r="N1" s="520" t="s">
        <v>75</v>
      </c>
      <c r="O1" s="521"/>
      <c r="P1" s="521"/>
      <c r="Q1" s="521"/>
      <c r="R1" s="521"/>
      <c r="S1" s="521"/>
      <c r="T1" s="151"/>
      <c r="U1" s="151"/>
      <c r="V1" s="90"/>
      <c r="W1" s="53"/>
      <c r="X1" s="89"/>
      <c r="Y1" s="151"/>
      <c r="Z1" s="151"/>
      <c r="AA1" s="151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53"/>
      <c r="AN1" s="89"/>
      <c r="AO1" s="89"/>
      <c r="AP1" s="89"/>
      <c r="AQ1" s="523" t="s">
        <v>70</v>
      </c>
      <c r="AR1" s="90"/>
    </row>
    <row r="2" spans="2:44" s="95" customFormat="1" ht="12" customHeight="1" thickBot="1">
      <c r="B2" s="92"/>
      <c r="C2" s="92"/>
      <c r="D2" s="92"/>
      <c r="E2" s="92"/>
      <c r="F2" s="92"/>
      <c r="G2" s="92"/>
      <c r="H2" s="93"/>
      <c r="I2" s="93"/>
      <c r="J2" s="93"/>
      <c r="K2" s="93"/>
      <c r="L2" s="93"/>
      <c r="M2" s="294"/>
      <c r="N2" s="522"/>
      <c r="O2" s="522"/>
      <c r="P2" s="522"/>
      <c r="Q2" s="522"/>
      <c r="R2" s="522"/>
      <c r="S2" s="522"/>
      <c r="T2" s="93"/>
      <c r="U2" s="93"/>
      <c r="V2" s="94"/>
      <c r="W2" s="92"/>
      <c r="X2" s="92"/>
      <c r="Y2" s="93"/>
      <c r="Z2" s="93"/>
      <c r="AA2" s="93"/>
      <c r="AB2" s="92"/>
      <c r="AC2" s="92"/>
      <c r="AD2" s="92"/>
      <c r="AE2" s="92"/>
      <c r="AF2" s="92"/>
      <c r="AG2" s="92"/>
      <c r="AH2" s="92"/>
      <c r="AI2" s="295"/>
      <c r="AJ2" s="92"/>
      <c r="AK2" s="92"/>
      <c r="AL2" s="92"/>
      <c r="AM2" s="296"/>
      <c r="AN2" s="92"/>
      <c r="AO2" s="92"/>
      <c r="AP2" s="92"/>
      <c r="AQ2" s="524"/>
      <c r="AR2" s="94"/>
    </row>
    <row r="3" spans="2:44" s="96" customFormat="1" ht="12" customHeight="1">
      <c r="B3" s="679" t="s">
        <v>6</v>
      </c>
      <c r="C3" s="680"/>
      <c r="D3" s="692" t="s">
        <v>76</v>
      </c>
      <c r="E3" s="613"/>
      <c r="F3" s="613"/>
      <c r="G3" s="613"/>
      <c r="H3" s="613"/>
      <c r="I3" s="613"/>
      <c r="J3" s="613"/>
      <c r="K3" s="613"/>
      <c r="L3" s="613"/>
      <c r="M3" s="613"/>
      <c r="N3" s="693"/>
      <c r="O3" s="694" t="s">
        <v>69</v>
      </c>
      <c r="P3" s="695"/>
      <c r="Q3" s="695"/>
      <c r="R3" s="695"/>
      <c r="S3" s="695"/>
      <c r="T3" s="695"/>
      <c r="U3" s="696"/>
      <c r="V3" s="710"/>
      <c r="W3" s="679" t="s">
        <v>6</v>
      </c>
      <c r="X3" s="711"/>
      <c r="Y3" s="724" t="s">
        <v>69</v>
      </c>
      <c r="Z3" s="695"/>
      <c r="AA3" s="695"/>
      <c r="AB3" s="725"/>
      <c r="AC3" s="694" t="s">
        <v>77</v>
      </c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9"/>
      <c r="AR3" s="730"/>
    </row>
    <row r="4" spans="2:44" s="96" customFormat="1" ht="12" customHeight="1">
      <c r="B4" s="592"/>
      <c r="C4" s="681"/>
      <c r="D4" s="697" t="s">
        <v>78</v>
      </c>
      <c r="E4" s="698" t="s">
        <v>79</v>
      </c>
      <c r="F4" s="699"/>
      <c r="G4" s="700"/>
      <c r="H4" s="698" t="s">
        <v>114</v>
      </c>
      <c r="I4" s="699"/>
      <c r="J4" s="700"/>
      <c r="K4" s="698" t="s">
        <v>115</v>
      </c>
      <c r="L4" s="699"/>
      <c r="M4" s="700"/>
      <c r="N4" s="701" t="s">
        <v>116</v>
      </c>
      <c r="O4" s="697" t="s">
        <v>80</v>
      </c>
      <c r="P4" s="698" t="s">
        <v>79</v>
      </c>
      <c r="Q4" s="699"/>
      <c r="R4" s="700"/>
      <c r="S4" s="702" t="s">
        <v>114</v>
      </c>
      <c r="T4" s="702"/>
      <c r="U4" s="703"/>
      <c r="V4" s="712"/>
      <c r="W4" s="592"/>
      <c r="X4" s="592"/>
      <c r="Y4" s="726" t="s">
        <v>115</v>
      </c>
      <c r="Z4" s="702"/>
      <c r="AA4" s="702"/>
      <c r="AB4" s="701" t="s">
        <v>116</v>
      </c>
      <c r="AC4" s="697" t="s">
        <v>81</v>
      </c>
      <c r="AD4" s="698" t="s">
        <v>82</v>
      </c>
      <c r="AE4" s="699"/>
      <c r="AF4" s="700"/>
      <c r="AG4" s="698" t="s">
        <v>114</v>
      </c>
      <c r="AH4" s="699"/>
      <c r="AI4" s="700"/>
      <c r="AJ4" s="698" t="s">
        <v>115</v>
      </c>
      <c r="AK4" s="699"/>
      <c r="AL4" s="700"/>
      <c r="AM4" s="698" t="s">
        <v>117</v>
      </c>
      <c r="AN4" s="699"/>
      <c r="AO4" s="699"/>
      <c r="AP4" s="699"/>
      <c r="AQ4" s="727"/>
      <c r="AR4" s="721"/>
    </row>
    <row r="5" spans="2:44" s="96" customFormat="1" ht="12" customHeight="1" thickBot="1">
      <c r="B5" s="594"/>
      <c r="C5" s="682"/>
      <c r="D5" s="704"/>
      <c r="E5" s="705" t="s">
        <v>83</v>
      </c>
      <c r="F5" s="705" t="s">
        <v>118</v>
      </c>
      <c r="G5" s="705" t="s">
        <v>119</v>
      </c>
      <c r="H5" s="705" t="s">
        <v>84</v>
      </c>
      <c r="I5" s="705" t="s">
        <v>120</v>
      </c>
      <c r="J5" s="705" t="s">
        <v>121</v>
      </c>
      <c r="K5" s="705" t="s">
        <v>85</v>
      </c>
      <c r="L5" s="706" t="s">
        <v>122</v>
      </c>
      <c r="M5" s="707" t="s">
        <v>123</v>
      </c>
      <c r="N5" s="708"/>
      <c r="O5" s="704"/>
      <c r="P5" s="705" t="s">
        <v>83</v>
      </c>
      <c r="Q5" s="705" t="s">
        <v>118</v>
      </c>
      <c r="R5" s="705" t="s">
        <v>119</v>
      </c>
      <c r="S5" s="705" t="s">
        <v>84</v>
      </c>
      <c r="T5" s="705" t="s">
        <v>120</v>
      </c>
      <c r="U5" s="709" t="s">
        <v>121</v>
      </c>
      <c r="V5" s="713"/>
      <c r="W5" s="594"/>
      <c r="X5" s="594"/>
      <c r="Y5" s="728" t="s">
        <v>85</v>
      </c>
      <c r="Z5" s="705" t="s">
        <v>122</v>
      </c>
      <c r="AA5" s="705" t="s">
        <v>123</v>
      </c>
      <c r="AB5" s="708"/>
      <c r="AC5" s="704"/>
      <c r="AD5" s="705" t="s">
        <v>83</v>
      </c>
      <c r="AE5" s="705" t="s">
        <v>118</v>
      </c>
      <c r="AF5" s="705" t="s">
        <v>119</v>
      </c>
      <c r="AG5" s="706" t="s">
        <v>84</v>
      </c>
      <c r="AH5" s="707" t="s">
        <v>120</v>
      </c>
      <c r="AI5" s="705" t="s">
        <v>121</v>
      </c>
      <c r="AJ5" s="705" t="s">
        <v>85</v>
      </c>
      <c r="AK5" s="705" t="s">
        <v>122</v>
      </c>
      <c r="AL5" s="705" t="s">
        <v>123</v>
      </c>
      <c r="AM5" s="705" t="s">
        <v>86</v>
      </c>
      <c r="AN5" s="705" t="s">
        <v>71</v>
      </c>
      <c r="AO5" s="705" t="s">
        <v>72</v>
      </c>
      <c r="AP5" s="705" t="s">
        <v>5</v>
      </c>
      <c r="AQ5" s="729" t="s">
        <v>73</v>
      </c>
      <c r="AR5" s="719"/>
    </row>
    <row r="6" spans="2:44" s="107" customFormat="1" ht="18.75" customHeight="1">
      <c r="B6" s="683" t="s">
        <v>128</v>
      </c>
      <c r="C6" s="684"/>
      <c r="D6" s="97">
        <v>422323</v>
      </c>
      <c r="E6" s="98">
        <v>394864</v>
      </c>
      <c r="F6" s="98">
        <v>202591</v>
      </c>
      <c r="G6" s="98">
        <v>192273</v>
      </c>
      <c r="H6" s="98">
        <v>182597</v>
      </c>
      <c r="I6" s="99">
        <v>174449</v>
      </c>
      <c r="J6" s="99">
        <v>8148</v>
      </c>
      <c r="K6" s="98">
        <v>212267</v>
      </c>
      <c r="L6" s="100">
        <v>28142</v>
      </c>
      <c r="M6" s="101">
        <v>184125</v>
      </c>
      <c r="N6" s="102">
        <v>27458</v>
      </c>
      <c r="O6" s="97">
        <v>195574</v>
      </c>
      <c r="P6" s="98">
        <v>176584</v>
      </c>
      <c r="Q6" s="98">
        <v>83765</v>
      </c>
      <c r="R6" s="98">
        <v>92819</v>
      </c>
      <c r="S6" s="98">
        <v>71989</v>
      </c>
      <c r="T6" s="99">
        <v>64492</v>
      </c>
      <c r="U6" s="141">
        <v>7496</v>
      </c>
      <c r="V6" s="714" t="s">
        <v>129</v>
      </c>
      <c r="W6" s="683" t="s">
        <v>128</v>
      </c>
      <c r="X6" s="683"/>
      <c r="Y6" s="147">
        <v>104596</v>
      </c>
      <c r="Z6" s="99">
        <v>19273</v>
      </c>
      <c r="AA6" s="99">
        <v>85323</v>
      </c>
      <c r="AB6" s="98">
        <v>18989</v>
      </c>
      <c r="AC6" s="97">
        <v>226749</v>
      </c>
      <c r="AD6" s="98">
        <v>218280</v>
      </c>
      <c r="AE6" s="98">
        <v>118826</v>
      </c>
      <c r="AF6" s="98">
        <v>99454</v>
      </c>
      <c r="AG6" s="104">
        <v>110609</v>
      </c>
      <c r="AH6" s="105">
        <v>109957</v>
      </c>
      <c r="AI6" s="98">
        <v>652</v>
      </c>
      <c r="AJ6" s="98">
        <v>107671</v>
      </c>
      <c r="AK6" s="98">
        <v>8869</v>
      </c>
      <c r="AL6" s="98">
        <v>98802</v>
      </c>
      <c r="AM6" s="98">
        <v>8469</v>
      </c>
      <c r="AN6" s="98">
        <v>1233</v>
      </c>
      <c r="AO6" s="98">
        <v>1211</v>
      </c>
      <c r="AP6" s="98">
        <v>3281</v>
      </c>
      <c r="AQ6" s="106">
        <v>2743</v>
      </c>
      <c r="AR6" s="714" t="s">
        <v>129</v>
      </c>
    </row>
    <row r="7" spans="2:44" s="107" customFormat="1" ht="18.75" customHeight="1">
      <c r="B7" s="683" t="s">
        <v>130</v>
      </c>
      <c r="C7" s="684"/>
      <c r="D7" s="97">
        <v>422765.1</v>
      </c>
      <c r="E7" s="98">
        <v>395742.88</v>
      </c>
      <c r="F7" s="98">
        <v>198505.23</v>
      </c>
      <c r="G7" s="98">
        <v>197237.65</v>
      </c>
      <c r="H7" s="98">
        <v>181534.04</v>
      </c>
      <c r="I7" s="98">
        <v>170205.84</v>
      </c>
      <c r="J7" s="98">
        <v>11328.2</v>
      </c>
      <c r="K7" s="98">
        <v>214208.84</v>
      </c>
      <c r="L7" s="104">
        <v>28299.39</v>
      </c>
      <c r="M7" s="105">
        <v>185909.45</v>
      </c>
      <c r="N7" s="102">
        <v>27022.22</v>
      </c>
      <c r="O7" s="97">
        <v>195332.42</v>
      </c>
      <c r="P7" s="98">
        <v>176334.08</v>
      </c>
      <c r="Q7" s="98">
        <v>79642.39</v>
      </c>
      <c r="R7" s="98">
        <v>96691.69</v>
      </c>
      <c r="S7" s="98">
        <v>70584.86</v>
      </c>
      <c r="T7" s="98">
        <v>60145</v>
      </c>
      <c r="U7" s="106">
        <v>10439.86</v>
      </c>
      <c r="V7" s="714" t="s">
        <v>131</v>
      </c>
      <c r="W7" s="683" t="s">
        <v>130</v>
      </c>
      <c r="X7" s="683"/>
      <c r="Y7" s="147">
        <v>105749.22</v>
      </c>
      <c r="Z7" s="98">
        <v>19497.39</v>
      </c>
      <c r="AA7" s="98">
        <v>86251.83</v>
      </c>
      <c r="AB7" s="98">
        <v>18998.34</v>
      </c>
      <c r="AC7" s="97">
        <v>227432.68</v>
      </c>
      <c r="AD7" s="98">
        <v>219408.8</v>
      </c>
      <c r="AE7" s="98">
        <v>118862.84</v>
      </c>
      <c r="AF7" s="98">
        <v>100545.96</v>
      </c>
      <c r="AG7" s="104">
        <v>110949.18</v>
      </c>
      <c r="AH7" s="105">
        <v>110060.84</v>
      </c>
      <c r="AI7" s="98">
        <v>888.34</v>
      </c>
      <c r="AJ7" s="98">
        <v>108459.62</v>
      </c>
      <c r="AK7" s="98">
        <v>8802</v>
      </c>
      <c r="AL7" s="98">
        <v>99657.62</v>
      </c>
      <c r="AM7" s="98">
        <v>8023.88</v>
      </c>
      <c r="AN7" s="98">
        <v>1228.3</v>
      </c>
      <c r="AO7" s="98">
        <v>1002.06</v>
      </c>
      <c r="AP7" s="98">
        <v>2744.14</v>
      </c>
      <c r="AQ7" s="106">
        <v>3049.38</v>
      </c>
      <c r="AR7" s="714" t="s">
        <v>131</v>
      </c>
    </row>
    <row r="8" spans="2:46" s="114" customFormat="1" ht="18.75" customHeight="1" thickBot="1">
      <c r="B8" s="685" t="s">
        <v>132</v>
      </c>
      <c r="C8" s="686"/>
      <c r="D8" s="108">
        <f>+O8+AC8</f>
        <v>422463.95999999996</v>
      </c>
      <c r="E8" s="109">
        <f>SUM(F8:G8)</f>
        <v>395995.79</v>
      </c>
      <c r="F8" s="109">
        <f>I8+L8</f>
        <v>197875.28999999998</v>
      </c>
      <c r="G8" s="109">
        <f>J8+M8</f>
        <v>198120.5</v>
      </c>
      <c r="H8" s="109">
        <f>SUM(I8:J8)</f>
        <v>180617.63999999998</v>
      </c>
      <c r="I8" s="109">
        <f>T8+AH8</f>
        <v>169377.41999999998</v>
      </c>
      <c r="J8" s="109">
        <f>U8+AI8</f>
        <v>11240.220000000001</v>
      </c>
      <c r="K8" s="109">
        <f>SUM(L8:M8)</f>
        <v>215378.15</v>
      </c>
      <c r="L8" s="110">
        <f>Z8+AK8</f>
        <v>28497.870000000003</v>
      </c>
      <c r="M8" s="111">
        <f>AA8+AL8</f>
        <v>186880.28</v>
      </c>
      <c r="N8" s="112">
        <f>AB8+AM8</f>
        <v>26468.170000000002</v>
      </c>
      <c r="O8" s="108">
        <f>P8+AB8</f>
        <v>195160.24000000002</v>
      </c>
      <c r="P8" s="109">
        <f>SUM(Q8:R8)</f>
        <v>176137.02000000002</v>
      </c>
      <c r="Q8" s="109">
        <f>T8+Z8</f>
        <v>79193.44</v>
      </c>
      <c r="R8" s="109">
        <f>U8+AA8</f>
        <v>96943.58</v>
      </c>
      <c r="S8" s="109">
        <f>S9+S16+S25+S46</f>
        <v>69758.99</v>
      </c>
      <c r="T8" s="109">
        <f>T9+T16+T25+T46</f>
        <v>59495.71</v>
      </c>
      <c r="U8" s="113">
        <f>U9+U16+U25+U46</f>
        <v>10263.28</v>
      </c>
      <c r="V8" s="715" t="s">
        <v>133</v>
      </c>
      <c r="W8" s="685" t="s">
        <v>132</v>
      </c>
      <c r="X8" s="685"/>
      <c r="Y8" s="148">
        <f>Y9+Y16+Y25+Y46</f>
        <v>106378.02999999998</v>
      </c>
      <c r="Z8" s="109">
        <f>Z9+Z16+Z25+Z46</f>
        <v>19697.730000000003</v>
      </c>
      <c r="AA8" s="109">
        <f>AA9+AA16+AA25+AA46</f>
        <v>86680.3</v>
      </c>
      <c r="AB8" s="109">
        <f>AB9+AB16+AB25+AB46</f>
        <v>19023.22</v>
      </c>
      <c r="AC8" s="108">
        <f aca="true" t="shared" si="0" ref="AC8:AQ8">+AC9+AC16+AC25+AC46</f>
        <v>227303.71999999997</v>
      </c>
      <c r="AD8" s="109">
        <f t="shared" si="0"/>
        <v>219858.77000000002</v>
      </c>
      <c r="AE8" s="109">
        <f t="shared" si="0"/>
        <v>118681.85</v>
      </c>
      <c r="AF8" s="109">
        <f t="shared" si="0"/>
        <v>101176.92</v>
      </c>
      <c r="AG8" s="110">
        <f t="shared" si="0"/>
        <v>110858.65</v>
      </c>
      <c r="AH8" s="111">
        <f t="shared" si="0"/>
        <v>109881.70999999999</v>
      </c>
      <c r="AI8" s="109">
        <f t="shared" si="0"/>
        <v>976.94</v>
      </c>
      <c r="AJ8" s="109">
        <f t="shared" si="0"/>
        <v>109000.12</v>
      </c>
      <c r="AK8" s="109">
        <f t="shared" si="0"/>
        <v>8800.14</v>
      </c>
      <c r="AL8" s="109">
        <f t="shared" si="0"/>
        <v>100199.98</v>
      </c>
      <c r="AM8" s="109">
        <f t="shared" si="0"/>
        <v>7444.95</v>
      </c>
      <c r="AN8" s="109">
        <f t="shared" si="0"/>
        <v>1221.92</v>
      </c>
      <c r="AO8" s="109">
        <f t="shared" si="0"/>
        <v>648.36</v>
      </c>
      <c r="AP8" s="109">
        <f t="shared" si="0"/>
        <v>2482.26</v>
      </c>
      <c r="AQ8" s="113">
        <f t="shared" si="0"/>
        <v>3092.4100000000003</v>
      </c>
      <c r="AR8" s="731" t="s">
        <v>133</v>
      </c>
      <c r="AT8" s="300"/>
    </row>
    <row r="9" spans="2:44" s="120" customFormat="1" ht="24.75" customHeight="1">
      <c r="B9" s="598" t="s">
        <v>57</v>
      </c>
      <c r="C9" s="640"/>
      <c r="D9" s="115">
        <f>+O9+AC9</f>
        <v>151746.57</v>
      </c>
      <c r="E9" s="116">
        <f aca="true" t="shared" si="1" ref="E9:U9">E10</f>
        <v>137770.69</v>
      </c>
      <c r="F9" s="116">
        <f t="shared" si="1"/>
        <v>60151.840000000004</v>
      </c>
      <c r="G9" s="116">
        <f t="shared" si="1"/>
        <v>77618.85</v>
      </c>
      <c r="H9" s="116">
        <f t="shared" si="1"/>
        <v>45853.29</v>
      </c>
      <c r="I9" s="116">
        <f t="shared" si="1"/>
        <v>41395.83</v>
      </c>
      <c r="J9" s="116">
        <f t="shared" si="1"/>
        <v>4457.46</v>
      </c>
      <c r="K9" s="116">
        <f t="shared" si="1"/>
        <v>91917.4</v>
      </c>
      <c r="L9" s="117">
        <f t="shared" si="1"/>
        <v>18756.010000000002</v>
      </c>
      <c r="M9" s="118">
        <f t="shared" si="1"/>
        <v>73161.39</v>
      </c>
      <c r="N9" s="116">
        <f t="shared" si="1"/>
        <v>13975.880000000001</v>
      </c>
      <c r="O9" s="115">
        <f t="shared" si="1"/>
        <v>97488.95</v>
      </c>
      <c r="P9" s="116">
        <f t="shared" si="1"/>
        <v>86052.86</v>
      </c>
      <c r="Q9" s="116">
        <f t="shared" si="1"/>
        <v>35153.600000000006</v>
      </c>
      <c r="R9" s="116">
        <f t="shared" si="1"/>
        <v>50899.259999999995</v>
      </c>
      <c r="S9" s="116">
        <f t="shared" si="1"/>
        <v>28985.370000000003</v>
      </c>
      <c r="T9" s="116">
        <f t="shared" si="1"/>
        <v>24670.56</v>
      </c>
      <c r="U9" s="142">
        <f t="shared" si="1"/>
        <v>4314.81</v>
      </c>
      <c r="V9" s="716"/>
      <c r="W9" s="598" t="s">
        <v>57</v>
      </c>
      <c r="X9" s="640"/>
      <c r="Y9" s="149">
        <f aca="true" t="shared" si="2" ref="Y9:AP9">Y10</f>
        <v>57067.49</v>
      </c>
      <c r="Z9" s="116">
        <f t="shared" si="2"/>
        <v>10483.04</v>
      </c>
      <c r="AA9" s="116">
        <f t="shared" si="2"/>
        <v>46584.45</v>
      </c>
      <c r="AB9" s="116">
        <f t="shared" si="2"/>
        <v>11436.09</v>
      </c>
      <c r="AC9" s="115">
        <f t="shared" si="2"/>
        <v>54257.62</v>
      </c>
      <c r="AD9" s="116">
        <f t="shared" si="2"/>
        <v>51717.83</v>
      </c>
      <c r="AE9" s="116">
        <f t="shared" si="2"/>
        <v>24998.24</v>
      </c>
      <c r="AF9" s="116">
        <f t="shared" si="2"/>
        <v>26719.589999999997</v>
      </c>
      <c r="AG9" s="117">
        <f t="shared" si="2"/>
        <v>16867.92</v>
      </c>
      <c r="AH9" s="118">
        <f t="shared" si="2"/>
        <v>16725.269999999997</v>
      </c>
      <c r="AI9" s="116">
        <f t="shared" si="2"/>
        <v>142.65</v>
      </c>
      <c r="AJ9" s="116">
        <f t="shared" si="2"/>
        <v>34849.909999999996</v>
      </c>
      <c r="AK9" s="116">
        <f t="shared" si="2"/>
        <v>8272.97</v>
      </c>
      <c r="AL9" s="116">
        <f t="shared" si="2"/>
        <v>26576.940000000002</v>
      </c>
      <c r="AM9" s="116">
        <f t="shared" si="2"/>
        <v>2539.7900000000004</v>
      </c>
      <c r="AN9" s="116">
        <f t="shared" si="2"/>
        <v>213.68</v>
      </c>
      <c r="AO9" s="116">
        <f t="shared" si="2"/>
        <v>59.58</v>
      </c>
      <c r="AP9" s="116">
        <f t="shared" si="2"/>
        <v>916.12</v>
      </c>
      <c r="AQ9" s="119">
        <f>AQ10</f>
        <v>1350.41</v>
      </c>
      <c r="AR9" s="716"/>
    </row>
    <row r="10" spans="2:44" s="114" customFormat="1" ht="18.75" customHeight="1">
      <c r="B10" s="599" t="s">
        <v>109</v>
      </c>
      <c r="C10" s="687"/>
      <c r="D10" s="108">
        <f>SUM(D11:D15)</f>
        <v>151746.57</v>
      </c>
      <c r="E10" s="109">
        <f aca="true" t="shared" si="3" ref="E10:E15">F10+G10</f>
        <v>137770.69</v>
      </c>
      <c r="F10" s="109">
        <f aca="true" t="shared" si="4" ref="F10:G14">I10+L10</f>
        <v>60151.840000000004</v>
      </c>
      <c r="G10" s="109">
        <f t="shared" si="4"/>
        <v>77618.85</v>
      </c>
      <c r="H10" s="109">
        <f aca="true" t="shared" si="5" ref="H10:H15">I10+J10</f>
        <v>45853.29</v>
      </c>
      <c r="I10" s="109">
        <f aca="true" t="shared" si="6" ref="I10:J14">T10+AH10</f>
        <v>41395.83</v>
      </c>
      <c r="J10" s="109">
        <f t="shared" si="6"/>
        <v>4457.46</v>
      </c>
      <c r="K10" s="109">
        <f aca="true" t="shared" si="7" ref="K10:K15">L10+M10</f>
        <v>91917.4</v>
      </c>
      <c r="L10" s="110">
        <f aca="true" t="shared" si="8" ref="L10:N14">Z10+AK10</f>
        <v>18756.010000000002</v>
      </c>
      <c r="M10" s="111">
        <f t="shared" si="8"/>
        <v>73161.39</v>
      </c>
      <c r="N10" s="112">
        <f t="shared" si="8"/>
        <v>13975.880000000001</v>
      </c>
      <c r="O10" s="108">
        <f aca="true" t="shared" si="9" ref="O10:O15">P10+AB10</f>
        <v>97488.95</v>
      </c>
      <c r="P10" s="109">
        <f>Q10+R10</f>
        <v>86052.86</v>
      </c>
      <c r="Q10" s="109">
        <f aca="true" t="shared" si="10" ref="Q10:R15">T10+Z10</f>
        <v>35153.600000000006</v>
      </c>
      <c r="R10" s="109">
        <f t="shared" si="10"/>
        <v>50899.259999999995</v>
      </c>
      <c r="S10" s="109">
        <f aca="true" t="shared" si="11" ref="S10:S15">T10+U10</f>
        <v>28985.370000000003</v>
      </c>
      <c r="T10" s="109">
        <f>SUM(T11:T15)</f>
        <v>24670.56</v>
      </c>
      <c r="U10" s="113">
        <f>SUM(U11:U15)</f>
        <v>4314.81</v>
      </c>
      <c r="V10" s="716"/>
      <c r="W10" s="599" t="s">
        <v>109</v>
      </c>
      <c r="X10" s="687"/>
      <c r="Y10" s="148">
        <f>AA10+Z10</f>
        <v>57067.49</v>
      </c>
      <c r="Z10" s="109">
        <f aca="true" t="shared" si="12" ref="Z10:AQ10">SUM(Z11:Z15)</f>
        <v>10483.04</v>
      </c>
      <c r="AA10" s="109">
        <f t="shared" si="12"/>
        <v>46584.45</v>
      </c>
      <c r="AB10" s="109">
        <f t="shared" si="12"/>
        <v>11436.09</v>
      </c>
      <c r="AC10" s="108">
        <f t="shared" si="12"/>
        <v>54257.62</v>
      </c>
      <c r="AD10" s="109">
        <f t="shared" si="12"/>
        <v>51717.83</v>
      </c>
      <c r="AE10" s="109">
        <f t="shared" si="12"/>
        <v>24998.24</v>
      </c>
      <c r="AF10" s="109">
        <f t="shared" si="12"/>
        <v>26719.589999999997</v>
      </c>
      <c r="AG10" s="110">
        <f t="shared" si="12"/>
        <v>16867.92</v>
      </c>
      <c r="AH10" s="111">
        <f t="shared" si="12"/>
        <v>16725.269999999997</v>
      </c>
      <c r="AI10" s="109">
        <f t="shared" si="12"/>
        <v>142.65</v>
      </c>
      <c r="AJ10" s="109">
        <f t="shared" si="12"/>
        <v>34849.909999999996</v>
      </c>
      <c r="AK10" s="109">
        <f t="shared" si="12"/>
        <v>8272.97</v>
      </c>
      <c r="AL10" s="109">
        <f t="shared" si="12"/>
        <v>26576.940000000002</v>
      </c>
      <c r="AM10" s="109">
        <f t="shared" si="12"/>
        <v>2539.7900000000004</v>
      </c>
      <c r="AN10" s="109">
        <f t="shared" si="12"/>
        <v>213.68</v>
      </c>
      <c r="AO10" s="109">
        <f t="shared" si="12"/>
        <v>59.58</v>
      </c>
      <c r="AP10" s="109">
        <f t="shared" si="12"/>
        <v>916.12</v>
      </c>
      <c r="AQ10" s="112">
        <f t="shared" si="12"/>
        <v>1350.41</v>
      </c>
      <c r="AR10" s="716"/>
    </row>
    <row r="11" spans="2:44" s="107" customFormat="1" ht="18.75" customHeight="1">
      <c r="B11" s="688">
        <v>1</v>
      </c>
      <c r="C11" s="601" t="s">
        <v>22</v>
      </c>
      <c r="D11" s="97">
        <f>+O11+AC11</f>
        <v>35272.479999999996</v>
      </c>
      <c r="E11" s="98">
        <f t="shared" si="3"/>
        <v>33730.520000000004</v>
      </c>
      <c r="F11" s="98">
        <f t="shared" si="4"/>
        <v>16234.340000000002</v>
      </c>
      <c r="G11" s="98">
        <f t="shared" si="4"/>
        <v>17496.18</v>
      </c>
      <c r="H11" s="98">
        <f t="shared" si="5"/>
        <v>17003.41</v>
      </c>
      <c r="I11" s="98">
        <f t="shared" si="6"/>
        <v>14735.220000000001</v>
      </c>
      <c r="J11" s="98">
        <f t="shared" si="6"/>
        <v>2268.19</v>
      </c>
      <c r="K11" s="98">
        <f t="shared" si="7"/>
        <v>16727.11</v>
      </c>
      <c r="L11" s="104">
        <f t="shared" si="8"/>
        <v>1499.1200000000001</v>
      </c>
      <c r="M11" s="105">
        <f t="shared" si="8"/>
        <v>15227.990000000002</v>
      </c>
      <c r="N11" s="102">
        <f t="shared" si="8"/>
        <v>1541.96</v>
      </c>
      <c r="O11" s="97">
        <f t="shared" si="9"/>
        <v>25816.87</v>
      </c>
      <c r="P11" s="98">
        <f>SUM(Q11:R11)</f>
        <v>24447.93</v>
      </c>
      <c r="Q11" s="121">
        <f t="shared" si="10"/>
        <v>11567.960000000001</v>
      </c>
      <c r="R11" s="121">
        <f t="shared" si="10"/>
        <v>12879.970000000001</v>
      </c>
      <c r="S11" s="98">
        <f t="shared" si="11"/>
        <v>12304.900000000001</v>
      </c>
      <c r="T11" s="121">
        <v>10070.53</v>
      </c>
      <c r="U11" s="127">
        <v>2234.37</v>
      </c>
      <c r="V11" s="714">
        <v>1</v>
      </c>
      <c r="W11" s="688">
        <v>1</v>
      </c>
      <c r="X11" s="601" t="s">
        <v>22</v>
      </c>
      <c r="Y11" s="147">
        <f>Z11+AA11</f>
        <v>12143.03</v>
      </c>
      <c r="Z11" s="121">
        <v>1497.43</v>
      </c>
      <c r="AA11" s="121">
        <v>10645.6</v>
      </c>
      <c r="AB11" s="121">
        <v>1368.94</v>
      </c>
      <c r="AC11" s="97">
        <f>AD11+AM11</f>
        <v>9455.61</v>
      </c>
      <c r="AD11" s="98">
        <f>AE11+AF11</f>
        <v>9282.59</v>
      </c>
      <c r="AE11" s="98">
        <f aca="true" t="shared" si="13" ref="AE11:AF15">AH11+AK11</f>
        <v>4666.379999999999</v>
      </c>
      <c r="AF11" s="98">
        <f t="shared" si="13"/>
        <v>4616.21</v>
      </c>
      <c r="AG11" s="104">
        <f>AH11+AI11</f>
        <v>4698.509999999999</v>
      </c>
      <c r="AH11" s="3">
        <v>4664.69</v>
      </c>
      <c r="AI11" s="121">
        <v>33.82</v>
      </c>
      <c r="AJ11" s="98">
        <f>AK11+AL11</f>
        <v>4584.08</v>
      </c>
      <c r="AK11" s="121">
        <v>1.69</v>
      </c>
      <c r="AL11" s="121">
        <v>4582.39</v>
      </c>
      <c r="AM11" s="98">
        <f>SUM(AN11:AQ11)</f>
        <v>173.01999999999998</v>
      </c>
      <c r="AN11" s="121">
        <v>57.93</v>
      </c>
      <c r="AO11" s="121">
        <v>29.79</v>
      </c>
      <c r="AP11" s="121">
        <v>73.61</v>
      </c>
      <c r="AQ11" s="297">
        <v>11.69</v>
      </c>
      <c r="AR11" s="714">
        <v>1</v>
      </c>
    </row>
    <row r="12" spans="2:44" s="107" customFormat="1" ht="18.75" customHeight="1">
      <c r="B12" s="688">
        <v>2</v>
      </c>
      <c r="C12" s="601" t="s">
        <v>23</v>
      </c>
      <c r="D12" s="97">
        <f>+O12+AC12</f>
        <v>36263.14</v>
      </c>
      <c r="E12" s="98">
        <f t="shared" si="3"/>
        <v>33512.56</v>
      </c>
      <c r="F12" s="98">
        <f t="shared" si="4"/>
        <v>17910.47</v>
      </c>
      <c r="G12" s="98">
        <f t="shared" si="4"/>
        <v>15602.09</v>
      </c>
      <c r="H12" s="98">
        <f t="shared" si="5"/>
        <v>9419.6</v>
      </c>
      <c r="I12" s="98">
        <f t="shared" si="6"/>
        <v>8567.08</v>
      </c>
      <c r="J12" s="98">
        <f t="shared" si="6"/>
        <v>852.52</v>
      </c>
      <c r="K12" s="98">
        <f t="shared" si="7"/>
        <v>24092.96</v>
      </c>
      <c r="L12" s="104">
        <f t="shared" si="8"/>
        <v>9343.39</v>
      </c>
      <c r="M12" s="105">
        <f t="shared" si="8"/>
        <v>14749.57</v>
      </c>
      <c r="N12" s="102">
        <f t="shared" si="8"/>
        <v>2750.58</v>
      </c>
      <c r="O12" s="97">
        <f t="shared" si="9"/>
        <v>9208.58</v>
      </c>
      <c r="P12" s="98">
        <f>SUM(Q12:R12)</f>
        <v>8537.13</v>
      </c>
      <c r="Q12" s="121">
        <f t="shared" si="10"/>
        <v>4866.0599999999995</v>
      </c>
      <c r="R12" s="121">
        <f t="shared" si="10"/>
        <v>3671.07</v>
      </c>
      <c r="S12" s="98">
        <f t="shared" si="11"/>
        <v>4532.08</v>
      </c>
      <c r="T12" s="121">
        <v>3685.43</v>
      </c>
      <c r="U12" s="127">
        <v>846.65</v>
      </c>
      <c r="V12" s="714">
        <v>2</v>
      </c>
      <c r="W12" s="688">
        <v>2</v>
      </c>
      <c r="X12" s="601" t="s">
        <v>23</v>
      </c>
      <c r="Y12" s="147">
        <f>Z12+AA12</f>
        <v>4005.05</v>
      </c>
      <c r="Z12" s="121">
        <v>1180.63</v>
      </c>
      <c r="AA12" s="121">
        <v>2824.42</v>
      </c>
      <c r="AB12" s="121">
        <v>671.45</v>
      </c>
      <c r="AC12" s="97">
        <f>AD12+AM12</f>
        <v>27054.56</v>
      </c>
      <c r="AD12" s="98">
        <f>AE12+AF12</f>
        <v>24975.43</v>
      </c>
      <c r="AE12" s="98">
        <f t="shared" si="13"/>
        <v>13044.41</v>
      </c>
      <c r="AF12" s="98">
        <f t="shared" si="13"/>
        <v>11931.02</v>
      </c>
      <c r="AG12" s="104">
        <f>AH12+AI12</f>
        <v>4887.5199999999995</v>
      </c>
      <c r="AH12" s="3">
        <v>4881.65</v>
      </c>
      <c r="AI12" s="121">
        <v>5.87</v>
      </c>
      <c r="AJ12" s="98">
        <f>AK12+AL12</f>
        <v>20087.91</v>
      </c>
      <c r="AK12" s="121">
        <v>8162.76</v>
      </c>
      <c r="AL12" s="121">
        <v>11925.15</v>
      </c>
      <c r="AM12" s="98">
        <f>SUM(AN12:AQ12)</f>
        <v>2079.13</v>
      </c>
      <c r="AN12" s="121">
        <v>4.23</v>
      </c>
      <c r="AO12" s="121">
        <v>9.44</v>
      </c>
      <c r="AP12" s="121">
        <v>732.32</v>
      </c>
      <c r="AQ12" s="297">
        <v>1333.14</v>
      </c>
      <c r="AR12" s="714">
        <v>2</v>
      </c>
    </row>
    <row r="13" spans="2:44" s="107" customFormat="1" ht="18.75" customHeight="1">
      <c r="B13" s="688">
        <v>3</v>
      </c>
      <c r="C13" s="601" t="s">
        <v>24</v>
      </c>
      <c r="D13" s="97">
        <f>E13+N13</f>
        <v>7399.820000000001</v>
      </c>
      <c r="E13" s="98">
        <f t="shared" si="3"/>
        <v>7051.18</v>
      </c>
      <c r="F13" s="98">
        <f t="shared" si="4"/>
        <v>4353.650000000001</v>
      </c>
      <c r="G13" s="98">
        <f t="shared" si="4"/>
        <v>2697.53</v>
      </c>
      <c r="H13" s="98">
        <f t="shared" si="5"/>
        <v>4619.780000000001</v>
      </c>
      <c r="I13" s="98">
        <f t="shared" si="6"/>
        <v>4174.14</v>
      </c>
      <c r="J13" s="98">
        <f t="shared" si="6"/>
        <v>445.64</v>
      </c>
      <c r="K13" s="98">
        <f t="shared" si="7"/>
        <v>2431.4000000000005</v>
      </c>
      <c r="L13" s="104">
        <f t="shared" si="8"/>
        <v>179.51000000000002</v>
      </c>
      <c r="M13" s="105">
        <f t="shared" si="8"/>
        <v>2251.8900000000003</v>
      </c>
      <c r="N13" s="102">
        <f t="shared" si="8"/>
        <v>348.64</v>
      </c>
      <c r="O13" s="97">
        <f t="shared" si="9"/>
        <v>4410.92</v>
      </c>
      <c r="P13" s="98">
        <f>SUM(Q13:R13)</f>
        <v>4090.79</v>
      </c>
      <c r="Q13" s="121">
        <f t="shared" si="10"/>
        <v>2377.77</v>
      </c>
      <c r="R13" s="121">
        <f t="shared" si="10"/>
        <v>1713.02</v>
      </c>
      <c r="S13" s="98">
        <f t="shared" si="11"/>
        <v>2619.87</v>
      </c>
      <c r="T13" s="121">
        <v>2224.25</v>
      </c>
      <c r="U13" s="127">
        <v>395.62</v>
      </c>
      <c r="V13" s="714">
        <v>3</v>
      </c>
      <c r="W13" s="688">
        <v>3</v>
      </c>
      <c r="X13" s="601" t="s">
        <v>24</v>
      </c>
      <c r="Y13" s="147">
        <f>Z13+AA13</f>
        <v>1470.92</v>
      </c>
      <c r="Z13" s="121">
        <v>153.52</v>
      </c>
      <c r="AA13" s="121">
        <v>1317.4</v>
      </c>
      <c r="AB13" s="121">
        <v>320.13</v>
      </c>
      <c r="AC13" s="97">
        <f>AD13+AM13</f>
        <v>2988.9000000000005</v>
      </c>
      <c r="AD13" s="98">
        <f>AE13+AF13</f>
        <v>2960.3900000000003</v>
      </c>
      <c r="AE13" s="98">
        <f t="shared" si="13"/>
        <v>1975.88</v>
      </c>
      <c r="AF13" s="98">
        <f t="shared" si="13"/>
        <v>984.51</v>
      </c>
      <c r="AG13" s="104">
        <f>AH13+AI13</f>
        <v>1999.91</v>
      </c>
      <c r="AH13" s="3">
        <v>1949.89</v>
      </c>
      <c r="AI13" s="121">
        <v>50.02</v>
      </c>
      <c r="AJ13" s="98">
        <f>AK13+AL13</f>
        <v>960.48</v>
      </c>
      <c r="AK13" s="121">
        <v>25.99</v>
      </c>
      <c r="AL13" s="121">
        <v>934.49</v>
      </c>
      <c r="AM13" s="98">
        <f>SUM(AN13:AQ13)</f>
        <v>28.509999999999994</v>
      </c>
      <c r="AN13" s="121">
        <v>9.95</v>
      </c>
      <c r="AO13" s="121">
        <v>1.26</v>
      </c>
      <c r="AP13" s="121">
        <v>17.24</v>
      </c>
      <c r="AQ13" s="297">
        <v>0.06</v>
      </c>
      <c r="AR13" s="714">
        <v>3</v>
      </c>
    </row>
    <row r="14" spans="2:44" s="107" customFormat="1" ht="18.75" customHeight="1">
      <c r="B14" s="688">
        <v>4</v>
      </c>
      <c r="C14" s="601" t="s">
        <v>25</v>
      </c>
      <c r="D14" s="97">
        <f>E14+N14</f>
        <v>2623.86</v>
      </c>
      <c r="E14" s="98">
        <f t="shared" si="3"/>
        <v>2525.08</v>
      </c>
      <c r="F14" s="98">
        <f t="shared" si="4"/>
        <v>1757.83</v>
      </c>
      <c r="G14" s="98">
        <f t="shared" si="4"/>
        <v>767.25</v>
      </c>
      <c r="H14" s="98">
        <f t="shared" si="5"/>
        <v>1916.43</v>
      </c>
      <c r="I14" s="98">
        <f t="shared" si="6"/>
        <v>1751.47</v>
      </c>
      <c r="J14" s="98">
        <f t="shared" si="6"/>
        <v>164.95999999999998</v>
      </c>
      <c r="K14" s="98">
        <f t="shared" si="7"/>
        <v>608.65</v>
      </c>
      <c r="L14" s="104">
        <f t="shared" si="8"/>
        <v>6.36</v>
      </c>
      <c r="M14" s="105">
        <f t="shared" si="8"/>
        <v>602.29</v>
      </c>
      <c r="N14" s="102">
        <f t="shared" si="8"/>
        <v>98.78</v>
      </c>
      <c r="O14" s="97">
        <f t="shared" si="9"/>
        <v>1185.46</v>
      </c>
      <c r="P14" s="98">
        <f>SUM(Q14:R14)</f>
        <v>1124</v>
      </c>
      <c r="Q14" s="121">
        <f t="shared" si="10"/>
        <v>931.44</v>
      </c>
      <c r="R14" s="121">
        <f t="shared" si="10"/>
        <v>192.56</v>
      </c>
      <c r="S14" s="98">
        <f t="shared" si="11"/>
        <v>1065.15</v>
      </c>
      <c r="T14" s="121">
        <v>926.33</v>
      </c>
      <c r="U14" s="127">
        <v>138.82</v>
      </c>
      <c r="V14" s="714">
        <v>4</v>
      </c>
      <c r="W14" s="688">
        <v>4</v>
      </c>
      <c r="X14" s="601" t="s">
        <v>25</v>
      </c>
      <c r="Y14" s="147">
        <f>Z14+AA14</f>
        <v>58.85</v>
      </c>
      <c r="Z14" s="121">
        <v>5.11</v>
      </c>
      <c r="AA14" s="121">
        <v>53.74</v>
      </c>
      <c r="AB14" s="121">
        <v>61.46</v>
      </c>
      <c r="AC14" s="97">
        <f>AD14+AM14</f>
        <v>1438.3999999999999</v>
      </c>
      <c r="AD14" s="98">
        <f>AE14+AF14</f>
        <v>1401.08</v>
      </c>
      <c r="AE14" s="98">
        <f t="shared" si="13"/>
        <v>826.39</v>
      </c>
      <c r="AF14" s="98">
        <f t="shared" si="13"/>
        <v>574.6899999999999</v>
      </c>
      <c r="AG14" s="104">
        <f>AH14+AI14</f>
        <v>851.28</v>
      </c>
      <c r="AH14" s="3">
        <v>825.14</v>
      </c>
      <c r="AI14" s="121">
        <v>26.14</v>
      </c>
      <c r="AJ14" s="98">
        <f>AK14+AL14</f>
        <v>549.8</v>
      </c>
      <c r="AK14" s="121">
        <v>1.25</v>
      </c>
      <c r="AL14" s="121">
        <v>548.55</v>
      </c>
      <c r="AM14" s="98">
        <f>SUM(AN14:AQ14)</f>
        <v>37.32</v>
      </c>
      <c r="AN14" s="121">
        <v>24.73</v>
      </c>
      <c r="AO14" s="121">
        <v>2.7</v>
      </c>
      <c r="AP14" s="121">
        <v>9.67</v>
      </c>
      <c r="AQ14" s="297">
        <v>0.22</v>
      </c>
      <c r="AR14" s="714">
        <v>4</v>
      </c>
    </row>
    <row r="15" spans="2:44" s="107" customFormat="1" ht="18.75" customHeight="1" thickBot="1">
      <c r="B15" s="688">
        <v>5</v>
      </c>
      <c r="C15" s="601" t="s">
        <v>99</v>
      </c>
      <c r="D15" s="97">
        <f>E15+N15</f>
        <v>70187.27</v>
      </c>
      <c r="E15" s="98">
        <f t="shared" si="3"/>
        <v>60951.350000000006</v>
      </c>
      <c r="F15" s="98">
        <f>I15+L15</f>
        <v>19895.55</v>
      </c>
      <c r="G15" s="98">
        <f>J15+M15</f>
        <v>41055.8</v>
      </c>
      <c r="H15" s="98">
        <f t="shared" si="5"/>
        <v>12894.07</v>
      </c>
      <c r="I15" s="98">
        <f>T15+AH15</f>
        <v>12167.92</v>
      </c>
      <c r="J15" s="98">
        <f>U15+AI15</f>
        <v>726.15</v>
      </c>
      <c r="K15" s="98">
        <f t="shared" si="7"/>
        <v>48057.28</v>
      </c>
      <c r="L15" s="104">
        <f>Z15+AK15</f>
        <v>7727.63</v>
      </c>
      <c r="M15" s="105">
        <f>AA15+AL15</f>
        <v>40329.65</v>
      </c>
      <c r="N15" s="102">
        <f>AB15+AM15</f>
        <v>9235.92</v>
      </c>
      <c r="O15" s="97">
        <f t="shared" si="9"/>
        <v>56867.12</v>
      </c>
      <c r="P15" s="98">
        <f>SUM(Q15:R15)</f>
        <v>47853.01</v>
      </c>
      <c r="Q15" s="121">
        <f t="shared" si="10"/>
        <v>15410.37</v>
      </c>
      <c r="R15" s="121">
        <f t="shared" si="10"/>
        <v>32442.64</v>
      </c>
      <c r="S15" s="98">
        <f t="shared" si="11"/>
        <v>8463.37</v>
      </c>
      <c r="T15" s="121">
        <v>7764.02</v>
      </c>
      <c r="U15" s="127">
        <v>699.35</v>
      </c>
      <c r="V15" s="714">
        <v>5</v>
      </c>
      <c r="W15" s="688">
        <v>5</v>
      </c>
      <c r="X15" s="601" t="s">
        <v>99</v>
      </c>
      <c r="Y15" s="147">
        <f>Z15+AA15</f>
        <v>39389.64</v>
      </c>
      <c r="Z15" s="121">
        <v>7646.35</v>
      </c>
      <c r="AA15" s="121">
        <v>31743.29</v>
      </c>
      <c r="AB15" s="121">
        <v>9014.11</v>
      </c>
      <c r="AC15" s="97">
        <f>AD15+AM15</f>
        <v>13320.15</v>
      </c>
      <c r="AD15" s="98">
        <f>AE15+AF15</f>
        <v>13098.34</v>
      </c>
      <c r="AE15" s="98">
        <f t="shared" si="13"/>
        <v>4485.179999999999</v>
      </c>
      <c r="AF15" s="98">
        <f t="shared" si="13"/>
        <v>8613.16</v>
      </c>
      <c r="AG15" s="104">
        <f>AH15+AI15</f>
        <v>4430.7</v>
      </c>
      <c r="AH15" s="3">
        <v>4403.9</v>
      </c>
      <c r="AI15" s="121">
        <v>26.8</v>
      </c>
      <c r="AJ15" s="98">
        <f>AK15+AL15</f>
        <v>8667.640000000001</v>
      </c>
      <c r="AK15" s="121">
        <v>81.28</v>
      </c>
      <c r="AL15" s="121">
        <v>8586.36</v>
      </c>
      <c r="AM15" s="98">
        <f>SUM(AN15:AQ15)</f>
        <v>221.81000000000003</v>
      </c>
      <c r="AN15" s="121">
        <v>116.84</v>
      </c>
      <c r="AO15" s="121">
        <v>16.39</v>
      </c>
      <c r="AP15" s="121">
        <v>83.28</v>
      </c>
      <c r="AQ15" s="297">
        <v>5.3</v>
      </c>
      <c r="AR15" s="714">
        <v>5</v>
      </c>
    </row>
    <row r="16" spans="2:44" s="120" customFormat="1" ht="24.75" customHeight="1">
      <c r="B16" s="602" t="s">
        <v>7</v>
      </c>
      <c r="C16" s="645"/>
      <c r="D16" s="122">
        <f>+O16+AC16</f>
        <v>102058.95</v>
      </c>
      <c r="E16" s="123">
        <f aca="true" t="shared" si="14" ref="E16:U16">E17</f>
        <v>94367.73999999999</v>
      </c>
      <c r="F16" s="123">
        <f t="shared" si="14"/>
        <v>47918.98</v>
      </c>
      <c r="G16" s="123">
        <f t="shared" si="14"/>
        <v>46448.759999999995</v>
      </c>
      <c r="H16" s="123">
        <f t="shared" si="14"/>
        <v>43479.94</v>
      </c>
      <c r="I16" s="123">
        <f t="shared" si="14"/>
        <v>39726.44</v>
      </c>
      <c r="J16" s="123">
        <f t="shared" si="14"/>
        <v>3753.5</v>
      </c>
      <c r="K16" s="123">
        <f t="shared" si="14"/>
        <v>50887.799999999996</v>
      </c>
      <c r="L16" s="124">
        <f t="shared" si="14"/>
        <v>8192.54</v>
      </c>
      <c r="M16" s="125">
        <f t="shared" si="14"/>
        <v>42695.259999999995</v>
      </c>
      <c r="N16" s="126">
        <f t="shared" si="14"/>
        <v>7691.209999999999</v>
      </c>
      <c r="O16" s="122">
        <f t="shared" si="14"/>
        <v>57993.53999999999</v>
      </c>
      <c r="P16" s="123">
        <f t="shared" si="14"/>
        <v>52579.34</v>
      </c>
      <c r="Q16" s="123">
        <f t="shared" si="14"/>
        <v>26585</v>
      </c>
      <c r="R16" s="123">
        <f t="shared" si="14"/>
        <v>25994.34</v>
      </c>
      <c r="S16" s="123">
        <f t="shared" si="14"/>
        <v>22277.850000000002</v>
      </c>
      <c r="T16" s="123">
        <f t="shared" si="14"/>
        <v>18756.81</v>
      </c>
      <c r="U16" s="143">
        <f t="shared" si="14"/>
        <v>3521.04</v>
      </c>
      <c r="V16" s="717"/>
      <c r="W16" s="602" t="s">
        <v>7</v>
      </c>
      <c r="X16" s="645"/>
      <c r="Y16" s="122">
        <f aca="true" t="shared" si="15" ref="Y16:AQ16">Y17</f>
        <v>30301.489999999998</v>
      </c>
      <c r="Z16" s="123">
        <f t="shared" si="15"/>
        <v>7828.1900000000005</v>
      </c>
      <c r="AA16" s="123">
        <f t="shared" si="15"/>
        <v>22473.3</v>
      </c>
      <c r="AB16" s="143">
        <f t="shared" si="15"/>
        <v>5414.2</v>
      </c>
      <c r="AC16" s="125">
        <f t="shared" si="15"/>
        <v>44065.41</v>
      </c>
      <c r="AD16" s="123">
        <f t="shared" si="15"/>
        <v>41788.4</v>
      </c>
      <c r="AE16" s="123">
        <f t="shared" si="15"/>
        <v>21333.98</v>
      </c>
      <c r="AF16" s="123">
        <f t="shared" si="15"/>
        <v>20454.42</v>
      </c>
      <c r="AG16" s="124">
        <f t="shared" si="15"/>
        <v>21202.09</v>
      </c>
      <c r="AH16" s="125">
        <f t="shared" si="15"/>
        <v>20969.63</v>
      </c>
      <c r="AI16" s="123">
        <f t="shared" si="15"/>
        <v>232.46000000000004</v>
      </c>
      <c r="AJ16" s="123">
        <f t="shared" si="15"/>
        <v>20586.31</v>
      </c>
      <c r="AK16" s="123">
        <f t="shared" si="15"/>
        <v>364.35</v>
      </c>
      <c r="AL16" s="123">
        <f t="shared" si="15"/>
        <v>20221.96</v>
      </c>
      <c r="AM16" s="116">
        <f t="shared" si="15"/>
        <v>2277.0099999999998</v>
      </c>
      <c r="AN16" s="116">
        <f t="shared" si="15"/>
        <v>199.10000000000002</v>
      </c>
      <c r="AO16" s="116">
        <f t="shared" si="15"/>
        <v>155.17000000000002</v>
      </c>
      <c r="AP16" s="116">
        <f t="shared" si="15"/>
        <v>421.14</v>
      </c>
      <c r="AQ16" s="119">
        <f t="shared" si="15"/>
        <v>1501.6000000000001</v>
      </c>
      <c r="AR16" s="717"/>
    </row>
    <row r="17" spans="2:44" s="114" customFormat="1" ht="18.75" customHeight="1">
      <c r="B17" s="599" t="s">
        <v>111</v>
      </c>
      <c r="C17" s="687"/>
      <c r="D17" s="108">
        <f>SUM(D18:D24)</f>
        <v>102058.95000000001</v>
      </c>
      <c r="E17" s="109">
        <f aca="true" t="shared" si="16" ref="E17:E23">F17+G17</f>
        <v>94367.73999999999</v>
      </c>
      <c r="F17" s="109">
        <f aca="true" t="shared" si="17" ref="F17:F23">I17+L17</f>
        <v>47918.98</v>
      </c>
      <c r="G17" s="109">
        <f aca="true" t="shared" si="18" ref="G17:G23">J17+M17</f>
        <v>46448.759999999995</v>
      </c>
      <c r="H17" s="109">
        <f aca="true" t="shared" si="19" ref="H17:H23">I17+J17</f>
        <v>43479.94</v>
      </c>
      <c r="I17" s="109">
        <f aca="true" t="shared" si="20" ref="I17:I23">T17+AH17</f>
        <v>39726.44</v>
      </c>
      <c r="J17" s="109">
        <f aca="true" t="shared" si="21" ref="J17:J23">U17+AI17</f>
        <v>3753.5</v>
      </c>
      <c r="K17" s="109">
        <f aca="true" t="shared" si="22" ref="K17:K23">L17+M17</f>
        <v>50887.799999999996</v>
      </c>
      <c r="L17" s="110">
        <f aca="true" t="shared" si="23" ref="L17:L23">Z17+AK17</f>
        <v>8192.54</v>
      </c>
      <c r="M17" s="111">
        <f aca="true" t="shared" si="24" ref="M17:M23">AA17+AL17</f>
        <v>42695.259999999995</v>
      </c>
      <c r="N17" s="112">
        <f aca="true" t="shared" si="25" ref="N17:N23">AB17+AM17</f>
        <v>7691.209999999999</v>
      </c>
      <c r="O17" s="108">
        <f aca="true" t="shared" si="26" ref="O17:O23">P17+AB17</f>
        <v>57993.53999999999</v>
      </c>
      <c r="P17" s="109">
        <f aca="true" t="shared" si="27" ref="P17:P23">Q17+R17</f>
        <v>52579.34</v>
      </c>
      <c r="Q17" s="109">
        <f aca="true" t="shared" si="28" ref="Q17:R23">T17+Z17</f>
        <v>26585</v>
      </c>
      <c r="R17" s="109">
        <f t="shared" si="28"/>
        <v>25994.34</v>
      </c>
      <c r="S17" s="109">
        <f aca="true" t="shared" si="29" ref="S17:S23">T17+U17</f>
        <v>22277.850000000002</v>
      </c>
      <c r="T17" s="109">
        <f>SUM(T18:T24)</f>
        <v>18756.81</v>
      </c>
      <c r="U17" s="113">
        <f>SUM(U18:U24)</f>
        <v>3521.04</v>
      </c>
      <c r="V17" s="718"/>
      <c r="W17" s="599" t="s">
        <v>111</v>
      </c>
      <c r="X17" s="687"/>
      <c r="Y17" s="148">
        <f aca="true" t="shared" si="30" ref="Y17:Y23">Z17+AA17</f>
        <v>30301.489999999998</v>
      </c>
      <c r="Z17" s="109">
        <f>SUM(Z18:Z24)</f>
        <v>7828.1900000000005</v>
      </c>
      <c r="AA17" s="109">
        <f>SUM(AA18:AA24)</f>
        <v>22473.3</v>
      </c>
      <c r="AB17" s="109">
        <f>SUM(AB18:AB24)</f>
        <v>5414.2</v>
      </c>
      <c r="AC17" s="108">
        <f aca="true" t="shared" si="31" ref="AC17:AP17">SUM(AC18:AC24)</f>
        <v>44065.41</v>
      </c>
      <c r="AD17" s="109">
        <f t="shared" si="31"/>
        <v>41788.4</v>
      </c>
      <c r="AE17" s="109">
        <f t="shared" si="31"/>
        <v>21333.98</v>
      </c>
      <c r="AF17" s="109">
        <f t="shared" si="31"/>
        <v>20454.42</v>
      </c>
      <c r="AG17" s="110">
        <f t="shared" si="31"/>
        <v>21202.09</v>
      </c>
      <c r="AH17" s="111">
        <f t="shared" si="31"/>
        <v>20969.63</v>
      </c>
      <c r="AI17" s="109">
        <f t="shared" si="31"/>
        <v>232.46000000000004</v>
      </c>
      <c r="AJ17" s="109">
        <f t="shared" si="31"/>
        <v>20586.31</v>
      </c>
      <c r="AK17" s="109">
        <f t="shared" si="31"/>
        <v>364.35</v>
      </c>
      <c r="AL17" s="109">
        <f t="shared" si="31"/>
        <v>20221.96</v>
      </c>
      <c r="AM17" s="109">
        <f t="shared" si="31"/>
        <v>2277.0099999999998</v>
      </c>
      <c r="AN17" s="109">
        <f t="shared" si="31"/>
        <v>199.10000000000002</v>
      </c>
      <c r="AO17" s="109">
        <f t="shared" si="31"/>
        <v>155.17000000000002</v>
      </c>
      <c r="AP17" s="109">
        <f t="shared" si="31"/>
        <v>421.14</v>
      </c>
      <c r="AQ17" s="112">
        <f>SUM(AQ18:AQ24)</f>
        <v>1501.6000000000001</v>
      </c>
      <c r="AR17" s="718"/>
    </row>
    <row r="18" spans="2:44" s="107" customFormat="1" ht="18.75" customHeight="1">
      <c r="B18" s="688">
        <v>6</v>
      </c>
      <c r="C18" s="648" t="s">
        <v>26</v>
      </c>
      <c r="D18" s="97">
        <f aca="true" t="shared" si="32" ref="D18:D23">E18+N18</f>
        <v>19485.56</v>
      </c>
      <c r="E18" s="98">
        <f t="shared" si="16"/>
        <v>18672.5</v>
      </c>
      <c r="F18" s="98">
        <f t="shared" si="17"/>
        <v>9030.919999999998</v>
      </c>
      <c r="G18" s="98">
        <f t="shared" si="18"/>
        <v>9641.580000000002</v>
      </c>
      <c r="H18" s="98">
        <f t="shared" si="19"/>
        <v>9457.82</v>
      </c>
      <c r="I18" s="98">
        <f t="shared" si="20"/>
        <v>8474.869999999999</v>
      </c>
      <c r="J18" s="98">
        <f t="shared" si="21"/>
        <v>982.95</v>
      </c>
      <c r="K18" s="98">
        <f t="shared" si="22"/>
        <v>9214.68</v>
      </c>
      <c r="L18" s="104">
        <f t="shared" si="23"/>
        <v>556.05</v>
      </c>
      <c r="M18" s="105">
        <f t="shared" si="24"/>
        <v>8658.630000000001</v>
      </c>
      <c r="N18" s="102">
        <f t="shared" si="25"/>
        <v>813.06</v>
      </c>
      <c r="O18" s="97">
        <f t="shared" si="26"/>
        <v>13309.980000000001</v>
      </c>
      <c r="P18" s="98">
        <f t="shared" si="27"/>
        <v>12582.2</v>
      </c>
      <c r="Q18" s="121">
        <f t="shared" si="28"/>
        <v>5144.9</v>
      </c>
      <c r="R18" s="121">
        <f t="shared" si="28"/>
        <v>7437.3</v>
      </c>
      <c r="S18" s="98">
        <f t="shared" si="29"/>
        <v>5548.49</v>
      </c>
      <c r="T18" s="121">
        <v>4590.78</v>
      </c>
      <c r="U18" s="127">
        <v>957.71</v>
      </c>
      <c r="V18" s="712">
        <v>6</v>
      </c>
      <c r="W18" s="688">
        <v>6</v>
      </c>
      <c r="X18" s="648" t="s">
        <v>26</v>
      </c>
      <c r="Y18" s="147">
        <f t="shared" si="30"/>
        <v>7033.71</v>
      </c>
      <c r="Z18" s="121">
        <v>554.12</v>
      </c>
      <c r="AA18" s="121">
        <v>6479.59</v>
      </c>
      <c r="AB18" s="121">
        <v>727.78</v>
      </c>
      <c r="AC18" s="97">
        <f aca="true" t="shared" si="33" ref="AC18:AC23">AD18+AM18</f>
        <v>6175.58</v>
      </c>
      <c r="AD18" s="98">
        <f aca="true" t="shared" si="34" ref="AD18:AD23">AE18+AF18</f>
        <v>6090.3</v>
      </c>
      <c r="AE18" s="98">
        <f aca="true" t="shared" si="35" ref="AE18:AE23">AH18+AK18</f>
        <v>3886.02</v>
      </c>
      <c r="AF18" s="98">
        <f aca="true" t="shared" si="36" ref="AF18:AF23">AI18+AL18</f>
        <v>2204.28</v>
      </c>
      <c r="AG18" s="104">
        <f aca="true" t="shared" si="37" ref="AG18:AG23">AH18+AI18</f>
        <v>3909.33</v>
      </c>
      <c r="AH18" s="3">
        <v>3884.09</v>
      </c>
      <c r="AI18" s="121">
        <v>25.24</v>
      </c>
      <c r="AJ18" s="98">
        <f aca="true" t="shared" si="38" ref="AJ18:AJ23">AK18+AL18</f>
        <v>2180.9700000000003</v>
      </c>
      <c r="AK18" s="121">
        <v>1.93</v>
      </c>
      <c r="AL18" s="121">
        <v>2179.0400000000004</v>
      </c>
      <c r="AM18" s="98">
        <f aca="true" t="shared" si="39" ref="AM18:AM23">SUM(AN18:AQ18)</f>
        <v>85.28</v>
      </c>
      <c r="AN18" s="121">
        <v>63.5</v>
      </c>
      <c r="AO18" s="121">
        <v>10.15</v>
      </c>
      <c r="AP18" s="121">
        <v>11.63</v>
      </c>
      <c r="AQ18" s="297">
        <v>0</v>
      </c>
      <c r="AR18" s="712">
        <v>6</v>
      </c>
    </row>
    <row r="19" spans="2:44" s="107" customFormat="1" ht="18.75" customHeight="1">
      <c r="B19" s="688">
        <v>7</v>
      </c>
      <c r="C19" s="648" t="s">
        <v>27</v>
      </c>
      <c r="D19" s="97">
        <f t="shared" si="32"/>
        <v>9686.45</v>
      </c>
      <c r="E19" s="98">
        <f t="shared" si="16"/>
        <v>9499.34</v>
      </c>
      <c r="F19" s="98">
        <f t="shared" si="17"/>
        <v>3665.8</v>
      </c>
      <c r="G19" s="98">
        <f t="shared" si="18"/>
        <v>5833.54</v>
      </c>
      <c r="H19" s="98">
        <f t="shared" si="19"/>
        <v>3701.43</v>
      </c>
      <c r="I19" s="98">
        <f t="shared" si="20"/>
        <v>3601.48</v>
      </c>
      <c r="J19" s="98">
        <f t="shared" si="21"/>
        <v>99.95</v>
      </c>
      <c r="K19" s="98">
        <f t="shared" si="22"/>
        <v>5797.91</v>
      </c>
      <c r="L19" s="104">
        <f t="shared" si="23"/>
        <v>64.32</v>
      </c>
      <c r="M19" s="105">
        <f t="shared" si="24"/>
        <v>5733.59</v>
      </c>
      <c r="N19" s="102">
        <f t="shared" si="25"/>
        <v>187.11</v>
      </c>
      <c r="O19" s="97">
        <f t="shared" si="26"/>
        <v>2349.23</v>
      </c>
      <c r="P19" s="98">
        <f t="shared" si="27"/>
        <v>2256.84</v>
      </c>
      <c r="Q19" s="121">
        <f t="shared" si="28"/>
        <v>711.16</v>
      </c>
      <c r="R19" s="121">
        <f t="shared" si="28"/>
        <v>1545.68</v>
      </c>
      <c r="S19" s="98">
        <f t="shared" si="29"/>
        <v>701.6999999999999</v>
      </c>
      <c r="T19" s="121">
        <v>646.92</v>
      </c>
      <c r="U19" s="127">
        <v>54.78</v>
      </c>
      <c r="V19" s="712">
        <v>7</v>
      </c>
      <c r="W19" s="688">
        <v>7</v>
      </c>
      <c r="X19" s="648" t="s">
        <v>27</v>
      </c>
      <c r="Y19" s="147">
        <f t="shared" si="30"/>
        <v>1555.14</v>
      </c>
      <c r="Z19" s="121">
        <v>64.24</v>
      </c>
      <c r="AA19" s="121">
        <v>1490.9</v>
      </c>
      <c r="AB19" s="121">
        <v>92.39</v>
      </c>
      <c r="AC19" s="97">
        <f t="shared" si="33"/>
        <v>7337.22</v>
      </c>
      <c r="AD19" s="98">
        <f t="shared" si="34"/>
        <v>7242.5</v>
      </c>
      <c r="AE19" s="98">
        <f t="shared" si="35"/>
        <v>2954.64</v>
      </c>
      <c r="AF19" s="98">
        <f t="shared" si="36"/>
        <v>4287.86</v>
      </c>
      <c r="AG19" s="104">
        <f t="shared" si="37"/>
        <v>2999.73</v>
      </c>
      <c r="AH19" s="3">
        <v>2954.56</v>
      </c>
      <c r="AI19" s="121">
        <v>45.17</v>
      </c>
      <c r="AJ19" s="98">
        <f t="shared" si="38"/>
        <v>4242.7699999999995</v>
      </c>
      <c r="AK19" s="121">
        <v>0.08</v>
      </c>
      <c r="AL19" s="121">
        <v>4242.69</v>
      </c>
      <c r="AM19" s="98">
        <f t="shared" si="39"/>
        <v>94.72</v>
      </c>
      <c r="AN19" s="121">
        <v>18.74</v>
      </c>
      <c r="AO19" s="121">
        <v>23.07</v>
      </c>
      <c r="AP19" s="121">
        <v>47.73</v>
      </c>
      <c r="AQ19" s="127">
        <v>5.18</v>
      </c>
      <c r="AR19" s="712">
        <v>7</v>
      </c>
    </row>
    <row r="20" spans="2:44" s="107" customFormat="1" ht="18.75" customHeight="1">
      <c r="B20" s="688">
        <v>8</v>
      </c>
      <c r="C20" s="648" t="s">
        <v>28</v>
      </c>
      <c r="D20" s="97">
        <f t="shared" si="32"/>
        <v>25764.29</v>
      </c>
      <c r="E20" s="98">
        <f t="shared" si="16"/>
        <v>22047.43</v>
      </c>
      <c r="F20" s="98">
        <f t="shared" si="17"/>
        <v>10803.32</v>
      </c>
      <c r="G20" s="98">
        <f t="shared" si="18"/>
        <v>11244.109999999999</v>
      </c>
      <c r="H20" s="98">
        <f t="shared" si="19"/>
        <v>8078.69</v>
      </c>
      <c r="I20" s="98">
        <f t="shared" si="20"/>
        <v>7477.3099999999995</v>
      </c>
      <c r="J20" s="98">
        <f t="shared" si="21"/>
        <v>601.38</v>
      </c>
      <c r="K20" s="98">
        <f t="shared" si="22"/>
        <v>13968.74</v>
      </c>
      <c r="L20" s="104">
        <f t="shared" si="23"/>
        <v>3326.01</v>
      </c>
      <c r="M20" s="105">
        <f t="shared" si="24"/>
        <v>10642.73</v>
      </c>
      <c r="N20" s="102">
        <f t="shared" si="25"/>
        <v>3716.86</v>
      </c>
      <c r="O20" s="97">
        <f t="shared" si="26"/>
        <v>14344.119999999999</v>
      </c>
      <c r="P20" s="98">
        <f t="shared" si="27"/>
        <v>12417.349999999999</v>
      </c>
      <c r="Q20" s="121">
        <f t="shared" si="28"/>
        <v>7127.719999999999</v>
      </c>
      <c r="R20" s="121">
        <f t="shared" si="28"/>
        <v>5289.63</v>
      </c>
      <c r="S20" s="98">
        <f t="shared" si="29"/>
        <v>4749.7</v>
      </c>
      <c r="T20" s="121">
        <v>4158.95</v>
      </c>
      <c r="U20" s="127">
        <v>590.75</v>
      </c>
      <c r="V20" s="712">
        <v>8</v>
      </c>
      <c r="W20" s="688">
        <v>8</v>
      </c>
      <c r="X20" s="648" t="s">
        <v>28</v>
      </c>
      <c r="Y20" s="147">
        <f t="shared" si="30"/>
        <v>7667.65</v>
      </c>
      <c r="Z20" s="121">
        <v>2968.77</v>
      </c>
      <c r="AA20" s="121">
        <v>4698.88</v>
      </c>
      <c r="AB20" s="121">
        <v>1926.77</v>
      </c>
      <c r="AC20" s="97">
        <f t="shared" si="33"/>
        <v>11420.170000000002</v>
      </c>
      <c r="AD20" s="98">
        <f t="shared" si="34"/>
        <v>9630.080000000002</v>
      </c>
      <c r="AE20" s="98">
        <f t="shared" si="35"/>
        <v>3675.6000000000004</v>
      </c>
      <c r="AF20" s="98">
        <f t="shared" si="36"/>
        <v>5954.4800000000005</v>
      </c>
      <c r="AG20" s="104">
        <f t="shared" si="37"/>
        <v>3328.9900000000002</v>
      </c>
      <c r="AH20" s="3">
        <v>3318.36</v>
      </c>
      <c r="AI20" s="121">
        <v>10.629999999999999</v>
      </c>
      <c r="AJ20" s="98">
        <f t="shared" si="38"/>
        <v>6301.09</v>
      </c>
      <c r="AK20" s="121">
        <v>357.24</v>
      </c>
      <c r="AL20" s="121">
        <v>5943.85</v>
      </c>
      <c r="AM20" s="98">
        <f t="shared" si="39"/>
        <v>1790.0900000000001</v>
      </c>
      <c r="AN20" s="121">
        <v>0.17</v>
      </c>
      <c r="AO20" s="121">
        <v>23.34</v>
      </c>
      <c r="AP20" s="121">
        <v>270.68</v>
      </c>
      <c r="AQ20" s="127">
        <v>1495.9</v>
      </c>
      <c r="AR20" s="712">
        <v>8</v>
      </c>
    </row>
    <row r="21" spans="2:44" s="107" customFormat="1" ht="18.75" customHeight="1">
      <c r="B21" s="688">
        <v>9</v>
      </c>
      <c r="C21" s="648" t="s">
        <v>29</v>
      </c>
      <c r="D21" s="97">
        <f t="shared" si="32"/>
        <v>3872.92</v>
      </c>
      <c r="E21" s="98">
        <f t="shared" si="16"/>
        <v>2925.31</v>
      </c>
      <c r="F21" s="98">
        <f t="shared" si="17"/>
        <v>1485.99</v>
      </c>
      <c r="G21" s="98">
        <f t="shared" si="18"/>
        <v>1439.32</v>
      </c>
      <c r="H21" s="98">
        <f t="shared" si="19"/>
        <v>948.82</v>
      </c>
      <c r="I21" s="98">
        <f t="shared" si="20"/>
        <v>848.98</v>
      </c>
      <c r="J21" s="98">
        <f t="shared" si="21"/>
        <v>99.84</v>
      </c>
      <c r="K21" s="98">
        <f t="shared" si="22"/>
        <v>1976.49</v>
      </c>
      <c r="L21" s="104">
        <f t="shared" si="23"/>
        <v>637.01</v>
      </c>
      <c r="M21" s="105">
        <f t="shared" si="24"/>
        <v>1339.48</v>
      </c>
      <c r="N21" s="102">
        <f t="shared" si="25"/>
        <v>947.61</v>
      </c>
      <c r="O21" s="97">
        <f t="shared" si="26"/>
        <v>3501.7</v>
      </c>
      <c r="P21" s="98">
        <f t="shared" si="27"/>
        <v>2559.91</v>
      </c>
      <c r="Q21" s="121">
        <f t="shared" si="28"/>
        <v>1425.24</v>
      </c>
      <c r="R21" s="121">
        <f t="shared" si="28"/>
        <v>1134.6699999999998</v>
      </c>
      <c r="S21" s="98">
        <f t="shared" si="29"/>
        <v>889.3199999999999</v>
      </c>
      <c r="T21" s="121">
        <v>789.77</v>
      </c>
      <c r="U21" s="127">
        <v>99.55</v>
      </c>
      <c r="V21" s="712">
        <v>9</v>
      </c>
      <c r="W21" s="688">
        <v>9</v>
      </c>
      <c r="X21" s="648" t="s">
        <v>29</v>
      </c>
      <c r="Y21" s="147">
        <f t="shared" si="30"/>
        <v>1670.59</v>
      </c>
      <c r="Z21" s="121">
        <v>635.47</v>
      </c>
      <c r="AA21" s="121">
        <v>1035.12</v>
      </c>
      <c r="AB21" s="121">
        <v>941.79</v>
      </c>
      <c r="AC21" s="97">
        <f t="shared" si="33"/>
        <v>371.22</v>
      </c>
      <c r="AD21" s="98">
        <f t="shared" si="34"/>
        <v>365.40000000000003</v>
      </c>
      <c r="AE21" s="98">
        <f t="shared" si="35"/>
        <v>60.75</v>
      </c>
      <c r="AF21" s="98">
        <f t="shared" si="36"/>
        <v>304.65000000000003</v>
      </c>
      <c r="AG21" s="104">
        <f t="shared" si="37"/>
        <v>59.5</v>
      </c>
      <c r="AH21" s="3">
        <v>59.21</v>
      </c>
      <c r="AI21" s="121">
        <v>0.29000000000000004</v>
      </c>
      <c r="AJ21" s="98">
        <f t="shared" si="38"/>
        <v>305.90000000000003</v>
      </c>
      <c r="AK21" s="121">
        <v>1.54</v>
      </c>
      <c r="AL21" s="121">
        <v>304.36</v>
      </c>
      <c r="AM21" s="98">
        <f t="shared" si="39"/>
        <v>5.82</v>
      </c>
      <c r="AN21" s="121">
        <v>0</v>
      </c>
      <c r="AO21" s="121">
        <v>0.81</v>
      </c>
      <c r="AP21" s="121">
        <v>5.01</v>
      </c>
      <c r="AQ21" s="127">
        <v>0</v>
      </c>
      <c r="AR21" s="712">
        <v>9</v>
      </c>
    </row>
    <row r="22" spans="2:44" s="107" customFormat="1" ht="18.75" customHeight="1">
      <c r="B22" s="688">
        <v>10</v>
      </c>
      <c r="C22" s="648" t="s">
        <v>30</v>
      </c>
      <c r="D22" s="97">
        <f t="shared" si="32"/>
        <v>18686.49</v>
      </c>
      <c r="E22" s="98">
        <f t="shared" si="16"/>
        <v>17278.31</v>
      </c>
      <c r="F22" s="98">
        <f t="shared" si="17"/>
        <v>8274.74</v>
      </c>
      <c r="G22" s="98">
        <f t="shared" si="18"/>
        <v>9003.570000000002</v>
      </c>
      <c r="H22" s="98">
        <f t="shared" si="19"/>
        <v>5579.35</v>
      </c>
      <c r="I22" s="98">
        <f t="shared" si="20"/>
        <v>4797.5</v>
      </c>
      <c r="J22" s="98">
        <f t="shared" si="21"/>
        <v>781.85</v>
      </c>
      <c r="K22" s="98">
        <f t="shared" si="22"/>
        <v>11698.960000000001</v>
      </c>
      <c r="L22" s="104">
        <f t="shared" si="23"/>
        <v>3477.24</v>
      </c>
      <c r="M22" s="105">
        <f t="shared" si="24"/>
        <v>8221.720000000001</v>
      </c>
      <c r="N22" s="102">
        <f t="shared" si="25"/>
        <v>1408.18</v>
      </c>
      <c r="O22" s="97">
        <f t="shared" si="26"/>
        <v>16794.58</v>
      </c>
      <c r="P22" s="98">
        <f t="shared" si="27"/>
        <v>15428.68</v>
      </c>
      <c r="Q22" s="121">
        <f t="shared" si="28"/>
        <v>7582.84</v>
      </c>
      <c r="R22" s="121">
        <f t="shared" si="28"/>
        <v>7845.84</v>
      </c>
      <c r="S22" s="98">
        <f t="shared" si="29"/>
        <v>4887.25</v>
      </c>
      <c r="T22" s="121">
        <v>4108.05</v>
      </c>
      <c r="U22" s="127">
        <v>779.2</v>
      </c>
      <c r="V22" s="712">
        <v>10</v>
      </c>
      <c r="W22" s="688">
        <v>10</v>
      </c>
      <c r="X22" s="648" t="s">
        <v>30</v>
      </c>
      <c r="Y22" s="147">
        <f t="shared" si="30"/>
        <v>10541.43</v>
      </c>
      <c r="Z22" s="121">
        <v>3474.79</v>
      </c>
      <c r="AA22" s="121">
        <v>7066.64</v>
      </c>
      <c r="AB22" s="121">
        <v>1365.9</v>
      </c>
      <c r="AC22" s="97">
        <f t="shared" si="33"/>
        <v>1891.91</v>
      </c>
      <c r="AD22" s="98">
        <f t="shared" si="34"/>
        <v>1849.63</v>
      </c>
      <c r="AE22" s="98">
        <f t="shared" si="35"/>
        <v>691.9000000000001</v>
      </c>
      <c r="AF22" s="98">
        <f t="shared" si="36"/>
        <v>1157.73</v>
      </c>
      <c r="AG22" s="104">
        <f t="shared" si="37"/>
        <v>692.1</v>
      </c>
      <c r="AH22" s="3">
        <v>689.45</v>
      </c>
      <c r="AI22" s="121">
        <v>2.6500000000000004</v>
      </c>
      <c r="AJ22" s="98">
        <f t="shared" si="38"/>
        <v>1157.53</v>
      </c>
      <c r="AK22" s="121">
        <v>2.45</v>
      </c>
      <c r="AL22" s="121">
        <v>1155.08</v>
      </c>
      <c r="AM22" s="98">
        <f t="shared" si="39"/>
        <v>42.28</v>
      </c>
      <c r="AN22" s="121">
        <v>4.48</v>
      </c>
      <c r="AO22" s="121">
        <v>25.16</v>
      </c>
      <c r="AP22" s="121">
        <v>12.64</v>
      </c>
      <c r="AQ22" s="127">
        <v>0</v>
      </c>
      <c r="AR22" s="712">
        <v>10</v>
      </c>
    </row>
    <row r="23" spans="2:44" s="107" customFormat="1" ht="18.75" customHeight="1">
      <c r="B23" s="688">
        <v>11</v>
      </c>
      <c r="C23" s="648" t="s">
        <v>31</v>
      </c>
      <c r="D23" s="97">
        <f t="shared" si="32"/>
        <v>4886.93</v>
      </c>
      <c r="E23" s="98">
        <f t="shared" si="16"/>
        <v>4829.76</v>
      </c>
      <c r="F23" s="98">
        <f t="shared" si="17"/>
        <v>3009.79</v>
      </c>
      <c r="G23" s="98">
        <f t="shared" si="18"/>
        <v>1819.9700000000003</v>
      </c>
      <c r="H23" s="98">
        <f t="shared" si="19"/>
        <v>3082.4</v>
      </c>
      <c r="I23" s="98">
        <f t="shared" si="20"/>
        <v>3003.39</v>
      </c>
      <c r="J23" s="98">
        <f t="shared" si="21"/>
        <v>79.01</v>
      </c>
      <c r="K23" s="98">
        <f t="shared" si="22"/>
        <v>1747.3600000000004</v>
      </c>
      <c r="L23" s="104">
        <f t="shared" si="23"/>
        <v>6.3999999999999995</v>
      </c>
      <c r="M23" s="105">
        <f t="shared" si="24"/>
        <v>1740.9600000000003</v>
      </c>
      <c r="N23" s="102">
        <f t="shared" si="25"/>
        <v>57.17</v>
      </c>
      <c r="O23" s="97">
        <f t="shared" si="26"/>
        <v>138.72</v>
      </c>
      <c r="P23" s="98">
        <f t="shared" si="27"/>
        <v>131.27</v>
      </c>
      <c r="Q23" s="121">
        <f t="shared" si="28"/>
        <v>104.39</v>
      </c>
      <c r="R23" s="121">
        <f t="shared" si="28"/>
        <v>26.880000000000003</v>
      </c>
      <c r="S23" s="98">
        <f t="shared" si="29"/>
        <v>109.12</v>
      </c>
      <c r="T23" s="121">
        <v>98.12</v>
      </c>
      <c r="U23" s="127">
        <v>11</v>
      </c>
      <c r="V23" s="712">
        <v>11</v>
      </c>
      <c r="W23" s="688">
        <v>11</v>
      </c>
      <c r="X23" s="648" t="s">
        <v>31</v>
      </c>
      <c r="Y23" s="147">
        <f t="shared" si="30"/>
        <v>22.15</v>
      </c>
      <c r="Z23" s="121">
        <v>6.27</v>
      </c>
      <c r="AA23" s="121">
        <v>15.88</v>
      </c>
      <c r="AB23" s="121">
        <v>7.45</v>
      </c>
      <c r="AC23" s="97">
        <f t="shared" si="33"/>
        <v>4748.21</v>
      </c>
      <c r="AD23" s="98">
        <f t="shared" si="34"/>
        <v>4698.49</v>
      </c>
      <c r="AE23" s="98">
        <f t="shared" si="35"/>
        <v>2905.4</v>
      </c>
      <c r="AF23" s="98">
        <f t="shared" si="36"/>
        <v>1793.0900000000001</v>
      </c>
      <c r="AG23" s="104">
        <f t="shared" si="37"/>
        <v>2973.28</v>
      </c>
      <c r="AH23" s="3">
        <v>2905.27</v>
      </c>
      <c r="AI23" s="121">
        <v>68.01</v>
      </c>
      <c r="AJ23" s="98">
        <f t="shared" si="38"/>
        <v>1725.2100000000003</v>
      </c>
      <c r="AK23" s="121">
        <v>0.13</v>
      </c>
      <c r="AL23" s="121">
        <v>1725.0800000000002</v>
      </c>
      <c r="AM23" s="98">
        <f t="shared" si="39"/>
        <v>49.72</v>
      </c>
      <c r="AN23" s="121">
        <v>21.62</v>
      </c>
      <c r="AO23" s="121">
        <v>16.01</v>
      </c>
      <c r="AP23" s="121">
        <v>12.09</v>
      </c>
      <c r="AQ23" s="127">
        <v>0</v>
      </c>
      <c r="AR23" s="712">
        <v>11</v>
      </c>
    </row>
    <row r="24" spans="2:44" s="107" customFormat="1" ht="18.75" customHeight="1" thickBot="1">
      <c r="B24" s="689">
        <v>12</v>
      </c>
      <c r="C24" s="690" t="s">
        <v>100</v>
      </c>
      <c r="D24" s="97">
        <f>E24+N24</f>
        <v>19676.31</v>
      </c>
      <c r="E24" s="98">
        <f>F24+G24</f>
        <v>19115.09</v>
      </c>
      <c r="F24" s="98">
        <f>I24+L24</f>
        <v>11648.42</v>
      </c>
      <c r="G24" s="98">
        <f>J24+M24</f>
        <v>7466.67</v>
      </c>
      <c r="H24" s="98">
        <f>I24+J24</f>
        <v>12631.43</v>
      </c>
      <c r="I24" s="98">
        <f>T24+AH24</f>
        <v>11522.91</v>
      </c>
      <c r="J24" s="98">
        <f>U24+AI24</f>
        <v>1108.52</v>
      </c>
      <c r="K24" s="98">
        <f>L24+M24</f>
        <v>6483.66</v>
      </c>
      <c r="L24" s="104">
        <f>Z24+AK24</f>
        <v>125.51</v>
      </c>
      <c r="M24" s="105">
        <f>AA24+AL24</f>
        <v>6358.15</v>
      </c>
      <c r="N24" s="102">
        <f>AB24+AM24</f>
        <v>561.22</v>
      </c>
      <c r="O24" s="97">
        <f>P24+AB24</f>
        <v>7555.21</v>
      </c>
      <c r="P24" s="98">
        <f>Q24+R24</f>
        <v>7203.09</v>
      </c>
      <c r="Q24" s="121">
        <f>T24+Z24</f>
        <v>4488.75</v>
      </c>
      <c r="R24" s="121">
        <f>U24+AA24</f>
        <v>2714.34</v>
      </c>
      <c r="S24" s="98">
        <f>T24+U24</f>
        <v>5392.27</v>
      </c>
      <c r="T24" s="121">
        <v>4364.22</v>
      </c>
      <c r="U24" s="121">
        <v>1028.05</v>
      </c>
      <c r="V24" s="719">
        <v>12</v>
      </c>
      <c r="W24" s="689">
        <v>12</v>
      </c>
      <c r="X24" s="690" t="s">
        <v>100</v>
      </c>
      <c r="Y24" s="247">
        <f>Z24+AA24</f>
        <v>1810.82</v>
      </c>
      <c r="Z24" s="121">
        <v>124.53</v>
      </c>
      <c r="AA24" s="121">
        <v>1686.29</v>
      </c>
      <c r="AB24" s="121">
        <v>352.12</v>
      </c>
      <c r="AC24" s="97">
        <f>AD24+AM24</f>
        <v>12121.1</v>
      </c>
      <c r="AD24" s="98">
        <f>AE24+AF24</f>
        <v>11912</v>
      </c>
      <c r="AE24" s="98">
        <f>AH24+AK24</f>
        <v>7159.67</v>
      </c>
      <c r="AF24" s="98">
        <f>AI24+AL24</f>
        <v>4752.33</v>
      </c>
      <c r="AG24" s="104">
        <f>AH24+AI24</f>
        <v>7239.160000000001</v>
      </c>
      <c r="AH24" s="3">
        <v>7158.6900000000005</v>
      </c>
      <c r="AI24" s="121">
        <v>80.47000000000001</v>
      </c>
      <c r="AJ24" s="98">
        <f>AK24+AL24</f>
        <v>4672.839999999999</v>
      </c>
      <c r="AK24" s="121">
        <v>0.98</v>
      </c>
      <c r="AL24" s="121">
        <v>4671.86</v>
      </c>
      <c r="AM24" s="98">
        <f>SUM(AN24:AQ24)</f>
        <v>209.1</v>
      </c>
      <c r="AN24" s="121">
        <v>90.59</v>
      </c>
      <c r="AO24" s="121">
        <v>56.63</v>
      </c>
      <c r="AP24" s="121">
        <v>61.36</v>
      </c>
      <c r="AQ24" s="127">
        <v>0.52</v>
      </c>
      <c r="AR24" s="719">
        <v>12</v>
      </c>
    </row>
    <row r="25" spans="2:44" s="120" customFormat="1" ht="30" customHeight="1">
      <c r="B25" s="607" t="s">
        <v>58</v>
      </c>
      <c r="C25" s="651"/>
      <c r="D25" s="128">
        <f>+O25+AC25</f>
        <v>58853.770000000004</v>
      </c>
      <c r="E25" s="129">
        <f aca="true" t="shared" si="40" ref="E25:U25">+E26+E35+E31+E43</f>
        <v>57227.630000000005</v>
      </c>
      <c r="F25" s="129">
        <f t="shared" si="40"/>
        <v>32323.64</v>
      </c>
      <c r="G25" s="129">
        <f t="shared" si="40"/>
        <v>24903.989999999998</v>
      </c>
      <c r="H25" s="129">
        <f t="shared" si="40"/>
        <v>33027.96</v>
      </c>
      <c r="I25" s="129">
        <f t="shared" si="40"/>
        <v>32063.64</v>
      </c>
      <c r="J25" s="129">
        <f t="shared" si="40"/>
        <v>964.3199999999999</v>
      </c>
      <c r="K25" s="129">
        <f t="shared" si="40"/>
        <v>24199.67</v>
      </c>
      <c r="L25" s="130">
        <f t="shared" si="40"/>
        <v>260</v>
      </c>
      <c r="M25" s="131">
        <f t="shared" si="40"/>
        <v>23939.67</v>
      </c>
      <c r="N25" s="129">
        <f t="shared" si="40"/>
        <v>1626.14</v>
      </c>
      <c r="O25" s="128">
        <f t="shared" si="40"/>
        <v>10567</v>
      </c>
      <c r="P25" s="129">
        <f t="shared" si="40"/>
        <v>9958.1</v>
      </c>
      <c r="Q25" s="129">
        <f t="shared" si="40"/>
        <v>5376.32</v>
      </c>
      <c r="R25" s="129">
        <f t="shared" si="40"/>
        <v>4581.780000000001</v>
      </c>
      <c r="S25" s="129">
        <f t="shared" si="40"/>
        <v>5853.28</v>
      </c>
      <c r="T25" s="129">
        <f t="shared" si="40"/>
        <v>5188.45</v>
      </c>
      <c r="U25" s="129">
        <f t="shared" si="40"/>
        <v>664.8299999999999</v>
      </c>
      <c r="V25" s="720"/>
      <c r="W25" s="607" t="s">
        <v>58</v>
      </c>
      <c r="X25" s="651"/>
      <c r="Y25" s="246">
        <f aca="true" t="shared" si="41" ref="Y25:AQ25">+Y26+Y35+Y31+Y43</f>
        <v>4104.82</v>
      </c>
      <c r="Z25" s="130">
        <f t="shared" si="41"/>
        <v>187.87</v>
      </c>
      <c r="AA25" s="130">
        <f t="shared" si="41"/>
        <v>3916.95</v>
      </c>
      <c r="AB25" s="132">
        <f t="shared" si="41"/>
        <v>608.9000000000001</v>
      </c>
      <c r="AC25" s="128">
        <f t="shared" si="41"/>
        <v>48286.770000000004</v>
      </c>
      <c r="AD25" s="129">
        <f t="shared" si="41"/>
        <v>47269.53</v>
      </c>
      <c r="AE25" s="129">
        <f t="shared" si="41"/>
        <v>26947.32</v>
      </c>
      <c r="AF25" s="129">
        <f t="shared" si="41"/>
        <v>20322.21</v>
      </c>
      <c r="AG25" s="130">
        <f t="shared" si="41"/>
        <v>27174.68</v>
      </c>
      <c r="AH25" s="131">
        <f t="shared" si="41"/>
        <v>26875.19</v>
      </c>
      <c r="AI25" s="129">
        <f t="shared" si="41"/>
        <v>299.49</v>
      </c>
      <c r="AJ25" s="129">
        <f t="shared" si="41"/>
        <v>20094.85</v>
      </c>
      <c r="AK25" s="129">
        <f t="shared" si="41"/>
        <v>72.13</v>
      </c>
      <c r="AL25" s="129">
        <f t="shared" si="41"/>
        <v>20022.72</v>
      </c>
      <c r="AM25" s="133">
        <f t="shared" si="41"/>
        <v>1017.24</v>
      </c>
      <c r="AN25" s="129">
        <f t="shared" si="41"/>
        <v>234.51</v>
      </c>
      <c r="AO25" s="129">
        <f t="shared" si="41"/>
        <v>254.87</v>
      </c>
      <c r="AP25" s="129">
        <f t="shared" si="41"/>
        <v>447.33000000000004</v>
      </c>
      <c r="AQ25" s="134">
        <f t="shared" si="41"/>
        <v>80.53</v>
      </c>
      <c r="AR25" s="732"/>
    </row>
    <row r="26" spans="2:44" s="114" customFormat="1" ht="18.75" customHeight="1">
      <c r="B26" s="599" t="s">
        <v>103</v>
      </c>
      <c r="C26" s="687"/>
      <c r="D26" s="108">
        <f>SUM(D27:D30)</f>
        <v>7463.000000000001</v>
      </c>
      <c r="E26" s="109">
        <f aca="true" t="shared" si="42" ref="E26:E34">F26+G26</f>
        <v>7214.329999999999</v>
      </c>
      <c r="F26" s="109">
        <f>I26+L26</f>
        <v>3925.5199999999995</v>
      </c>
      <c r="G26" s="109">
        <f>J26+M26</f>
        <v>3288.8099999999995</v>
      </c>
      <c r="H26" s="109">
        <f aca="true" t="shared" si="43" ref="H26:H34">I26+J26</f>
        <v>3995.1599999999994</v>
      </c>
      <c r="I26" s="109">
        <f>T26+AH26</f>
        <v>3909.9999999999995</v>
      </c>
      <c r="J26" s="109">
        <f>U26+AI26</f>
        <v>85.16</v>
      </c>
      <c r="K26" s="109">
        <f aca="true" t="shared" si="44" ref="K26:K34">L26+M26</f>
        <v>3219.1699999999996</v>
      </c>
      <c r="L26" s="110">
        <f aca="true" t="shared" si="45" ref="L26:N27">Z26+AK26</f>
        <v>15.520000000000001</v>
      </c>
      <c r="M26" s="111">
        <f t="shared" si="45"/>
        <v>3203.6499999999996</v>
      </c>
      <c r="N26" s="112">
        <f t="shared" si="45"/>
        <v>248.67000000000002</v>
      </c>
      <c r="O26" s="111">
        <f aca="true" t="shared" si="46" ref="O26:O34">P26+AB26</f>
        <v>1000.1900000000002</v>
      </c>
      <c r="P26" s="109">
        <f aca="true" t="shared" si="47" ref="P26:P34">Q26+R26</f>
        <v>916.1000000000001</v>
      </c>
      <c r="Q26" s="109">
        <f>T26+Z26</f>
        <v>181.32</v>
      </c>
      <c r="R26" s="109">
        <f>U26+AA26</f>
        <v>734.7800000000001</v>
      </c>
      <c r="S26" s="109">
        <f aca="true" t="shared" si="48" ref="S26:S34">T26+U26</f>
        <v>205.27999999999997</v>
      </c>
      <c r="T26" s="109">
        <f>SUM(T27:T30)</f>
        <v>166.45</v>
      </c>
      <c r="U26" s="109">
        <f>SUM(U27:U30)</f>
        <v>38.83</v>
      </c>
      <c r="V26" s="720" t="s">
        <v>11</v>
      </c>
      <c r="W26" s="599" t="s">
        <v>103</v>
      </c>
      <c r="X26" s="687"/>
      <c r="Y26" s="148">
        <f aca="true" t="shared" si="49" ref="Y26:Y34">Z26+AA26</f>
        <v>710.82</v>
      </c>
      <c r="Z26" s="109">
        <f>SUM(Z27:Z30)</f>
        <v>14.870000000000001</v>
      </c>
      <c r="AA26" s="109">
        <f>SUM(AA27:AA30)</f>
        <v>695.95</v>
      </c>
      <c r="AB26" s="109">
        <f>SUM(AB27:AB30)</f>
        <v>84.09</v>
      </c>
      <c r="AC26" s="108">
        <f aca="true" t="shared" si="50" ref="AC26:AP26">SUM(AC27:AC30)</f>
        <v>6462.81</v>
      </c>
      <c r="AD26" s="109">
        <f t="shared" si="50"/>
        <v>6298.2300000000005</v>
      </c>
      <c r="AE26" s="109">
        <f t="shared" si="50"/>
        <v>3744.2000000000003</v>
      </c>
      <c r="AF26" s="109">
        <f t="shared" si="50"/>
        <v>2554.0299999999997</v>
      </c>
      <c r="AG26" s="110">
        <f t="shared" si="50"/>
        <v>3789.88</v>
      </c>
      <c r="AH26" s="111">
        <f t="shared" si="50"/>
        <v>3743.5499999999997</v>
      </c>
      <c r="AI26" s="109">
        <f t="shared" si="50"/>
        <v>46.33</v>
      </c>
      <c r="AJ26" s="109">
        <f t="shared" si="50"/>
        <v>2508.35</v>
      </c>
      <c r="AK26" s="109">
        <f t="shared" si="50"/>
        <v>0.65</v>
      </c>
      <c r="AL26" s="109">
        <f t="shared" si="50"/>
        <v>2507.7</v>
      </c>
      <c r="AM26" s="109">
        <f t="shared" si="50"/>
        <v>164.58</v>
      </c>
      <c r="AN26" s="109">
        <f t="shared" si="50"/>
        <v>24.340000000000003</v>
      </c>
      <c r="AO26" s="109">
        <f t="shared" si="50"/>
        <v>13.36</v>
      </c>
      <c r="AP26" s="109">
        <f t="shared" si="50"/>
        <v>126.88</v>
      </c>
      <c r="AQ26" s="113">
        <f>SUM(AQ27:AQ30)</f>
        <v>0</v>
      </c>
      <c r="AR26" s="732" t="s">
        <v>11</v>
      </c>
    </row>
    <row r="27" spans="2:44" s="107" customFormat="1" ht="18.75" customHeight="1">
      <c r="B27" s="688">
        <v>13</v>
      </c>
      <c r="C27" s="601" t="s">
        <v>32</v>
      </c>
      <c r="D27" s="97">
        <f>E27+N27</f>
        <v>3572.79</v>
      </c>
      <c r="E27" s="98">
        <f t="shared" si="42"/>
        <v>3428.12</v>
      </c>
      <c r="F27" s="98">
        <f>I27+L27</f>
        <v>2100.5099999999998</v>
      </c>
      <c r="G27" s="98">
        <f>J27+M27</f>
        <v>1327.61</v>
      </c>
      <c r="H27" s="98">
        <f t="shared" si="43"/>
        <v>2132.16</v>
      </c>
      <c r="I27" s="98">
        <f>T27+AH27</f>
        <v>2092.91</v>
      </c>
      <c r="J27" s="98">
        <f>U27+AI27</f>
        <v>39.25</v>
      </c>
      <c r="K27" s="98">
        <f t="shared" si="44"/>
        <v>1295.9599999999998</v>
      </c>
      <c r="L27" s="104">
        <f t="shared" si="45"/>
        <v>7.6</v>
      </c>
      <c r="M27" s="105">
        <f t="shared" si="45"/>
        <v>1288.36</v>
      </c>
      <c r="N27" s="102">
        <f t="shared" si="45"/>
        <v>144.67000000000002</v>
      </c>
      <c r="O27" s="105">
        <f t="shared" si="46"/>
        <v>511.50999999999993</v>
      </c>
      <c r="P27" s="98">
        <f t="shared" si="47"/>
        <v>440.55999999999995</v>
      </c>
      <c r="Q27" s="121">
        <f>T27+Z27</f>
        <v>118.78</v>
      </c>
      <c r="R27" s="121">
        <f>U27+AA27</f>
        <v>321.78</v>
      </c>
      <c r="S27" s="98">
        <f t="shared" si="48"/>
        <v>135.28</v>
      </c>
      <c r="T27" s="121">
        <v>111.45</v>
      </c>
      <c r="U27" s="121">
        <v>23.83</v>
      </c>
      <c r="V27" s="721">
        <v>13</v>
      </c>
      <c r="W27" s="688">
        <v>13</v>
      </c>
      <c r="X27" s="601" t="s">
        <v>32</v>
      </c>
      <c r="Y27" s="147">
        <f t="shared" si="49"/>
        <v>305.28</v>
      </c>
      <c r="Z27" s="121">
        <v>7.33</v>
      </c>
      <c r="AA27" s="121">
        <v>297.95</v>
      </c>
      <c r="AB27" s="121">
        <v>70.95</v>
      </c>
      <c r="AC27" s="97">
        <f>AD27+AM27</f>
        <v>3061.2799999999997</v>
      </c>
      <c r="AD27" s="98">
        <f>AE27+AF27</f>
        <v>2987.56</v>
      </c>
      <c r="AE27" s="98">
        <f>AH27+AK27</f>
        <v>1981.73</v>
      </c>
      <c r="AF27" s="98">
        <f>AI27+AL27</f>
        <v>1005.8299999999999</v>
      </c>
      <c r="AG27" s="104">
        <f>AH27+AI27</f>
        <v>1996.88</v>
      </c>
      <c r="AH27" s="306">
        <v>1981.46</v>
      </c>
      <c r="AI27" s="307">
        <v>15.42</v>
      </c>
      <c r="AJ27" s="98">
        <f>AK27+AL27</f>
        <v>990.68</v>
      </c>
      <c r="AK27" s="307">
        <v>0.27</v>
      </c>
      <c r="AL27" s="307">
        <v>990.41</v>
      </c>
      <c r="AM27" s="98">
        <f>SUM(AN27:AQ27)</f>
        <v>73.72</v>
      </c>
      <c r="AN27" s="307">
        <v>14.92</v>
      </c>
      <c r="AO27" s="307">
        <v>10.98</v>
      </c>
      <c r="AP27" s="307">
        <v>47.82</v>
      </c>
      <c r="AQ27" s="308">
        <v>0</v>
      </c>
      <c r="AR27" s="714">
        <v>13</v>
      </c>
    </row>
    <row r="28" spans="2:44" s="107" customFormat="1" ht="18.75" customHeight="1">
      <c r="B28" s="688">
        <v>14</v>
      </c>
      <c r="C28" s="648" t="s">
        <v>38</v>
      </c>
      <c r="D28" s="97">
        <f>E28+N28</f>
        <v>24.939999999999998</v>
      </c>
      <c r="E28" s="98">
        <f t="shared" si="42"/>
        <v>23.54</v>
      </c>
      <c r="F28" s="98">
        <f aca="true" t="shared" si="51" ref="F28:G30">I28+L28</f>
        <v>15.31</v>
      </c>
      <c r="G28" s="98">
        <f t="shared" si="51"/>
        <v>8.23</v>
      </c>
      <c r="H28" s="98">
        <f t="shared" si="43"/>
        <v>15.31</v>
      </c>
      <c r="I28" s="98">
        <f aca="true" t="shared" si="52" ref="I28:J30">T28+AH28</f>
        <v>15.31</v>
      </c>
      <c r="J28" s="98">
        <f t="shared" si="52"/>
        <v>0</v>
      </c>
      <c r="K28" s="98">
        <f t="shared" si="44"/>
        <v>8.23</v>
      </c>
      <c r="L28" s="104">
        <f aca="true" t="shared" si="53" ref="L28:N30">Z28+AK28</f>
        <v>0</v>
      </c>
      <c r="M28" s="105">
        <f t="shared" si="53"/>
        <v>8.23</v>
      </c>
      <c r="N28" s="102">
        <f t="shared" si="53"/>
        <v>1.4</v>
      </c>
      <c r="O28" s="105">
        <f t="shared" si="46"/>
        <v>0</v>
      </c>
      <c r="P28" s="98">
        <f t="shared" si="47"/>
        <v>0</v>
      </c>
      <c r="Q28" s="121">
        <f aca="true" t="shared" si="54" ref="Q28:R30">T28+Z28</f>
        <v>0</v>
      </c>
      <c r="R28" s="121">
        <f t="shared" si="54"/>
        <v>0</v>
      </c>
      <c r="S28" s="98">
        <f t="shared" si="48"/>
        <v>0</v>
      </c>
      <c r="T28" s="121">
        <v>0</v>
      </c>
      <c r="U28" s="121">
        <v>0</v>
      </c>
      <c r="V28" s="721">
        <v>14</v>
      </c>
      <c r="W28" s="688">
        <v>14</v>
      </c>
      <c r="X28" s="648" t="s">
        <v>38</v>
      </c>
      <c r="Y28" s="147">
        <f t="shared" si="49"/>
        <v>0</v>
      </c>
      <c r="Z28" s="121">
        <v>0</v>
      </c>
      <c r="AA28" s="121">
        <v>0</v>
      </c>
      <c r="AB28" s="121">
        <v>0</v>
      </c>
      <c r="AC28" s="97">
        <f>AD28+AM28</f>
        <v>24.939999999999998</v>
      </c>
      <c r="AD28" s="98">
        <f>AE28+AF28</f>
        <v>23.54</v>
      </c>
      <c r="AE28" s="98">
        <f aca="true" t="shared" si="55" ref="AE28:AF30">AH28+AK28</f>
        <v>15.31</v>
      </c>
      <c r="AF28" s="98">
        <f t="shared" si="55"/>
        <v>8.23</v>
      </c>
      <c r="AG28" s="104">
        <f>AH28+AI28</f>
        <v>15.31</v>
      </c>
      <c r="AH28" s="306">
        <v>15.31</v>
      </c>
      <c r="AI28" s="307">
        <v>0</v>
      </c>
      <c r="AJ28" s="98">
        <f>AK28+AL28</f>
        <v>8.23</v>
      </c>
      <c r="AK28" s="307">
        <v>0</v>
      </c>
      <c r="AL28" s="307">
        <v>8.23</v>
      </c>
      <c r="AM28" s="98">
        <f>SUM(AN28:AQ28)</f>
        <v>1.4</v>
      </c>
      <c r="AN28" s="307">
        <v>1.4</v>
      </c>
      <c r="AO28" s="307">
        <v>0</v>
      </c>
      <c r="AP28" s="307">
        <v>0</v>
      </c>
      <c r="AQ28" s="308">
        <v>0</v>
      </c>
      <c r="AR28" s="714">
        <v>14</v>
      </c>
    </row>
    <row r="29" spans="2:44" s="107" customFormat="1" ht="18.75" customHeight="1">
      <c r="B29" s="688">
        <v>15</v>
      </c>
      <c r="C29" s="601" t="s">
        <v>34</v>
      </c>
      <c r="D29" s="97">
        <f>E29+N29</f>
        <v>3845.8</v>
      </c>
      <c r="E29" s="98">
        <f t="shared" si="42"/>
        <v>3747.78</v>
      </c>
      <c r="F29" s="98">
        <f t="shared" si="51"/>
        <v>1803.3100000000002</v>
      </c>
      <c r="G29" s="98">
        <f t="shared" si="51"/>
        <v>1944.47</v>
      </c>
      <c r="H29" s="98">
        <f t="shared" si="43"/>
        <v>1841.3000000000002</v>
      </c>
      <c r="I29" s="98">
        <f t="shared" si="52"/>
        <v>1795.39</v>
      </c>
      <c r="J29" s="98">
        <f t="shared" si="52"/>
        <v>45.91</v>
      </c>
      <c r="K29" s="98">
        <f t="shared" si="44"/>
        <v>1906.48</v>
      </c>
      <c r="L29" s="104">
        <f t="shared" si="53"/>
        <v>7.92</v>
      </c>
      <c r="M29" s="105">
        <f t="shared" si="53"/>
        <v>1898.56</v>
      </c>
      <c r="N29" s="102">
        <f t="shared" si="53"/>
        <v>98.02</v>
      </c>
      <c r="O29" s="105">
        <f t="shared" si="46"/>
        <v>488.68</v>
      </c>
      <c r="P29" s="98">
        <f t="shared" si="47"/>
        <v>475.54</v>
      </c>
      <c r="Q29" s="121">
        <f t="shared" si="54"/>
        <v>62.54</v>
      </c>
      <c r="R29" s="121">
        <f t="shared" si="54"/>
        <v>413</v>
      </c>
      <c r="S29" s="98">
        <f t="shared" si="48"/>
        <v>70</v>
      </c>
      <c r="T29" s="121">
        <v>55</v>
      </c>
      <c r="U29" s="121">
        <v>15</v>
      </c>
      <c r="V29" s="721">
        <v>15</v>
      </c>
      <c r="W29" s="688">
        <v>15</v>
      </c>
      <c r="X29" s="601" t="s">
        <v>34</v>
      </c>
      <c r="Y29" s="147">
        <f t="shared" si="49"/>
        <v>405.54</v>
      </c>
      <c r="Z29" s="121">
        <v>7.54</v>
      </c>
      <c r="AA29" s="121">
        <v>398</v>
      </c>
      <c r="AB29" s="121">
        <v>13.14</v>
      </c>
      <c r="AC29" s="97">
        <f>AD29+AM29</f>
        <v>3357.1200000000003</v>
      </c>
      <c r="AD29" s="98">
        <f>AE29+AF29</f>
        <v>3272.2400000000002</v>
      </c>
      <c r="AE29" s="98">
        <f t="shared" si="55"/>
        <v>1740.7700000000002</v>
      </c>
      <c r="AF29" s="98">
        <f t="shared" si="55"/>
        <v>1531.47</v>
      </c>
      <c r="AG29" s="104">
        <f>AH29+AI29</f>
        <v>1771.3000000000002</v>
      </c>
      <c r="AH29" s="306">
        <v>1740.39</v>
      </c>
      <c r="AI29" s="307">
        <v>30.91</v>
      </c>
      <c r="AJ29" s="98">
        <f>AK29+AL29</f>
        <v>1500.94</v>
      </c>
      <c r="AK29" s="307">
        <v>0.38</v>
      </c>
      <c r="AL29" s="307">
        <v>1500.56</v>
      </c>
      <c r="AM29" s="98">
        <f>SUM(AN29:AQ29)</f>
        <v>84.88</v>
      </c>
      <c r="AN29" s="307">
        <v>3.44</v>
      </c>
      <c r="AO29" s="307">
        <v>2.38</v>
      </c>
      <c r="AP29" s="307">
        <v>79.06</v>
      </c>
      <c r="AQ29" s="308">
        <v>0</v>
      </c>
      <c r="AR29" s="714">
        <v>15</v>
      </c>
    </row>
    <row r="30" spans="2:44" s="107" customFormat="1" ht="18.75" customHeight="1">
      <c r="B30" s="688">
        <v>16</v>
      </c>
      <c r="C30" s="648" t="s">
        <v>41</v>
      </c>
      <c r="D30" s="97">
        <f>E30+N30</f>
        <v>19.47</v>
      </c>
      <c r="E30" s="98">
        <f t="shared" si="42"/>
        <v>14.89</v>
      </c>
      <c r="F30" s="98">
        <f t="shared" si="51"/>
        <v>6.39</v>
      </c>
      <c r="G30" s="98">
        <f t="shared" si="51"/>
        <v>8.5</v>
      </c>
      <c r="H30" s="98">
        <f t="shared" si="43"/>
        <v>6.39</v>
      </c>
      <c r="I30" s="98">
        <f t="shared" si="52"/>
        <v>6.39</v>
      </c>
      <c r="J30" s="98">
        <f t="shared" si="52"/>
        <v>0</v>
      </c>
      <c r="K30" s="98">
        <f t="shared" si="44"/>
        <v>8.5</v>
      </c>
      <c r="L30" s="104">
        <f t="shared" si="53"/>
        <v>0</v>
      </c>
      <c r="M30" s="105">
        <f t="shared" si="53"/>
        <v>8.5</v>
      </c>
      <c r="N30" s="102">
        <f t="shared" si="53"/>
        <v>4.58</v>
      </c>
      <c r="O30" s="105">
        <f t="shared" si="46"/>
        <v>0</v>
      </c>
      <c r="P30" s="98">
        <f t="shared" si="47"/>
        <v>0</v>
      </c>
      <c r="Q30" s="121">
        <f t="shared" si="54"/>
        <v>0</v>
      </c>
      <c r="R30" s="121">
        <f t="shared" si="54"/>
        <v>0</v>
      </c>
      <c r="S30" s="98">
        <f t="shared" si="48"/>
        <v>0</v>
      </c>
      <c r="T30" s="121">
        <v>0</v>
      </c>
      <c r="U30" s="121">
        <v>0</v>
      </c>
      <c r="V30" s="721">
        <v>16</v>
      </c>
      <c r="W30" s="688">
        <v>16</v>
      </c>
      <c r="X30" s="648" t="s">
        <v>41</v>
      </c>
      <c r="Y30" s="147">
        <f t="shared" si="49"/>
        <v>0</v>
      </c>
      <c r="Z30" s="121">
        <v>0</v>
      </c>
      <c r="AA30" s="121">
        <v>0</v>
      </c>
      <c r="AB30" s="121">
        <v>0</v>
      </c>
      <c r="AC30" s="97">
        <f>AD30+AM30</f>
        <v>19.47</v>
      </c>
      <c r="AD30" s="98">
        <f>AE30+AF30</f>
        <v>14.89</v>
      </c>
      <c r="AE30" s="98">
        <f t="shared" si="55"/>
        <v>6.39</v>
      </c>
      <c r="AF30" s="98">
        <f t="shared" si="55"/>
        <v>8.5</v>
      </c>
      <c r="AG30" s="104">
        <f>AH30+AI30</f>
        <v>6.39</v>
      </c>
      <c r="AH30" s="306">
        <v>6.39</v>
      </c>
      <c r="AI30" s="307">
        <v>0</v>
      </c>
      <c r="AJ30" s="98">
        <f>AK30+AL30</f>
        <v>8.5</v>
      </c>
      <c r="AK30" s="307">
        <v>0</v>
      </c>
      <c r="AL30" s="307">
        <v>8.5</v>
      </c>
      <c r="AM30" s="98">
        <f>SUM(AN30:AQ30)</f>
        <v>4.58</v>
      </c>
      <c r="AN30" s="307">
        <v>4.58</v>
      </c>
      <c r="AO30" s="307">
        <v>0</v>
      </c>
      <c r="AP30" s="307">
        <v>0</v>
      </c>
      <c r="AQ30" s="308">
        <v>0</v>
      </c>
      <c r="AR30" s="714">
        <v>16</v>
      </c>
    </row>
    <row r="31" spans="2:44" s="233" customFormat="1" ht="18.75" customHeight="1">
      <c r="B31" s="599" t="s">
        <v>104</v>
      </c>
      <c r="C31" s="647"/>
      <c r="D31" s="108">
        <f>SUM(D32:D34)</f>
        <v>13818.429999999998</v>
      </c>
      <c r="E31" s="109">
        <f t="shared" si="42"/>
        <v>13359.33</v>
      </c>
      <c r="F31" s="109">
        <f aca="true" t="shared" si="56" ref="F31:G34">I31+L31</f>
        <v>8458.24</v>
      </c>
      <c r="G31" s="109">
        <f t="shared" si="56"/>
        <v>4901.09</v>
      </c>
      <c r="H31" s="109">
        <f t="shared" si="43"/>
        <v>8805.67</v>
      </c>
      <c r="I31" s="109">
        <f aca="true" t="shared" si="57" ref="I31:J34">T31+AH31</f>
        <v>8355.34</v>
      </c>
      <c r="J31" s="109">
        <f t="shared" si="57"/>
        <v>450.33</v>
      </c>
      <c r="K31" s="109">
        <f t="shared" si="44"/>
        <v>4553.66</v>
      </c>
      <c r="L31" s="110">
        <f aca="true" t="shared" si="58" ref="L31:N32">Z31+AK31</f>
        <v>102.9</v>
      </c>
      <c r="M31" s="111">
        <f t="shared" si="58"/>
        <v>4450.76</v>
      </c>
      <c r="N31" s="112">
        <f t="shared" si="58"/>
        <v>459.1</v>
      </c>
      <c r="O31" s="111">
        <f t="shared" si="46"/>
        <v>2606.99</v>
      </c>
      <c r="P31" s="109">
        <f t="shared" si="47"/>
        <v>2408</v>
      </c>
      <c r="Q31" s="109">
        <f aca="true" t="shared" si="59" ref="Q31:R34">T31+Z31</f>
        <v>1231</v>
      </c>
      <c r="R31" s="109">
        <f t="shared" si="59"/>
        <v>1177</v>
      </c>
      <c r="S31" s="109">
        <f t="shared" si="48"/>
        <v>1425</v>
      </c>
      <c r="T31" s="109">
        <f>SUM(T32:T34)</f>
        <v>1130</v>
      </c>
      <c r="U31" s="109">
        <f>SUM(U32:U34)</f>
        <v>295</v>
      </c>
      <c r="V31" s="720"/>
      <c r="W31" s="599" t="s">
        <v>104</v>
      </c>
      <c r="X31" s="647"/>
      <c r="Y31" s="148">
        <f t="shared" si="49"/>
        <v>983</v>
      </c>
      <c r="Z31" s="109">
        <f>SUM(Z32:Z34)</f>
        <v>101</v>
      </c>
      <c r="AA31" s="109">
        <f>SUM(AA32:AA34)</f>
        <v>882</v>
      </c>
      <c r="AB31" s="113">
        <f>SUM(AB32:AB34)</f>
        <v>198.99</v>
      </c>
      <c r="AC31" s="232">
        <f aca="true" t="shared" si="60" ref="AC31:AP31">SUM(AC32:AC34)</f>
        <v>11211.44</v>
      </c>
      <c r="AD31" s="140">
        <f t="shared" si="60"/>
        <v>10951.33</v>
      </c>
      <c r="AE31" s="140">
        <f t="shared" si="60"/>
        <v>7227.240000000001</v>
      </c>
      <c r="AF31" s="140">
        <f t="shared" si="60"/>
        <v>3724.09</v>
      </c>
      <c r="AG31" s="248">
        <f t="shared" si="60"/>
        <v>7380.67</v>
      </c>
      <c r="AH31" s="111">
        <f t="shared" si="60"/>
        <v>7225.34</v>
      </c>
      <c r="AI31" s="109">
        <f t="shared" si="60"/>
        <v>155.32999999999998</v>
      </c>
      <c r="AJ31" s="109">
        <f t="shared" si="60"/>
        <v>3570.6600000000003</v>
      </c>
      <c r="AK31" s="109">
        <f t="shared" si="60"/>
        <v>1.9</v>
      </c>
      <c r="AL31" s="109">
        <f t="shared" si="60"/>
        <v>3568.76</v>
      </c>
      <c r="AM31" s="109">
        <f t="shared" si="60"/>
        <v>260.11</v>
      </c>
      <c r="AN31" s="109">
        <f t="shared" si="60"/>
        <v>86.92</v>
      </c>
      <c r="AO31" s="109">
        <f t="shared" si="60"/>
        <v>32.169999999999995</v>
      </c>
      <c r="AP31" s="109">
        <f t="shared" si="60"/>
        <v>141.02</v>
      </c>
      <c r="AQ31" s="112">
        <f>SUM(AQ32:AQ34)</f>
        <v>0</v>
      </c>
      <c r="AR31" s="722"/>
    </row>
    <row r="32" spans="2:44" s="107" customFormat="1" ht="18.75" customHeight="1">
      <c r="B32" s="688">
        <v>17</v>
      </c>
      <c r="C32" s="601" t="s">
        <v>33</v>
      </c>
      <c r="D32" s="97">
        <f>E32+N32</f>
        <v>12714.989999999998</v>
      </c>
      <c r="E32" s="98">
        <f t="shared" si="42"/>
        <v>12268.599999999999</v>
      </c>
      <c r="F32" s="98">
        <f t="shared" si="56"/>
        <v>7651.5</v>
      </c>
      <c r="G32" s="98">
        <f t="shared" si="56"/>
        <v>4617.099999999999</v>
      </c>
      <c r="H32" s="98">
        <f t="shared" si="43"/>
        <v>7995.0199999999995</v>
      </c>
      <c r="I32" s="98">
        <f t="shared" si="57"/>
        <v>7548.73</v>
      </c>
      <c r="J32" s="98">
        <f t="shared" si="57"/>
        <v>446.28999999999996</v>
      </c>
      <c r="K32" s="98">
        <f t="shared" si="44"/>
        <v>4273.58</v>
      </c>
      <c r="L32" s="104">
        <f t="shared" si="58"/>
        <v>102.77</v>
      </c>
      <c r="M32" s="105">
        <f t="shared" si="58"/>
        <v>4170.8099999999995</v>
      </c>
      <c r="N32" s="102">
        <f t="shared" si="58"/>
        <v>446.39</v>
      </c>
      <c r="O32" s="105">
        <f t="shared" si="46"/>
        <v>2606.99</v>
      </c>
      <c r="P32" s="98">
        <f t="shared" si="47"/>
        <v>2408</v>
      </c>
      <c r="Q32" s="121">
        <f t="shared" si="59"/>
        <v>1231</v>
      </c>
      <c r="R32" s="121">
        <f t="shared" si="59"/>
        <v>1177</v>
      </c>
      <c r="S32" s="98">
        <f t="shared" si="48"/>
        <v>1425</v>
      </c>
      <c r="T32" s="121">
        <v>1130</v>
      </c>
      <c r="U32" s="121">
        <v>295</v>
      </c>
      <c r="V32" s="721">
        <v>17</v>
      </c>
      <c r="W32" s="688">
        <v>17</v>
      </c>
      <c r="X32" s="601" t="s">
        <v>33</v>
      </c>
      <c r="Y32" s="147">
        <f t="shared" si="49"/>
        <v>983</v>
      </c>
      <c r="Z32" s="121">
        <v>101</v>
      </c>
      <c r="AA32" s="121">
        <v>882</v>
      </c>
      <c r="AB32" s="121">
        <v>198.99</v>
      </c>
      <c r="AC32" s="97">
        <f>AD32+AM32</f>
        <v>10108</v>
      </c>
      <c r="AD32" s="98">
        <f>AE32+AF32</f>
        <v>9860.6</v>
      </c>
      <c r="AE32" s="98">
        <f aca="true" t="shared" si="61" ref="AE32:AF34">AH32+AK32</f>
        <v>6420.5</v>
      </c>
      <c r="AF32" s="98">
        <f t="shared" si="61"/>
        <v>3440.1</v>
      </c>
      <c r="AG32" s="104">
        <f>AH32+AI32</f>
        <v>6570.0199999999995</v>
      </c>
      <c r="AH32" s="306">
        <v>6418.73</v>
      </c>
      <c r="AI32" s="307">
        <v>151.29</v>
      </c>
      <c r="AJ32" s="98">
        <f>AK32+AL32</f>
        <v>3290.58</v>
      </c>
      <c r="AK32" s="307">
        <v>1.77</v>
      </c>
      <c r="AL32" s="307">
        <v>3288.81</v>
      </c>
      <c r="AM32" s="98">
        <f>SUM(AN32:AQ32)</f>
        <v>247.4</v>
      </c>
      <c r="AN32" s="307">
        <v>84.59</v>
      </c>
      <c r="AO32" s="307">
        <v>32.01</v>
      </c>
      <c r="AP32" s="307">
        <v>130.8</v>
      </c>
      <c r="AQ32" s="308">
        <v>0</v>
      </c>
      <c r="AR32" s="714">
        <v>17</v>
      </c>
    </row>
    <row r="33" spans="2:44" s="107" customFormat="1" ht="18.75" customHeight="1">
      <c r="B33" s="688">
        <v>18</v>
      </c>
      <c r="C33" s="601" t="s">
        <v>35</v>
      </c>
      <c r="D33" s="97">
        <f>E33+N33</f>
        <v>752.7499999999999</v>
      </c>
      <c r="E33" s="98">
        <f t="shared" si="42"/>
        <v>749.8499999999999</v>
      </c>
      <c r="F33" s="98">
        <f t="shared" si="56"/>
        <v>597.14</v>
      </c>
      <c r="G33" s="98">
        <f t="shared" si="56"/>
        <v>152.70999999999998</v>
      </c>
      <c r="H33" s="98">
        <f t="shared" si="43"/>
        <v>601.05</v>
      </c>
      <c r="I33" s="98">
        <f t="shared" si="57"/>
        <v>597.01</v>
      </c>
      <c r="J33" s="98">
        <f t="shared" si="57"/>
        <v>4.04</v>
      </c>
      <c r="K33" s="98">
        <f t="shared" si="44"/>
        <v>148.79999999999998</v>
      </c>
      <c r="L33" s="104">
        <f aca="true" t="shared" si="62" ref="L33:N34">Z33+AK33</f>
        <v>0.13</v>
      </c>
      <c r="M33" s="105">
        <f t="shared" si="62"/>
        <v>148.67</v>
      </c>
      <c r="N33" s="102">
        <f t="shared" si="62"/>
        <v>2.9</v>
      </c>
      <c r="O33" s="105">
        <f t="shared" si="46"/>
        <v>0</v>
      </c>
      <c r="P33" s="98">
        <f t="shared" si="47"/>
        <v>0</v>
      </c>
      <c r="Q33" s="121">
        <f t="shared" si="59"/>
        <v>0</v>
      </c>
      <c r="R33" s="121">
        <f t="shared" si="59"/>
        <v>0</v>
      </c>
      <c r="S33" s="98">
        <f t="shared" si="48"/>
        <v>0</v>
      </c>
      <c r="T33" s="121">
        <v>0</v>
      </c>
      <c r="U33" s="127">
        <v>0</v>
      </c>
      <c r="V33" s="714">
        <v>18</v>
      </c>
      <c r="W33" s="688">
        <v>18</v>
      </c>
      <c r="X33" s="601" t="s">
        <v>35</v>
      </c>
      <c r="Y33" s="147">
        <f t="shared" si="49"/>
        <v>0</v>
      </c>
      <c r="Z33" s="121">
        <v>0</v>
      </c>
      <c r="AA33" s="121">
        <v>0</v>
      </c>
      <c r="AB33" s="121">
        <v>0</v>
      </c>
      <c r="AC33" s="97">
        <f>AD33+AM33</f>
        <v>752.7499999999999</v>
      </c>
      <c r="AD33" s="98">
        <f>AE33+AF33</f>
        <v>749.8499999999999</v>
      </c>
      <c r="AE33" s="98">
        <f t="shared" si="61"/>
        <v>597.14</v>
      </c>
      <c r="AF33" s="98">
        <f t="shared" si="61"/>
        <v>152.70999999999998</v>
      </c>
      <c r="AG33" s="104">
        <f>AH33+AI33</f>
        <v>601.05</v>
      </c>
      <c r="AH33" s="306">
        <v>597.01</v>
      </c>
      <c r="AI33" s="307">
        <v>4.04</v>
      </c>
      <c r="AJ33" s="98">
        <f>AK33+AL33</f>
        <v>148.79999999999998</v>
      </c>
      <c r="AK33" s="307">
        <v>0.13</v>
      </c>
      <c r="AL33" s="307">
        <v>148.67</v>
      </c>
      <c r="AM33" s="98">
        <f>SUM(AN33:AQ33)</f>
        <v>2.9</v>
      </c>
      <c r="AN33" s="307">
        <v>1.73</v>
      </c>
      <c r="AO33" s="307">
        <v>0</v>
      </c>
      <c r="AP33" s="307">
        <v>1.17</v>
      </c>
      <c r="AQ33" s="308">
        <v>0</v>
      </c>
      <c r="AR33" s="714">
        <v>18</v>
      </c>
    </row>
    <row r="34" spans="2:44" s="107" customFormat="1" ht="18.75" customHeight="1">
      <c r="B34" s="688">
        <v>19</v>
      </c>
      <c r="C34" s="601" t="s">
        <v>36</v>
      </c>
      <c r="D34" s="97">
        <f>E34+N34</f>
        <v>350.69</v>
      </c>
      <c r="E34" s="98">
        <f t="shared" si="42"/>
        <v>340.88</v>
      </c>
      <c r="F34" s="98">
        <f t="shared" si="56"/>
        <v>209.6</v>
      </c>
      <c r="G34" s="98">
        <f t="shared" si="56"/>
        <v>131.28</v>
      </c>
      <c r="H34" s="98">
        <f t="shared" si="43"/>
        <v>209.6</v>
      </c>
      <c r="I34" s="98">
        <f t="shared" si="57"/>
        <v>209.6</v>
      </c>
      <c r="J34" s="98">
        <f t="shared" si="57"/>
        <v>0</v>
      </c>
      <c r="K34" s="98">
        <f t="shared" si="44"/>
        <v>131.28</v>
      </c>
      <c r="L34" s="104">
        <f t="shared" si="62"/>
        <v>0</v>
      </c>
      <c r="M34" s="105">
        <f t="shared" si="62"/>
        <v>131.28</v>
      </c>
      <c r="N34" s="102">
        <f t="shared" si="62"/>
        <v>9.81</v>
      </c>
      <c r="O34" s="105">
        <f t="shared" si="46"/>
        <v>0</v>
      </c>
      <c r="P34" s="98">
        <f t="shared" si="47"/>
        <v>0</v>
      </c>
      <c r="Q34" s="121">
        <f t="shared" si="59"/>
        <v>0</v>
      </c>
      <c r="R34" s="121">
        <f t="shared" si="59"/>
        <v>0</v>
      </c>
      <c r="S34" s="98">
        <f t="shared" si="48"/>
        <v>0</v>
      </c>
      <c r="T34" s="121">
        <v>0</v>
      </c>
      <c r="U34" s="127">
        <v>0</v>
      </c>
      <c r="V34" s="714">
        <v>19</v>
      </c>
      <c r="W34" s="688">
        <v>19</v>
      </c>
      <c r="X34" s="601" t="s">
        <v>36</v>
      </c>
      <c r="Y34" s="147">
        <f t="shared" si="49"/>
        <v>0</v>
      </c>
      <c r="Z34" s="121">
        <v>0</v>
      </c>
      <c r="AA34" s="121">
        <v>0</v>
      </c>
      <c r="AB34" s="121">
        <v>0</v>
      </c>
      <c r="AC34" s="97">
        <f>AD34+AM34</f>
        <v>350.69</v>
      </c>
      <c r="AD34" s="98">
        <f>AE34+AF34</f>
        <v>340.88</v>
      </c>
      <c r="AE34" s="98">
        <f t="shared" si="61"/>
        <v>209.6</v>
      </c>
      <c r="AF34" s="98">
        <f t="shared" si="61"/>
        <v>131.28</v>
      </c>
      <c r="AG34" s="104">
        <f>AH34+AI34</f>
        <v>209.6</v>
      </c>
      <c r="AH34" s="306">
        <v>209.6</v>
      </c>
      <c r="AI34" s="307">
        <v>0</v>
      </c>
      <c r="AJ34" s="98">
        <f>AK34+AL34</f>
        <v>131.28</v>
      </c>
      <c r="AK34" s="307">
        <v>0</v>
      </c>
      <c r="AL34" s="307">
        <v>131.28</v>
      </c>
      <c r="AM34" s="98">
        <f>SUM(AN34:AQ34)</f>
        <v>9.81</v>
      </c>
      <c r="AN34" s="307">
        <v>0.6</v>
      </c>
      <c r="AO34" s="307">
        <v>0.16</v>
      </c>
      <c r="AP34" s="307">
        <v>9.05</v>
      </c>
      <c r="AQ34" s="308">
        <v>0</v>
      </c>
      <c r="AR34" s="714">
        <v>19</v>
      </c>
    </row>
    <row r="35" spans="2:44" s="233" customFormat="1" ht="18.75" customHeight="1">
      <c r="B35" s="599" t="s">
        <v>105</v>
      </c>
      <c r="C35" s="647"/>
      <c r="D35" s="108">
        <f>SUM(D36:D42)</f>
        <v>1033.44</v>
      </c>
      <c r="E35" s="109">
        <f aca="true" t="shared" si="63" ref="E35:E42">F35+G35</f>
        <v>999.53</v>
      </c>
      <c r="F35" s="109">
        <f aca="true" t="shared" si="64" ref="F35:G37">I35+L35</f>
        <v>501.18</v>
      </c>
      <c r="G35" s="109">
        <f t="shared" si="64"/>
        <v>498.35</v>
      </c>
      <c r="H35" s="109">
        <f aca="true" t="shared" si="65" ref="H35:H42">I35+J35</f>
        <v>502.2</v>
      </c>
      <c r="I35" s="109">
        <f aca="true" t="shared" si="66" ref="I35:J37">T35+AH35</f>
        <v>501.18</v>
      </c>
      <c r="J35" s="109">
        <f t="shared" si="66"/>
        <v>1.02</v>
      </c>
      <c r="K35" s="109">
        <f aca="true" t="shared" si="67" ref="K35:K42">L35+M35</f>
        <v>497.33000000000004</v>
      </c>
      <c r="L35" s="110">
        <f aca="true" t="shared" si="68" ref="L35:N37">Z35+AK35</f>
        <v>0</v>
      </c>
      <c r="M35" s="111">
        <f t="shared" si="68"/>
        <v>497.33000000000004</v>
      </c>
      <c r="N35" s="112">
        <f t="shared" si="68"/>
        <v>33.91</v>
      </c>
      <c r="O35" s="111">
        <f aca="true" t="shared" si="69" ref="O35:O42">P35+AB35</f>
        <v>0</v>
      </c>
      <c r="P35" s="109">
        <f aca="true" t="shared" si="70" ref="P35:P42">Q35+R35</f>
        <v>0</v>
      </c>
      <c r="Q35" s="109">
        <f aca="true" t="shared" si="71" ref="Q35:R37">T35+Z35</f>
        <v>0</v>
      </c>
      <c r="R35" s="109">
        <f t="shared" si="71"/>
        <v>0</v>
      </c>
      <c r="S35" s="109">
        <f aca="true" t="shared" si="72" ref="S35:S42">T35+U35</f>
        <v>0</v>
      </c>
      <c r="T35" s="109">
        <f>SUM(T36:T42)</f>
        <v>0</v>
      </c>
      <c r="U35" s="113">
        <f>SUM(U36:U42)</f>
        <v>0</v>
      </c>
      <c r="V35" s="722"/>
      <c r="W35" s="599" t="s">
        <v>105</v>
      </c>
      <c r="X35" s="647"/>
      <c r="Y35" s="148">
        <f aca="true" t="shared" si="73" ref="Y35:Y42">Z35+AA35</f>
        <v>0</v>
      </c>
      <c r="Z35" s="109">
        <f>SUM(Z36:Z42)</f>
        <v>0</v>
      </c>
      <c r="AA35" s="109">
        <f>SUM(AA36:AA42)</f>
        <v>0</v>
      </c>
      <c r="AB35" s="113">
        <f>SUM(AB36:AB42)</f>
        <v>0</v>
      </c>
      <c r="AC35" s="232">
        <f aca="true" t="shared" si="74" ref="AC35:AP35">SUM(AC36:AC42)</f>
        <v>1033.44</v>
      </c>
      <c r="AD35" s="140">
        <f t="shared" si="74"/>
        <v>999.53</v>
      </c>
      <c r="AE35" s="140">
        <f t="shared" si="74"/>
        <v>501.18</v>
      </c>
      <c r="AF35" s="140">
        <f t="shared" si="74"/>
        <v>498.35</v>
      </c>
      <c r="AG35" s="248">
        <f t="shared" si="74"/>
        <v>502.2</v>
      </c>
      <c r="AH35" s="111">
        <f t="shared" si="74"/>
        <v>501.18</v>
      </c>
      <c r="AI35" s="109">
        <f t="shared" si="74"/>
        <v>1.02</v>
      </c>
      <c r="AJ35" s="109">
        <f t="shared" si="74"/>
        <v>497.33000000000004</v>
      </c>
      <c r="AK35" s="109">
        <f t="shared" si="74"/>
        <v>0</v>
      </c>
      <c r="AL35" s="109">
        <f t="shared" si="74"/>
        <v>497.33000000000004</v>
      </c>
      <c r="AM35" s="109">
        <f t="shared" si="74"/>
        <v>33.91</v>
      </c>
      <c r="AN35" s="109">
        <f t="shared" si="74"/>
        <v>10.83</v>
      </c>
      <c r="AO35" s="109">
        <f t="shared" si="74"/>
        <v>1.6800000000000002</v>
      </c>
      <c r="AP35" s="109">
        <f t="shared" si="74"/>
        <v>21.4</v>
      </c>
      <c r="AQ35" s="112">
        <f>SUM(AQ36:AQ42)</f>
        <v>0</v>
      </c>
      <c r="AR35" s="722"/>
    </row>
    <row r="36" spans="2:44" s="107" customFormat="1" ht="18.75" customHeight="1">
      <c r="B36" s="688">
        <v>20</v>
      </c>
      <c r="C36" s="648" t="s">
        <v>39</v>
      </c>
      <c r="D36" s="97">
        <f aca="true" t="shared" si="75" ref="D36:D42">E36+N36</f>
        <v>904.44</v>
      </c>
      <c r="E36" s="98">
        <f t="shared" si="63"/>
        <v>876.75</v>
      </c>
      <c r="F36" s="98">
        <f t="shared" si="64"/>
        <v>415.04</v>
      </c>
      <c r="G36" s="98">
        <f t="shared" si="64"/>
        <v>461.71</v>
      </c>
      <c r="H36" s="98">
        <f t="shared" si="65"/>
        <v>416.06</v>
      </c>
      <c r="I36" s="98">
        <f t="shared" si="66"/>
        <v>415.04</v>
      </c>
      <c r="J36" s="98">
        <f t="shared" si="66"/>
        <v>1.02</v>
      </c>
      <c r="K36" s="98">
        <f t="shared" si="67"/>
        <v>460.69</v>
      </c>
      <c r="L36" s="104">
        <f t="shared" si="68"/>
        <v>0</v>
      </c>
      <c r="M36" s="105">
        <f t="shared" si="68"/>
        <v>460.69</v>
      </c>
      <c r="N36" s="102">
        <f t="shared" si="68"/>
        <v>27.689999999999998</v>
      </c>
      <c r="O36" s="105">
        <f t="shared" si="69"/>
        <v>0</v>
      </c>
      <c r="P36" s="98">
        <f t="shared" si="70"/>
        <v>0</v>
      </c>
      <c r="Q36" s="121">
        <f t="shared" si="71"/>
        <v>0</v>
      </c>
      <c r="R36" s="121">
        <f t="shared" si="71"/>
        <v>0</v>
      </c>
      <c r="S36" s="98">
        <f t="shared" si="72"/>
        <v>0</v>
      </c>
      <c r="T36" s="121">
        <v>0</v>
      </c>
      <c r="U36" s="127">
        <v>0</v>
      </c>
      <c r="V36" s="714">
        <v>20</v>
      </c>
      <c r="W36" s="688">
        <v>20</v>
      </c>
      <c r="X36" s="648" t="s">
        <v>39</v>
      </c>
      <c r="Y36" s="147">
        <f t="shared" si="73"/>
        <v>0</v>
      </c>
      <c r="Z36" s="121">
        <v>0</v>
      </c>
      <c r="AA36" s="121">
        <v>0</v>
      </c>
      <c r="AB36" s="121">
        <v>0</v>
      </c>
      <c r="AC36" s="97">
        <f aca="true" t="shared" si="76" ref="AC36:AC42">AD36+AM36</f>
        <v>904.44</v>
      </c>
      <c r="AD36" s="98">
        <f aca="true" t="shared" si="77" ref="AD36:AD42">AE36+AF36</f>
        <v>876.75</v>
      </c>
      <c r="AE36" s="98">
        <f aca="true" t="shared" si="78" ref="AE36:AF42">AH36+AK36</f>
        <v>415.04</v>
      </c>
      <c r="AF36" s="98">
        <f t="shared" si="78"/>
        <v>461.71</v>
      </c>
      <c r="AG36" s="104">
        <f aca="true" t="shared" si="79" ref="AG36:AG42">AH36+AI36</f>
        <v>416.06</v>
      </c>
      <c r="AH36" s="306">
        <v>415.04</v>
      </c>
      <c r="AI36" s="307">
        <v>1.02</v>
      </c>
      <c r="AJ36" s="98">
        <f aca="true" t="shared" si="80" ref="AJ36:AJ42">AK36+AL36</f>
        <v>460.69</v>
      </c>
      <c r="AK36" s="307">
        <v>0</v>
      </c>
      <c r="AL36" s="307">
        <v>460.69</v>
      </c>
      <c r="AM36" s="98">
        <f aca="true" t="shared" si="81" ref="AM36:AM42">SUM(AN36:AQ36)</f>
        <v>27.689999999999998</v>
      </c>
      <c r="AN36" s="307">
        <v>5.31</v>
      </c>
      <c r="AO36" s="307">
        <v>0.98</v>
      </c>
      <c r="AP36" s="307">
        <v>21.4</v>
      </c>
      <c r="AQ36" s="308">
        <v>0</v>
      </c>
      <c r="AR36" s="714">
        <v>20</v>
      </c>
    </row>
    <row r="37" spans="2:44" s="107" customFormat="1" ht="18.75" customHeight="1">
      <c r="B37" s="688">
        <v>21</v>
      </c>
      <c r="C37" s="648" t="s">
        <v>40</v>
      </c>
      <c r="D37" s="97">
        <f t="shared" si="75"/>
        <v>44.8</v>
      </c>
      <c r="E37" s="98">
        <f t="shared" si="63"/>
        <v>43.14</v>
      </c>
      <c r="F37" s="98">
        <f t="shared" si="64"/>
        <v>30.9</v>
      </c>
      <c r="G37" s="98">
        <f t="shared" si="64"/>
        <v>12.24</v>
      </c>
      <c r="H37" s="98">
        <f t="shared" si="65"/>
        <v>30.9</v>
      </c>
      <c r="I37" s="98">
        <f t="shared" si="66"/>
        <v>30.9</v>
      </c>
      <c r="J37" s="98">
        <f t="shared" si="66"/>
        <v>0</v>
      </c>
      <c r="K37" s="98">
        <f t="shared" si="67"/>
        <v>12.24</v>
      </c>
      <c r="L37" s="104">
        <f t="shared" si="68"/>
        <v>0</v>
      </c>
      <c r="M37" s="105">
        <f t="shared" si="68"/>
        <v>12.24</v>
      </c>
      <c r="N37" s="102">
        <f t="shared" si="68"/>
        <v>1.6600000000000001</v>
      </c>
      <c r="O37" s="105">
        <f t="shared" si="69"/>
        <v>0</v>
      </c>
      <c r="P37" s="98">
        <f t="shared" si="70"/>
        <v>0</v>
      </c>
      <c r="Q37" s="121">
        <f t="shared" si="71"/>
        <v>0</v>
      </c>
      <c r="R37" s="121">
        <f t="shared" si="71"/>
        <v>0</v>
      </c>
      <c r="S37" s="98">
        <f t="shared" si="72"/>
        <v>0</v>
      </c>
      <c r="T37" s="121">
        <v>0</v>
      </c>
      <c r="U37" s="127">
        <v>0</v>
      </c>
      <c r="V37" s="714">
        <v>21</v>
      </c>
      <c r="W37" s="688">
        <v>21</v>
      </c>
      <c r="X37" s="648" t="s">
        <v>40</v>
      </c>
      <c r="Y37" s="147">
        <f t="shared" si="73"/>
        <v>0</v>
      </c>
      <c r="Z37" s="121">
        <v>0</v>
      </c>
      <c r="AA37" s="121">
        <v>0</v>
      </c>
      <c r="AB37" s="121">
        <v>0</v>
      </c>
      <c r="AC37" s="97">
        <f t="shared" si="76"/>
        <v>44.8</v>
      </c>
      <c r="AD37" s="98">
        <f t="shared" si="77"/>
        <v>43.14</v>
      </c>
      <c r="AE37" s="98">
        <f t="shared" si="78"/>
        <v>30.9</v>
      </c>
      <c r="AF37" s="98">
        <f t="shared" si="78"/>
        <v>12.24</v>
      </c>
      <c r="AG37" s="104">
        <f t="shared" si="79"/>
        <v>30.9</v>
      </c>
      <c r="AH37" s="306">
        <v>30.9</v>
      </c>
      <c r="AI37" s="307">
        <v>0</v>
      </c>
      <c r="AJ37" s="98">
        <f t="shared" si="80"/>
        <v>12.24</v>
      </c>
      <c r="AK37" s="307">
        <v>0</v>
      </c>
      <c r="AL37" s="307">
        <v>12.24</v>
      </c>
      <c r="AM37" s="98">
        <f t="shared" si="81"/>
        <v>1.6600000000000001</v>
      </c>
      <c r="AN37" s="307">
        <v>1.06</v>
      </c>
      <c r="AO37" s="307">
        <v>0.6</v>
      </c>
      <c r="AP37" s="307">
        <v>0</v>
      </c>
      <c r="AQ37" s="308">
        <v>0</v>
      </c>
      <c r="AR37" s="714">
        <v>21</v>
      </c>
    </row>
    <row r="38" spans="2:44" s="107" customFormat="1" ht="18.75" customHeight="1">
      <c r="B38" s="688">
        <v>22</v>
      </c>
      <c r="C38" s="648" t="s">
        <v>42</v>
      </c>
      <c r="D38" s="97">
        <f t="shared" si="75"/>
        <v>5.3100000000000005</v>
      </c>
      <c r="E38" s="98">
        <f t="shared" si="63"/>
        <v>3.02</v>
      </c>
      <c r="F38" s="98">
        <f aca="true" t="shared" si="82" ref="F38:G42">I38+L38</f>
        <v>0.21</v>
      </c>
      <c r="G38" s="98">
        <f t="shared" si="82"/>
        <v>2.81</v>
      </c>
      <c r="H38" s="98">
        <f t="shared" si="65"/>
        <v>0.21</v>
      </c>
      <c r="I38" s="98">
        <f aca="true" t="shared" si="83" ref="I38:J42">T38+AH38</f>
        <v>0.21</v>
      </c>
      <c r="J38" s="98">
        <f t="shared" si="83"/>
        <v>0</v>
      </c>
      <c r="K38" s="98">
        <f t="shared" si="67"/>
        <v>2.81</v>
      </c>
      <c r="L38" s="104">
        <f aca="true" t="shared" si="84" ref="L38:N42">Z38+AK38</f>
        <v>0</v>
      </c>
      <c r="M38" s="105">
        <f t="shared" si="84"/>
        <v>2.81</v>
      </c>
      <c r="N38" s="102">
        <f t="shared" si="84"/>
        <v>2.29</v>
      </c>
      <c r="O38" s="105">
        <f t="shared" si="69"/>
        <v>0</v>
      </c>
      <c r="P38" s="98">
        <f t="shared" si="70"/>
        <v>0</v>
      </c>
      <c r="Q38" s="121">
        <f aca="true" t="shared" si="85" ref="Q38:R42">T38+Z38</f>
        <v>0</v>
      </c>
      <c r="R38" s="121">
        <f t="shared" si="85"/>
        <v>0</v>
      </c>
      <c r="S38" s="98">
        <f t="shared" si="72"/>
        <v>0</v>
      </c>
      <c r="T38" s="121">
        <v>0</v>
      </c>
      <c r="U38" s="127">
        <v>0</v>
      </c>
      <c r="V38" s="714">
        <v>22</v>
      </c>
      <c r="W38" s="688">
        <v>22</v>
      </c>
      <c r="X38" s="648" t="s">
        <v>42</v>
      </c>
      <c r="Y38" s="147">
        <f t="shared" si="73"/>
        <v>0</v>
      </c>
      <c r="Z38" s="121">
        <v>0</v>
      </c>
      <c r="AA38" s="121">
        <v>0</v>
      </c>
      <c r="AB38" s="121">
        <v>0</v>
      </c>
      <c r="AC38" s="97">
        <f t="shared" si="76"/>
        <v>5.3100000000000005</v>
      </c>
      <c r="AD38" s="98">
        <f t="shared" si="77"/>
        <v>3.02</v>
      </c>
      <c r="AE38" s="98">
        <f t="shared" si="78"/>
        <v>0.21</v>
      </c>
      <c r="AF38" s="98">
        <f t="shared" si="78"/>
        <v>2.81</v>
      </c>
      <c r="AG38" s="104">
        <f t="shared" si="79"/>
        <v>0.21</v>
      </c>
      <c r="AH38" s="306">
        <v>0.21</v>
      </c>
      <c r="AI38" s="307">
        <v>0</v>
      </c>
      <c r="AJ38" s="98">
        <f t="shared" si="80"/>
        <v>2.81</v>
      </c>
      <c r="AK38" s="307">
        <v>0</v>
      </c>
      <c r="AL38" s="307">
        <v>2.81</v>
      </c>
      <c r="AM38" s="98">
        <f t="shared" si="81"/>
        <v>2.29</v>
      </c>
      <c r="AN38" s="307">
        <v>2.29</v>
      </c>
      <c r="AO38" s="307">
        <v>0</v>
      </c>
      <c r="AP38" s="307">
        <v>0</v>
      </c>
      <c r="AQ38" s="308">
        <v>0</v>
      </c>
      <c r="AR38" s="714">
        <v>22</v>
      </c>
    </row>
    <row r="39" spans="2:44" s="107" customFormat="1" ht="18.75" customHeight="1">
      <c r="B39" s="688">
        <v>23</v>
      </c>
      <c r="C39" s="648" t="s">
        <v>59</v>
      </c>
      <c r="D39" s="97">
        <f t="shared" si="75"/>
        <v>2.85</v>
      </c>
      <c r="E39" s="98">
        <f t="shared" si="63"/>
        <v>1.05</v>
      </c>
      <c r="F39" s="98">
        <f t="shared" si="82"/>
        <v>0.37</v>
      </c>
      <c r="G39" s="98">
        <f t="shared" si="82"/>
        <v>0.68</v>
      </c>
      <c r="H39" s="98">
        <f t="shared" si="65"/>
        <v>0.37</v>
      </c>
      <c r="I39" s="98">
        <f t="shared" si="83"/>
        <v>0.37</v>
      </c>
      <c r="J39" s="98">
        <f t="shared" si="83"/>
        <v>0</v>
      </c>
      <c r="K39" s="98">
        <f t="shared" si="67"/>
        <v>0.68</v>
      </c>
      <c r="L39" s="104">
        <f t="shared" si="84"/>
        <v>0</v>
      </c>
      <c r="M39" s="105">
        <f t="shared" si="84"/>
        <v>0.68</v>
      </c>
      <c r="N39" s="102">
        <f t="shared" si="84"/>
        <v>1.8</v>
      </c>
      <c r="O39" s="105">
        <f t="shared" si="69"/>
        <v>0</v>
      </c>
      <c r="P39" s="98">
        <f t="shared" si="70"/>
        <v>0</v>
      </c>
      <c r="Q39" s="121">
        <f t="shared" si="85"/>
        <v>0</v>
      </c>
      <c r="R39" s="121">
        <f t="shared" si="85"/>
        <v>0</v>
      </c>
      <c r="S39" s="98">
        <f t="shared" si="72"/>
        <v>0</v>
      </c>
      <c r="T39" s="121">
        <v>0</v>
      </c>
      <c r="U39" s="127">
        <v>0</v>
      </c>
      <c r="V39" s="714">
        <v>23</v>
      </c>
      <c r="W39" s="688">
        <v>23</v>
      </c>
      <c r="X39" s="648" t="s">
        <v>59</v>
      </c>
      <c r="Y39" s="147">
        <f t="shared" si="73"/>
        <v>0</v>
      </c>
      <c r="Z39" s="121">
        <v>0</v>
      </c>
      <c r="AA39" s="121">
        <v>0</v>
      </c>
      <c r="AB39" s="121">
        <v>0</v>
      </c>
      <c r="AC39" s="97">
        <f t="shared" si="76"/>
        <v>2.85</v>
      </c>
      <c r="AD39" s="98">
        <f t="shared" si="77"/>
        <v>1.05</v>
      </c>
      <c r="AE39" s="98">
        <f t="shared" si="78"/>
        <v>0.37</v>
      </c>
      <c r="AF39" s="98">
        <f t="shared" si="78"/>
        <v>0.68</v>
      </c>
      <c r="AG39" s="104">
        <f t="shared" si="79"/>
        <v>0.37</v>
      </c>
      <c r="AH39" s="306">
        <v>0.37</v>
      </c>
      <c r="AI39" s="307">
        <v>0</v>
      </c>
      <c r="AJ39" s="98">
        <f t="shared" si="80"/>
        <v>0.68</v>
      </c>
      <c r="AK39" s="307">
        <v>0</v>
      </c>
      <c r="AL39" s="307">
        <v>0.68</v>
      </c>
      <c r="AM39" s="98">
        <f t="shared" si="81"/>
        <v>1.8</v>
      </c>
      <c r="AN39" s="307">
        <v>1.8</v>
      </c>
      <c r="AO39" s="307">
        <v>0</v>
      </c>
      <c r="AP39" s="307">
        <v>0</v>
      </c>
      <c r="AQ39" s="308">
        <v>0</v>
      </c>
      <c r="AR39" s="714">
        <v>23</v>
      </c>
    </row>
    <row r="40" spans="2:44" s="107" customFormat="1" ht="18.75" customHeight="1">
      <c r="B40" s="688">
        <v>24</v>
      </c>
      <c r="C40" s="648" t="s">
        <v>43</v>
      </c>
      <c r="D40" s="97">
        <f t="shared" si="75"/>
        <v>30.96</v>
      </c>
      <c r="E40" s="98">
        <f t="shared" si="63"/>
        <v>30.86</v>
      </c>
      <c r="F40" s="98">
        <f t="shared" si="82"/>
        <v>23.14</v>
      </c>
      <c r="G40" s="98">
        <f t="shared" si="82"/>
        <v>7.72</v>
      </c>
      <c r="H40" s="98">
        <f t="shared" si="65"/>
        <v>23.14</v>
      </c>
      <c r="I40" s="98">
        <f t="shared" si="83"/>
        <v>23.14</v>
      </c>
      <c r="J40" s="98">
        <f t="shared" si="83"/>
        <v>0</v>
      </c>
      <c r="K40" s="98">
        <f t="shared" si="67"/>
        <v>7.72</v>
      </c>
      <c r="L40" s="104">
        <f t="shared" si="84"/>
        <v>0</v>
      </c>
      <c r="M40" s="105">
        <f t="shared" si="84"/>
        <v>7.72</v>
      </c>
      <c r="N40" s="102">
        <f t="shared" si="84"/>
        <v>0.1</v>
      </c>
      <c r="O40" s="105">
        <f t="shared" si="69"/>
        <v>0</v>
      </c>
      <c r="P40" s="98">
        <f t="shared" si="70"/>
        <v>0</v>
      </c>
      <c r="Q40" s="121">
        <f t="shared" si="85"/>
        <v>0</v>
      </c>
      <c r="R40" s="121">
        <f t="shared" si="85"/>
        <v>0</v>
      </c>
      <c r="S40" s="98">
        <f t="shared" si="72"/>
        <v>0</v>
      </c>
      <c r="T40" s="121">
        <v>0</v>
      </c>
      <c r="U40" s="127">
        <v>0</v>
      </c>
      <c r="V40" s="714">
        <v>24</v>
      </c>
      <c r="W40" s="688">
        <v>24</v>
      </c>
      <c r="X40" s="648" t="s">
        <v>43</v>
      </c>
      <c r="Y40" s="147">
        <f t="shared" si="73"/>
        <v>0</v>
      </c>
      <c r="Z40" s="121">
        <v>0</v>
      </c>
      <c r="AA40" s="121">
        <v>0</v>
      </c>
      <c r="AB40" s="121">
        <v>0</v>
      </c>
      <c r="AC40" s="97">
        <f t="shared" si="76"/>
        <v>30.96</v>
      </c>
      <c r="AD40" s="98">
        <f t="shared" si="77"/>
        <v>30.86</v>
      </c>
      <c r="AE40" s="98">
        <f t="shared" si="78"/>
        <v>23.14</v>
      </c>
      <c r="AF40" s="98">
        <f t="shared" si="78"/>
        <v>7.72</v>
      </c>
      <c r="AG40" s="104">
        <f t="shared" si="79"/>
        <v>23.14</v>
      </c>
      <c r="AH40" s="306">
        <v>23.14</v>
      </c>
      <c r="AI40" s="307">
        <v>0</v>
      </c>
      <c r="AJ40" s="98">
        <f t="shared" si="80"/>
        <v>7.72</v>
      </c>
      <c r="AK40" s="307">
        <v>0</v>
      </c>
      <c r="AL40" s="307">
        <v>7.72</v>
      </c>
      <c r="AM40" s="98">
        <f t="shared" si="81"/>
        <v>0.1</v>
      </c>
      <c r="AN40" s="307">
        <v>0</v>
      </c>
      <c r="AO40" s="307">
        <v>0.1</v>
      </c>
      <c r="AP40" s="307">
        <v>0</v>
      </c>
      <c r="AQ40" s="308">
        <v>0</v>
      </c>
      <c r="AR40" s="714">
        <v>24</v>
      </c>
    </row>
    <row r="41" spans="2:44" s="107" customFormat="1" ht="18.75" customHeight="1">
      <c r="B41" s="688">
        <v>25</v>
      </c>
      <c r="C41" s="648" t="s">
        <v>44</v>
      </c>
      <c r="D41" s="97">
        <f t="shared" si="75"/>
        <v>2.09</v>
      </c>
      <c r="E41" s="98">
        <f t="shared" si="63"/>
        <v>2.09</v>
      </c>
      <c r="F41" s="98">
        <f t="shared" si="82"/>
        <v>0.41</v>
      </c>
      <c r="G41" s="98">
        <f t="shared" si="82"/>
        <v>1.68</v>
      </c>
      <c r="H41" s="98">
        <f t="shared" si="65"/>
        <v>0.41</v>
      </c>
      <c r="I41" s="98">
        <f t="shared" si="83"/>
        <v>0.41</v>
      </c>
      <c r="J41" s="98">
        <f t="shared" si="83"/>
        <v>0</v>
      </c>
      <c r="K41" s="98">
        <f t="shared" si="67"/>
        <v>1.68</v>
      </c>
      <c r="L41" s="104">
        <f t="shared" si="84"/>
        <v>0</v>
      </c>
      <c r="M41" s="105">
        <f t="shared" si="84"/>
        <v>1.68</v>
      </c>
      <c r="N41" s="102">
        <f t="shared" si="84"/>
        <v>0</v>
      </c>
      <c r="O41" s="105">
        <f t="shared" si="69"/>
        <v>0</v>
      </c>
      <c r="P41" s="98">
        <f t="shared" si="70"/>
        <v>0</v>
      </c>
      <c r="Q41" s="121">
        <f t="shared" si="85"/>
        <v>0</v>
      </c>
      <c r="R41" s="121">
        <f t="shared" si="85"/>
        <v>0</v>
      </c>
      <c r="S41" s="98">
        <f t="shared" si="72"/>
        <v>0</v>
      </c>
      <c r="T41" s="121">
        <v>0</v>
      </c>
      <c r="U41" s="127">
        <v>0</v>
      </c>
      <c r="V41" s="714">
        <v>25</v>
      </c>
      <c r="W41" s="688">
        <v>25</v>
      </c>
      <c r="X41" s="648" t="s">
        <v>44</v>
      </c>
      <c r="Y41" s="147">
        <f t="shared" si="73"/>
        <v>0</v>
      </c>
      <c r="Z41" s="121">
        <v>0</v>
      </c>
      <c r="AA41" s="121">
        <v>0</v>
      </c>
      <c r="AB41" s="121">
        <v>0</v>
      </c>
      <c r="AC41" s="97">
        <f t="shared" si="76"/>
        <v>2.09</v>
      </c>
      <c r="AD41" s="98">
        <f t="shared" si="77"/>
        <v>2.09</v>
      </c>
      <c r="AE41" s="98">
        <f t="shared" si="78"/>
        <v>0.41</v>
      </c>
      <c r="AF41" s="98">
        <f t="shared" si="78"/>
        <v>1.68</v>
      </c>
      <c r="AG41" s="104">
        <f t="shared" si="79"/>
        <v>0.41</v>
      </c>
      <c r="AH41" s="306">
        <v>0.41</v>
      </c>
      <c r="AI41" s="307">
        <v>0</v>
      </c>
      <c r="AJ41" s="98">
        <f t="shared" si="80"/>
        <v>1.68</v>
      </c>
      <c r="AK41" s="307">
        <v>0</v>
      </c>
      <c r="AL41" s="307">
        <v>1.68</v>
      </c>
      <c r="AM41" s="98">
        <f t="shared" si="81"/>
        <v>0</v>
      </c>
      <c r="AN41" s="307">
        <v>0</v>
      </c>
      <c r="AO41" s="307">
        <v>0</v>
      </c>
      <c r="AP41" s="307">
        <v>0</v>
      </c>
      <c r="AQ41" s="308">
        <v>0</v>
      </c>
      <c r="AR41" s="714">
        <v>25</v>
      </c>
    </row>
    <row r="42" spans="2:44" s="135" customFormat="1" ht="18.75" customHeight="1">
      <c r="B42" s="688">
        <v>26</v>
      </c>
      <c r="C42" s="648" t="s">
        <v>45</v>
      </c>
      <c r="D42" s="97">
        <f t="shared" si="75"/>
        <v>42.989999999999995</v>
      </c>
      <c r="E42" s="98">
        <f t="shared" si="63"/>
        <v>42.62</v>
      </c>
      <c r="F42" s="98">
        <f t="shared" si="82"/>
        <v>31.11</v>
      </c>
      <c r="G42" s="98">
        <f t="shared" si="82"/>
        <v>11.51</v>
      </c>
      <c r="H42" s="98">
        <f t="shared" si="65"/>
        <v>31.11</v>
      </c>
      <c r="I42" s="98">
        <f t="shared" si="83"/>
        <v>31.11</v>
      </c>
      <c r="J42" s="98">
        <f t="shared" si="83"/>
        <v>0</v>
      </c>
      <c r="K42" s="98">
        <f t="shared" si="67"/>
        <v>11.51</v>
      </c>
      <c r="L42" s="104">
        <f t="shared" si="84"/>
        <v>0</v>
      </c>
      <c r="M42" s="105">
        <f t="shared" si="84"/>
        <v>11.51</v>
      </c>
      <c r="N42" s="102">
        <f t="shared" si="84"/>
        <v>0.37</v>
      </c>
      <c r="O42" s="105">
        <f t="shared" si="69"/>
        <v>0</v>
      </c>
      <c r="P42" s="98">
        <f t="shared" si="70"/>
        <v>0</v>
      </c>
      <c r="Q42" s="121">
        <f t="shared" si="85"/>
        <v>0</v>
      </c>
      <c r="R42" s="121">
        <f t="shared" si="85"/>
        <v>0</v>
      </c>
      <c r="S42" s="98">
        <f t="shared" si="72"/>
        <v>0</v>
      </c>
      <c r="T42" s="121">
        <v>0</v>
      </c>
      <c r="U42" s="127">
        <v>0</v>
      </c>
      <c r="V42" s="714">
        <v>26</v>
      </c>
      <c r="W42" s="688">
        <v>26</v>
      </c>
      <c r="X42" s="648" t="s">
        <v>45</v>
      </c>
      <c r="Y42" s="147">
        <f t="shared" si="73"/>
        <v>0</v>
      </c>
      <c r="Z42" s="121">
        <v>0</v>
      </c>
      <c r="AA42" s="121">
        <v>0</v>
      </c>
      <c r="AB42" s="121">
        <v>0</v>
      </c>
      <c r="AC42" s="97">
        <f t="shared" si="76"/>
        <v>42.989999999999995</v>
      </c>
      <c r="AD42" s="98">
        <f t="shared" si="77"/>
        <v>42.62</v>
      </c>
      <c r="AE42" s="98">
        <f t="shared" si="78"/>
        <v>31.11</v>
      </c>
      <c r="AF42" s="98">
        <f t="shared" si="78"/>
        <v>11.51</v>
      </c>
      <c r="AG42" s="104">
        <f t="shared" si="79"/>
        <v>31.11</v>
      </c>
      <c r="AH42" s="306">
        <v>31.11</v>
      </c>
      <c r="AI42" s="307">
        <v>0</v>
      </c>
      <c r="AJ42" s="98">
        <f t="shared" si="80"/>
        <v>11.51</v>
      </c>
      <c r="AK42" s="307">
        <v>0</v>
      </c>
      <c r="AL42" s="307">
        <v>11.51</v>
      </c>
      <c r="AM42" s="98">
        <f t="shared" si="81"/>
        <v>0.37</v>
      </c>
      <c r="AN42" s="307">
        <v>0.37</v>
      </c>
      <c r="AO42" s="307">
        <v>0</v>
      </c>
      <c r="AP42" s="307">
        <v>0</v>
      </c>
      <c r="AQ42" s="308">
        <v>0</v>
      </c>
      <c r="AR42" s="714">
        <v>26</v>
      </c>
    </row>
    <row r="43" spans="2:44" s="233" customFormat="1" ht="18.75" customHeight="1">
      <c r="B43" s="599" t="s">
        <v>110</v>
      </c>
      <c r="C43" s="647"/>
      <c r="D43" s="108">
        <f>SUM(D44:D45)</f>
        <v>36538.9</v>
      </c>
      <c r="E43" s="109">
        <f>F43+G43</f>
        <v>35654.44</v>
      </c>
      <c r="F43" s="109">
        <f aca="true" t="shared" si="86" ref="F43:G45">I43+L43</f>
        <v>19438.7</v>
      </c>
      <c r="G43" s="109">
        <f t="shared" si="86"/>
        <v>16215.74</v>
      </c>
      <c r="H43" s="109">
        <f>I43+J43</f>
        <v>19724.93</v>
      </c>
      <c r="I43" s="109">
        <f aca="true" t="shared" si="87" ref="I43:J45">T43+AH43</f>
        <v>19297.12</v>
      </c>
      <c r="J43" s="109">
        <f t="shared" si="87"/>
        <v>427.81</v>
      </c>
      <c r="K43" s="109">
        <f>L43+M43</f>
        <v>15929.51</v>
      </c>
      <c r="L43" s="110">
        <f>SUM(L44:L45)</f>
        <v>141.57999999999998</v>
      </c>
      <c r="M43" s="111">
        <f>SUM(M44:M45)</f>
        <v>15787.93</v>
      </c>
      <c r="N43" s="112">
        <f>SUM(N44:N45)</f>
        <v>884.46</v>
      </c>
      <c r="O43" s="111">
        <f>P43+AB43</f>
        <v>6959.82</v>
      </c>
      <c r="P43" s="109">
        <f>Q43+R43</f>
        <v>6634</v>
      </c>
      <c r="Q43" s="109">
        <f>SUM(Q44:Q45)</f>
        <v>3964</v>
      </c>
      <c r="R43" s="109">
        <f>SUM(R44:R45)</f>
        <v>2670</v>
      </c>
      <c r="S43" s="109">
        <f>T43+U43</f>
        <v>4223</v>
      </c>
      <c r="T43" s="109">
        <f>SUM(T44:T45)</f>
        <v>3892</v>
      </c>
      <c r="U43" s="113">
        <f>SUM(U44:U45)</f>
        <v>331</v>
      </c>
      <c r="V43" s="722"/>
      <c r="W43" s="599" t="s">
        <v>110</v>
      </c>
      <c r="X43" s="647"/>
      <c r="Y43" s="148">
        <f>Z43+AA43</f>
        <v>2411</v>
      </c>
      <c r="Z43" s="109">
        <f>SUM(Z44:Z45)</f>
        <v>72</v>
      </c>
      <c r="AA43" s="109">
        <f>SUM(AA44:AA45)</f>
        <v>2339</v>
      </c>
      <c r="AB43" s="113">
        <f>SUM(AB44:AB45)</f>
        <v>325.82</v>
      </c>
      <c r="AC43" s="232">
        <f aca="true" t="shared" si="88" ref="AC43:AP43">SUM(AC44:AC45)</f>
        <v>29579.08</v>
      </c>
      <c r="AD43" s="140">
        <f t="shared" si="88"/>
        <v>29020.440000000002</v>
      </c>
      <c r="AE43" s="140">
        <f t="shared" si="88"/>
        <v>15474.7</v>
      </c>
      <c r="AF43" s="140">
        <f t="shared" si="88"/>
        <v>13545.740000000002</v>
      </c>
      <c r="AG43" s="248">
        <f t="shared" si="88"/>
        <v>15501.93</v>
      </c>
      <c r="AH43" s="111">
        <f t="shared" si="88"/>
        <v>15405.119999999999</v>
      </c>
      <c r="AI43" s="109">
        <f t="shared" si="88"/>
        <v>96.81</v>
      </c>
      <c r="AJ43" s="109">
        <f t="shared" si="88"/>
        <v>13518.51</v>
      </c>
      <c r="AK43" s="109">
        <f t="shared" si="88"/>
        <v>69.58</v>
      </c>
      <c r="AL43" s="109">
        <f t="shared" si="88"/>
        <v>13448.93</v>
      </c>
      <c r="AM43" s="109">
        <f t="shared" si="88"/>
        <v>558.64</v>
      </c>
      <c r="AN43" s="109">
        <f t="shared" si="88"/>
        <v>112.41999999999999</v>
      </c>
      <c r="AO43" s="109">
        <f t="shared" si="88"/>
        <v>207.66</v>
      </c>
      <c r="AP43" s="109">
        <f t="shared" si="88"/>
        <v>158.03</v>
      </c>
      <c r="AQ43" s="112">
        <f>SUM(AQ44:AQ45)</f>
        <v>80.53</v>
      </c>
      <c r="AR43" s="722"/>
    </row>
    <row r="44" spans="2:44" s="107" customFormat="1" ht="18.75" customHeight="1">
      <c r="B44" s="688">
        <v>27</v>
      </c>
      <c r="C44" s="648" t="s">
        <v>37</v>
      </c>
      <c r="D44" s="97">
        <f>E44+N44</f>
        <v>19901.75</v>
      </c>
      <c r="E44" s="98">
        <f>F44+G44</f>
        <v>19419.72</v>
      </c>
      <c r="F44" s="98">
        <f t="shared" si="86"/>
        <v>11905.93</v>
      </c>
      <c r="G44" s="98">
        <f t="shared" si="86"/>
        <v>7513.79</v>
      </c>
      <c r="H44" s="98">
        <f>I44+J44</f>
        <v>12208.99</v>
      </c>
      <c r="I44" s="98">
        <f t="shared" si="87"/>
        <v>11843.93</v>
      </c>
      <c r="J44" s="98">
        <f t="shared" si="87"/>
        <v>365.06</v>
      </c>
      <c r="K44" s="98">
        <f>L44+M44</f>
        <v>7210.73</v>
      </c>
      <c r="L44" s="104">
        <f aca="true" t="shared" si="89" ref="L44:N45">Z44+AK44</f>
        <v>62</v>
      </c>
      <c r="M44" s="105">
        <f t="shared" si="89"/>
        <v>7148.73</v>
      </c>
      <c r="N44" s="102">
        <f t="shared" si="89"/>
        <v>482.03</v>
      </c>
      <c r="O44" s="105">
        <f>P44+AB44</f>
        <v>6247.36</v>
      </c>
      <c r="P44" s="98">
        <f>Q44+R44</f>
        <v>5946</v>
      </c>
      <c r="Q44" s="121">
        <f>T44+Z44</f>
        <v>3547</v>
      </c>
      <c r="R44" s="121">
        <f>U44+AA44</f>
        <v>2399</v>
      </c>
      <c r="S44" s="98">
        <f>T44+U44</f>
        <v>3781</v>
      </c>
      <c r="T44" s="121">
        <v>3485</v>
      </c>
      <c r="U44" s="127">
        <v>296</v>
      </c>
      <c r="V44" s="714">
        <v>27</v>
      </c>
      <c r="W44" s="688">
        <v>27</v>
      </c>
      <c r="X44" s="648" t="s">
        <v>37</v>
      </c>
      <c r="Y44" s="147">
        <f>Z44+AA44</f>
        <v>2165</v>
      </c>
      <c r="Z44" s="121">
        <v>62</v>
      </c>
      <c r="AA44" s="121">
        <v>2103</v>
      </c>
      <c r="AB44" s="121">
        <v>301.36</v>
      </c>
      <c r="AC44" s="97">
        <f>AD44+AM44</f>
        <v>13654.390000000001</v>
      </c>
      <c r="AD44" s="98">
        <f>AE44+AF44</f>
        <v>13473.720000000001</v>
      </c>
      <c r="AE44" s="98">
        <f>AH44+AK44</f>
        <v>8358.93</v>
      </c>
      <c r="AF44" s="98">
        <f>AI44+AL44</f>
        <v>5114.79</v>
      </c>
      <c r="AG44" s="104">
        <f>AH44+AI44</f>
        <v>8427.99</v>
      </c>
      <c r="AH44" s="306">
        <v>8358.93</v>
      </c>
      <c r="AI44" s="307">
        <v>69.06</v>
      </c>
      <c r="AJ44" s="98">
        <f>AK44+AL44</f>
        <v>5045.73</v>
      </c>
      <c r="AK44" s="307">
        <v>0</v>
      </c>
      <c r="AL44" s="307">
        <v>5045.73</v>
      </c>
      <c r="AM44" s="98">
        <f>SUM(AN44:AQ44)</f>
        <v>180.67</v>
      </c>
      <c r="AN44" s="307">
        <v>71.99</v>
      </c>
      <c r="AO44" s="307">
        <v>48.96</v>
      </c>
      <c r="AP44" s="307">
        <v>58.22</v>
      </c>
      <c r="AQ44" s="308">
        <v>1.5</v>
      </c>
      <c r="AR44" s="714">
        <v>27</v>
      </c>
    </row>
    <row r="45" spans="2:44" s="107" customFormat="1" ht="18.75" customHeight="1" thickBot="1">
      <c r="B45" s="689">
        <v>28</v>
      </c>
      <c r="C45" s="690" t="s">
        <v>98</v>
      </c>
      <c r="D45" s="97">
        <f>E45+N45</f>
        <v>16637.15</v>
      </c>
      <c r="E45" s="98">
        <f>F45+G45</f>
        <v>16234.720000000001</v>
      </c>
      <c r="F45" s="98">
        <f t="shared" si="86"/>
        <v>7532.7699999999995</v>
      </c>
      <c r="G45" s="98">
        <f t="shared" si="86"/>
        <v>8701.95</v>
      </c>
      <c r="H45" s="98">
        <f>I45+J45</f>
        <v>7515.94</v>
      </c>
      <c r="I45" s="98">
        <f t="shared" si="87"/>
        <v>7453.19</v>
      </c>
      <c r="J45" s="98">
        <f t="shared" si="87"/>
        <v>62.75</v>
      </c>
      <c r="K45" s="98">
        <f>L45+M45</f>
        <v>8718.78</v>
      </c>
      <c r="L45" s="104">
        <f t="shared" si="89"/>
        <v>79.58</v>
      </c>
      <c r="M45" s="105">
        <f t="shared" si="89"/>
        <v>8639.2</v>
      </c>
      <c r="N45" s="102">
        <f t="shared" si="89"/>
        <v>402.43</v>
      </c>
      <c r="O45" s="105">
        <f>P45+AB45</f>
        <v>712.46</v>
      </c>
      <c r="P45" s="98">
        <f>Q45+R45</f>
        <v>688</v>
      </c>
      <c r="Q45" s="121">
        <f>T45+Z45</f>
        <v>417</v>
      </c>
      <c r="R45" s="121">
        <f>U45+AA45</f>
        <v>271</v>
      </c>
      <c r="S45" s="98">
        <f>T45+U45</f>
        <v>442</v>
      </c>
      <c r="T45" s="121">
        <v>407</v>
      </c>
      <c r="U45" s="127">
        <v>35</v>
      </c>
      <c r="V45" s="714">
        <v>28</v>
      </c>
      <c r="W45" s="689">
        <v>28</v>
      </c>
      <c r="X45" s="690" t="s">
        <v>98</v>
      </c>
      <c r="Y45" s="147">
        <f>Z45+AA45</f>
        <v>246</v>
      </c>
      <c r="Z45" s="121">
        <v>10</v>
      </c>
      <c r="AA45" s="121">
        <v>236</v>
      </c>
      <c r="AB45" s="121">
        <v>24.46</v>
      </c>
      <c r="AC45" s="97">
        <f>AD45+AM45</f>
        <v>15924.69</v>
      </c>
      <c r="AD45" s="98">
        <f>AE45+AF45</f>
        <v>15546.720000000001</v>
      </c>
      <c r="AE45" s="98">
        <f>AH45+AK45</f>
        <v>7115.7699999999995</v>
      </c>
      <c r="AF45" s="98">
        <f>AI45+AL45</f>
        <v>8430.95</v>
      </c>
      <c r="AG45" s="104">
        <f>AH45+AI45</f>
        <v>7073.94</v>
      </c>
      <c r="AH45" s="306">
        <v>7046.19</v>
      </c>
      <c r="AI45" s="307">
        <v>27.75</v>
      </c>
      <c r="AJ45" s="98">
        <f>AK45+AL45</f>
        <v>8472.78</v>
      </c>
      <c r="AK45" s="307">
        <v>69.58</v>
      </c>
      <c r="AL45" s="307">
        <v>8403.2</v>
      </c>
      <c r="AM45" s="98">
        <f>SUM(AN45:AQ45)</f>
        <v>377.97</v>
      </c>
      <c r="AN45" s="307">
        <v>40.43</v>
      </c>
      <c r="AO45" s="307">
        <v>158.7</v>
      </c>
      <c r="AP45" s="307">
        <v>99.81</v>
      </c>
      <c r="AQ45" s="308">
        <v>79.03</v>
      </c>
      <c r="AR45" s="714">
        <v>28</v>
      </c>
    </row>
    <row r="46" spans="2:59" s="120" customFormat="1" ht="24.75" customHeight="1">
      <c r="B46" s="611" t="s">
        <v>8</v>
      </c>
      <c r="C46" s="655"/>
      <c r="D46" s="118">
        <f>+O46+AC46</f>
        <v>109804.67</v>
      </c>
      <c r="E46" s="116">
        <f aca="true" t="shared" si="90" ref="E46:U46">+E47+E50+E55</f>
        <v>106629.73000000001</v>
      </c>
      <c r="F46" s="116">
        <f t="shared" si="90"/>
        <v>57480.829999999994</v>
      </c>
      <c r="G46" s="116">
        <f t="shared" si="90"/>
        <v>49148.9</v>
      </c>
      <c r="H46" s="116">
        <f t="shared" si="90"/>
        <v>58256.45</v>
      </c>
      <c r="I46" s="116">
        <f t="shared" si="90"/>
        <v>56191.509999999995</v>
      </c>
      <c r="J46" s="116">
        <f t="shared" si="90"/>
        <v>2064.9399999999996</v>
      </c>
      <c r="K46" s="116">
        <f t="shared" si="90"/>
        <v>48373.28</v>
      </c>
      <c r="L46" s="117">
        <f t="shared" si="90"/>
        <v>1289.3200000000002</v>
      </c>
      <c r="M46" s="118">
        <f t="shared" si="90"/>
        <v>47083.96000000001</v>
      </c>
      <c r="N46" s="119">
        <f t="shared" si="90"/>
        <v>3174.9400000000005</v>
      </c>
      <c r="O46" s="118">
        <f t="shared" si="90"/>
        <v>29110.75</v>
      </c>
      <c r="P46" s="116">
        <f t="shared" si="90"/>
        <v>27546.72</v>
      </c>
      <c r="Q46" s="116">
        <f t="shared" si="90"/>
        <v>12078.519999999999</v>
      </c>
      <c r="R46" s="116">
        <f t="shared" si="90"/>
        <v>15468.2</v>
      </c>
      <c r="S46" s="116">
        <f t="shared" si="90"/>
        <v>12642.49</v>
      </c>
      <c r="T46" s="116">
        <f t="shared" si="90"/>
        <v>10879.89</v>
      </c>
      <c r="U46" s="142">
        <f t="shared" si="90"/>
        <v>1762.6</v>
      </c>
      <c r="V46" s="723"/>
      <c r="W46" s="611" t="s">
        <v>8</v>
      </c>
      <c r="X46" s="655"/>
      <c r="Y46" s="149">
        <f aca="true" t="shared" si="91" ref="Y46:AQ46">+Y47+Y50+Y55</f>
        <v>14904.230000000001</v>
      </c>
      <c r="Z46" s="116">
        <f t="shared" si="91"/>
        <v>1198.63</v>
      </c>
      <c r="AA46" s="116">
        <f t="shared" si="91"/>
        <v>13705.6</v>
      </c>
      <c r="AB46" s="119">
        <f t="shared" si="91"/>
        <v>1564.03</v>
      </c>
      <c r="AC46" s="118">
        <f t="shared" si="91"/>
        <v>80693.92</v>
      </c>
      <c r="AD46" s="116">
        <f t="shared" si="91"/>
        <v>79083.01000000001</v>
      </c>
      <c r="AE46" s="116">
        <f t="shared" si="91"/>
        <v>45402.31</v>
      </c>
      <c r="AF46" s="116">
        <f t="shared" si="91"/>
        <v>33680.7</v>
      </c>
      <c r="AG46" s="117">
        <f t="shared" si="91"/>
        <v>45613.96</v>
      </c>
      <c r="AH46" s="118">
        <f t="shared" si="91"/>
        <v>45311.619999999995</v>
      </c>
      <c r="AI46" s="116">
        <f t="shared" si="91"/>
        <v>302.34</v>
      </c>
      <c r="AJ46" s="116">
        <f t="shared" si="91"/>
        <v>33469.049999999996</v>
      </c>
      <c r="AK46" s="116">
        <f t="shared" si="91"/>
        <v>90.69000000000001</v>
      </c>
      <c r="AL46" s="116">
        <f t="shared" si="91"/>
        <v>33378.36</v>
      </c>
      <c r="AM46" s="133">
        <f t="shared" si="91"/>
        <v>1610.91</v>
      </c>
      <c r="AN46" s="116">
        <f t="shared" si="91"/>
        <v>574.6300000000001</v>
      </c>
      <c r="AO46" s="116">
        <f t="shared" si="91"/>
        <v>178.73999999999998</v>
      </c>
      <c r="AP46" s="116">
        <f t="shared" si="91"/>
        <v>697.6700000000001</v>
      </c>
      <c r="AQ46" s="119">
        <f t="shared" si="91"/>
        <v>159.87</v>
      </c>
      <c r="AR46" s="723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</row>
    <row r="47" spans="2:44" s="114" customFormat="1" ht="18.75" customHeight="1">
      <c r="B47" s="599" t="s">
        <v>106</v>
      </c>
      <c r="C47" s="647"/>
      <c r="D47" s="108">
        <f>SUM(D48:D49)</f>
        <v>35813.97</v>
      </c>
      <c r="E47" s="109">
        <f aca="true" t="shared" si="92" ref="E47:E59">F47+G47</f>
        <v>34583.92</v>
      </c>
      <c r="F47" s="109">
        <f aca="true" t="shared" si="93" ref="F47:G49">I47+L47</f>
        <v>19161.499999999996</v>
      </c>
      <c r="G47" s="109">
        <f t="shared" si="93"/>
        <v>15422.42</v>
      </c>
      <c r="H47" s="109">
        <f aca="true" t="shared" si="94" ref="H47:H59">I47+J47</f>
        <v>19703.679999999997</v>
      </c>
      <c r="I47" s="109">
        <f aca="true" t="shared" si="95" ref="I47:J49">T47+AH47</f>
        <v>18939.339999999997</v>
      </c>
      <c r="J47" s="109">
        <f t="shared" si="95"/>
        <v>764.3399999999999</v>
      </c>
      <c r="K47" s="109">
        <f aca="true" t="shared" si="96" ref="K47:K59">L47+M47</f>
        <v>14880.24</v>
      </c>
      <c r="L47" s="110">
        <f aca="true" t="shared" si="97" ref="L47:N49">Z47+AK47</f>
        <v>222.16</v>
      </c>
      <c r="M47" s="111">
        <f t="shared" si="97"/>
        <v>14658.08</v>
      </c>
      <c r="N47" s="112">
        <f t="shared" si="97"/>
        <v>1230.05</v>
      </c>
      <c r="O47" s="108">
        <f aca="true" t="shared" si="98" ref="O47:O59">P47+AB47</f>
        <v>10982.91</v>
      </c>
      <c r="P47" s="109">
        <f aca="true" t="shared" si="99" ref="P47:P59">Q47+R47</f>
        <v>10397.34</v>
      </c>
      <c r="Q47" s="109">
        <f aca="true" t="shared" si="100" ref="Q47:R49">T47+Z47</f>
        <v>5173.499999999999</v>
      </c>
      <c r="R47" s="109">
        <f t="shared" si="100"/>
        <v>5223.84</v>
      </c>
      <c r="S47" s="109">
        <f aca="true" t="shared" si="101" ref="S47:S59">T47+U47</f>
        <v>5616.9</v>
      </c>
      <c r="T47" s="109">
        <f>SUM(T48:T49)</f>
        <v>4951.629999999999</v>
      </c>
      <c r="U47" s="113">
        <f>SUM(U48:U49)</f>
        <v>665.27</v>
      </c>
      <c r="V47" s="722"/>
      <c r="W47" s="599" t="s">
        <v>106</v>
      </c>
      <c r="X47" s="647"/>
      <c r="Y47" s="148">
        <f aca="true" t="shared" si="102" ref="Y47:Y59">Z47+AA47</f>
        <v>4780.44</v>
      </c>
      <c r="Z47" s="109">
        <f aca="true" t="shared" si="103" ref="Z47:AQ47">SUM(Z48:Z49)</f>
        <v>221.87</v>
      </c>
      <c r="AA47" s="109">
        <f t="shared" si="103"/>
        <v>4558.57</v>
      </c>
      <c r="AB47" s="109">
        <f t="shared" si="103"/>
        <v>585.5699999999999</v>
      </c>
      <c r="AC47" s="108">
        <f t="shared" si="103"/>
        <v>24831.06</v>
      </c>
      <c r="AD47" s="109">
        <f t="shared" si="103"/>
        <v>24186.58</v>
      </c>
      <c r="AE47" s="109">
        <f t="shared" si="103"/>
        <v>13988</v>
      </c>
      <c r="AF47" s="109">
        <f t="shared" si="103"/>
        <v>10198.580000000002</v>
      </c>
      <c r="AG47" s="110">
        <f t="shared" si="103"/>
        <v>14086.78</v>
      </c>
      <c r="AH47" s="111">
        <f t="shared" si="103"/>
        <v>13987.71</v>
      </c>
      <c r="AI47" s="109">
        <f t="shared" si="103"/>
        <v>99.07</v>
      </c>
      <c r="AJ47" s="109">
        <f t="shared" si="103"/>
        <v>10099.8</v>
      </c>
      <c r="AK47" s="109">
        <f t="shared" si="103"/>
        <v>0.29</v>
      </c>
      <c r="AL47" s="109">
        <f t="shared" si="103"/>
        <v>10099.51</v>
      </c>
      <c r="AM47" s="110">
        <f t="shared" si="103"/>
        <v>644.48</v>
      </c>
      <c r="AN47" s="110">
        <f t="shared" si="103"/>
        <v>250.60000000000002</v>
      </c>
      <c r="AO47" s="110">
        <f t="shared" si="103"/>
        <v>25.78</v>
      </c>
      <c r="AP47" s="110">
        <f t="shared" si="103"/>
        <v>306.81</v>
      </c>
      <c r="AQ47" s="112">
        <f t="shared" si="103"/>
        <v>61.290000000000006</v>
      </c>
      <c r="AR47" s="722"/>
    </row>
    <row r="48" spans="2:44" s="107" customFormat="1" ht="18.75" customHeight="1">
      <c r="B48" s="688">
        <v>29</v>
      </c>
      <c r="C48" s="601" t="s">
        <v>46</v>
      </c>
      <c r="D48" s="97">
        <f>E48+N48</f>
        <v>18942.29</v>
      </c>
      <c r="E48" s="98">
        <f t="shared" si="92"/>
        <v>18393.510000000002</v>
      </c>
      <c r="F48" s="98">
        <f t="shared" si="93"/>
        <v>11460.83</v>
      </c>
      <c r="G48" s="98">
        <f t="shared" si="93"/>
        <v>6932.68</v>
      </c>
      <c r="H48" s="98">
        <f t="shared" si="94"/>
        <v>11789.98</v>
      </c>
      <c r="I48" s="98">
        <f t="shared" si="95"/>
        <v>11365.52</v>
      </c>
      <c r="J48" s="98">
        <f t="shared" si="95"/>
        <v>424.46000000000004</v>
      </c>
      <c r="K48" s="98">
        <f t="shared" si="96"/>
        <v>6603.530000000001</v>
      </c>
      <c r="L48" s="104">
        <f t="shared" si="97"/>
        <v>95.31</v>
      </c>
      <c r="M48" s="105">
        <f t="shared" si="97"/>
        <v>6508.22</v>
      </c>
      <c r="N48" s="102">
        <f t="shared" si="97"/>
        <v>548.78</v>
      </c>
      <c r="O48" s="144">
        <f t="shared" si="98"/>
        <v>3563.45</v>
      </c>
      <c r="P48" s="145">
        <f t="shared" si="99"/>
        <v>3369.02</v>
      </c>
      <c r="Q48" s="146">
        <f t="shared" si="100"/>
        <v>2358.2</v>
      </c>
      <c r="R48" s="146">
        <f t="shared" si="100"/>
        <v>1010.82</v>
      </c>
      <c r="S48" s="145">
        <f t="shared" si="101"/>
        <v>2626.79</v>
      </c>
      <c r="T48" s="121">
        <v>2263.18</v>
      </c>
      <c r="U48" s="127">
        <v>363.61</v>
      </c>
      <c r="V48" s="712">
        <v>29</v>
      </c>
      <c r="W48" s="688">
        <v>29</v>
      </c>
      <c r="X48" s="601" t="s">
        <v>46</v>
      </c>
      <c r="Y48" s="150">
        <f t="shared" si="102"/>
        <v>742.23</v>
      </c>
      <c r="Z48" s="121">
        <v>95.02</v>
      </c>
      <c r="AA48" s="121">
        <v>647.21</v>
      </c>
      <c r="AB48" s="121">
        <v>194.43</v>
      </c>
      <c r="AC48" s="97">
        <f>+AD48+AM48</f>
        <v>15378.840000000002</v>
      </c>
      <c r="AD48" s="98">
        <f>+AE48+AF48</f>
        <v>15024.490000000002</v>
      </c>
      <c r="AE48" s="98">
        <f>+AH48+AK48</f>
        <v>9102.630000000001</v>
      </c>
      <c r="AF48" s="98">
        <f>+AI48+AL48</f>
        <v>5921.860000000001</v>
      </c>
      <c r="AG48" s="104">
        <f>+AH48+AI48</f>
        <v>9163.19</v>
      </c>
      <c r="AH48" s="3">
        <v>9102.34</v>
      </c>
      <c r="AI48" s="121">
        <v>60.85</v>
      </c>
      <c r="AJ48" s="98">
        <f>+AK48+AL48</f>
        <v>5861.3</v>
      </c>
      <c r="AK48" s="121">
        <v>0.29</v>
      </c>
      <c r="AL48" s="121">
        <v>5861.01</v>
      </c>
      <c r="AM48" s="104">
        <f>SUM(AN48:AQ48)</f>
        <v>354.35</v>
      </c>
      <c r="AN48" s="121">
        <v>96.98</v>
      </c>
      <c r="AO48" s="121">
        <v>13.44</v>
      </c>
      <c r="AP48" s="121">
        <v>231.02</v>
      </c>
      <c r="AQ48" s="127">
        <v>12.91</v>
      </c>
      <c r="AR48" s="712">
        <v>29</v>
      </c>
    </row>
    <row r="49" spans="2:44" s="107" customFormat="1" ht="18.75" customHeight="1">
      <c r="B49" s="688">
        <v>30</v>
      </c>
      <c r="C49" s="601" t="s">
        <v>47</v>
      </c>
      <c r="D49" s="97">
        <f>E49+N49</f>
        <v>16871.68</v>
      </c>
      <c r="E49" s="98">
        <f t="shared" si="92"/>
        <v>16190.41</v>
      </c>
      <c r="F49" s="98">
        <f t="shared" si="93"/>
        <v>7700.67</v>
      </c>
      <c r="G49" s="98">
        <f t="shared" si="93"/>
        <v>8489.74</v>
      </c>
      <c r="H49" s="98">
        <f t="shared" si="94"/>
        <v>7913.7</v>
      </c>
      <c r="I49" s="98">
        <f t="shared" si="95"/>
        <v>7573.82</v>
      </c>
      <c r="J49" s="98">
        <f t="shared" si="95"/>
        <v>339.88</v>
      </c>
      <c r="K49" s="98">
        <f t="shared" si="96"/>
        <v>8276.710000000001</v>
      </c>
      <c r="L49" s="104">
        <f t="shared" si="97"/>
        <v>126.85</v>
      </c>
      <c r="M49" s="105">
        <f t="shared" si="97"/>
        <v>8149.860000000001</v>
      </c>
      <c r="N49" s="102">
        <f t="shared" si="97"/>
        <v>681.27</v>
      </c>
      <c r="O49" s="144">
        <f t="shared" si="98"/>
        <v>7419.46</v>
      </c>
      <c r="P49" s="145">
        <f t="shared" si="99"/>
        <v>7028.32</v>
      </c>
      <c r="Q49" s="146">
        <f t="shared" si="100"/>
        <v>2815.2999999999997</v>
      </c>
      <c r="R49" s="146">
        <f t="shared" si="100"/>
        <v>4213.02</v>
      </c>
      <c r="S49" s="145">
        <f t="shared" si="101"/>
        <v>2990.1099999999997</v>
      </c>
      <c r="T49" s="121">
        <v>2688.45</v>
      </c>
      <c r="U49" s="127">
        <v>301.66</v>
      </c>
      <c r="V49" s="712">
        <v>30</v>
      </c>
      <c r="W49" s="688">
        <v>30</v>
      </c>
      <c r="X49" s="601" t="s">
        <v>47</v>
      </c>
      <c r="Y49" s="150">
        <f t="shared" si="102"/>
        <v>4038.21</v>
      </c>
      <c r="Z49" s="121">
        <v>126.85</v>
      </c>
      <c r="AA49" s="121">
        <v>3911.36</v>
      </c>
      <c r="AB49" s="121">
        <v>391.14</v>
      </c>
      <c r="AC49" s="97">
        <f>+AD49+AM49</f>
        <v>9452.22</v>
      </c>
      <c r="AD49" s="98">
        <f>+AE49+AF49</f>
        <v>9162.09</v>
      </c>
      <c r="AE49" s="98">
        <f>+AH49+AK49</f>
        <v>4885.37</v>
      </c>
      <c r="AF49" s="98">
        <f>+AI49+AL49</f>
        <v>4276.72</v>
      </c>
      <c r="AG49" s="104">
        <f>+AH49+AI49</f>
        <v>4923.59</v>
      </c>
      <c r="AH49" s="3">
        <v>4885.37</v>
      </c>
      <c r="AI49" s="121">
        <v>38.22</v>
      </c>
      <c r="AJ49" s="98">
        <f>+AK49+AL49</f>
        <v>4238.5</v>
      </c>
      <c r="AK49" s="121">
        <v>0</v>
      </c>
      <c r="AL49" s="121">
        <v>4238.5</v>
      </c>
      <c r="AM49" s="104">
        <f>SUM(AN49:AQ49)</f>
        <v>290.13</v>
      </c>
      <c r="AN49" s="121">
        <v>153.62</v>
      </c>
      <c r="AO49" s="121">
        <v>12.34</v>
      </c>
      <c r="AP49" s="121">
        <v>75.79</v>
      </c>
      <c r="AQ49" s="127">
        <v>48.38</v>
      </c>
      <c r="AR49" s="712">
        <v>30</v>
      </c>
    </row>
    <row r="50" spans="2:44" s="114" customFormat="1" ht="18.75" customHeight="1">
      <c r="B50" s="599" t="s">
        <v>107</v>
      </c>
      <c r="C50" s="647"/>
      <c r="D50" s="108">
        <f>SUM(D51:D54)</f>
        <v>39654.71</v>
      </c>
      <c r="E50" s="109">
        <f t="shared" si="92"/>
        <v>38607.21000000001</v>
      </c>
      <c r="F50" s="109">
        <f>I50+L50</f>
        <v>19602.38</v>
      </c>
      <c r="G50" s="109">
        <f>J50+M50</f>
        <v>19004.83</v>
      </c>
      <c r="H50" s="109">
        <f t="shared" si="94"/>
        <v>19403.62</v>
      </c>
      <c r="I50" s="109">
        <f aca="true" t="shared" si="104" ref="I50:J54">T50+AH50</f>
        <v>18736.91</v>
      </c>
      <c r="J50" s="109">
        <f t="shared" si="104"/>
        <v>666.7099999999999</v>
      </c>
      <c r="K50" s="109">
        <f t="shared" si="96"/>
        <v>19203.590000000004</v>
      </c>
      <c r="L50" s="110">
        <f aca="true" t="shared" si="105" ref="L50:N51">Z50+AK50</f>
        <v>865.47</v>
      </c>
      <c r="M50" s="111">
        <f t="shared" si="105"/>
        <v>18338.120000000003</v>
      </c>
      <c r="N50" s="112">
        <f t="shared" si="105"/>
        <v>1047.5</v>
      </c>
      <c r="O50" s="108">
        <f t="shared" si="98"/>
        <v>9540.440000000002</v>
      </c>
      <c r="P50" s="109">
        <f t="shared" si="99"/>
        <v>9099.670000000002</v>
      </c>
      <c r="Q50" s="109">
        <f aca="true" t="shared" si="106" ref="Q50:R54">T50+Z50</f>
        <v>3392.6900000000005</v>
      </c>
      <c r="R50" s="109">
        <f t="shared" si="106"/>
        <v>5706.980000000001</v>
      </c>
      <c r="S50" s="109">
        <f t="shared" si="101"/>
        <v>3193.55</v>
      </c>
      <c r="T50" s="109">
        <f>SUM(T51:T54)</f>
        <v>2617.03</v>
      </c>
      <c r="U50" s="113">
        <f>SUM(U51:U54)</f>
        <v>576.52</v>
      </c>
      <c r="V50" s="722"/>
      <c r="W50" s="599" t="s">
        <v>107</v>
      </c>
      <c r="X50" s="647"/>
      <c r="Y50" s="148">
        <f t="shared" si="102"/>
        <v>5906.120000000001</v>
      </c>
      <c r="Z50" s="109">
        <f>SUM(Z51:Z54)</f>
        <v>775.6600000000001</v>
      </c>
      <c r="AA50" s="109">
        <f>SUM(AA51:AA54)</f>
        <v>5130.460000000001</v>
      </c>
      <c r="AB50" s="109">
        <f>SUM(AB51:AB54)</f>
        <v>440.77</v>
      </c>
      <c r="AC50" s="108">
        <f aca="true" t="shared" si="107" ref="AC50:AQ50">SUM(AC51:AC54)</f>
        <v>30114.27</v>
      </c>
      <c r="AD50" s="109">
        <f t="shared" si="107"/>
        <v>29507.54</v>
      </c>
      <c r="AE50" s="109">
        <f t="shared" si="107"/>
        <v>16209.69</v>
      </c>
      <c r="AF50" s="109">
        <f t="shared" si="107"/>
        <v>13297.85</v>
      </c>
      <c r="AG50" s="110">
        <f t="shared" si="107"/>
        <v>16210.07</v>
      </c>
      <c r="AH50" s="111">
        <f t="shared" si="107"/>
        <v>16119.880000000001</v>
      </c>
      <c r="AI50" s="109">
        <f t="shared" si="107"/>
        <v>90.18999999999998</v>
      </c>
      <c r="AJ50" s="109">
        <f t="shared" si="107"/>
        <v>13297.47</v>
      </c>
      <c r="AK50" s="109">
        <f t="shared" si="107"/>
        <v>89.81</v>
      </c>
      <c r="AL50" s="109">
        <f t="shared" si="107"/>
        <v>13207.66</v>
      </c>
      <c r="AM50" s="110">
        <f t="shared" si="107"/>
        <v>606.73</v>
      </c>
      <c r="AN50" s="109">
        <f t="shared" si="107"/>
        <v>196.48000000000002</v>
      </c>
      <c r="AO50" s="109">
        <f t="shared" si="107"/>
        <v>109.88999999999999</v>
      </c>
      <c r="AP50" s="109">
        <f t="shared" si="107"/>
        <v>297.38</v>
      </c>
      <c r="AQ50" s="112">
        <f t="shared" si="107"/>
        <v>2.98</v>
      </c>
      <c r="AR50" s="722"/>
    </row>
    <row r="51" spans="2:44" s="107" customFormat="1" ht="18.75" customHeight="1">
      <c r="B51" s="688">
        <v>31</v>
      </c>
      <c r="C51" s="601" t="s">
        <v>48</v>
      </c>
      <c r="D51" s="97">
        <f>E51+N51</f>
        <v>10390.220000000001</v>
      </c>
      <c r="E51" s="98">
        <f t="shared" si="92"/>
        <v>10119.85</v>
      </c>
      <c r="F51" s="98">
        <f>I51+L51</f>
        <v>7247.92</v>
      </c>
      <c r="G51" s="98">
        <f>J51+M51</f>
        <v>2871.9300000000003</v>
      </c>
      <c r="H51" s="98">
        <f t="shared" si="94"/>
        <v>7332.51</v>
      </c>
      <c r="I51" s="98">
        <f t="shared" si="104"/>
        <v>7247.21</v>
      </c>
      <c r="J51" s="98">
        <f t="shared" si="104"/>
        <v>85.3</v>
      </c>
      <c r="K51" s="98">
        <f t="shared" si="96"/>
        <v>2787.34</v>
      </c>
      <c r="L51" s="104">
        <f t="shared" si="105"/>
        <v>0.71</v>
      </c>
      <c r="M51" s="105">
        <f t="shared" si="105"/>
        <v>2786.63</v>
      </c>
      <c r="N51" s="102">
        <f t="shared" si="105"/>
        <v>270.37</v>
      </c>
      <c r="O51" s="97">
        <f t="shared" si="98"/>
        <v>227.89</v>
      </c>
      <c r="P51" s="98">
        <f t="shared" si="99"/>
        <v>223.97</v>
      </c>
      <c r="Q51" s="121">
        <f t="shared" si="106"/>
        <v>149.13</v>
      </c>
      <c r="R51" s="121">
        <f t="shared" si="106"/>
        <v>74.84</v>
      </c>
      <c r="S51" s="98">
        <f t="shared" si="101"/>
        <v>185.92</v>
      </c>
      <c r="T51" s="121">
        <v>148.42</v>
      </c>
      <c r="U51" s="127">
        <v>37.5</v>
      </c>
      <c r="V51" s="712">
        <v>31</v>
      </c>
      <c r="W51" s="688">
        <v>31</v>
      </c>
      <c r="X51" s="601" t="s">
        <v>48</v>
      </c>
      <c r="Y51" s="147">
        <f t="shared" si="102"/>
        <v>38.050000000000004</v>
      </c>
      <c r="Z51" s="121">
        <v>0.71</v>
      </c>
      <c r="AA51" s="121">
        <v>37.34</v>
      </c>
      <c r="AB51" s="121">
        <v>3.92</v>
      </c>
      <c r="AC51" s="97">
        <f>+AD51+AM51</f>
        <v>10162.330000000002</v>
      </c>
      <c r="AD51" s="98">
        <f>+AE51+AF51</f>
        <v>9895.880000000001</v>
      </c>
      <c r="AE51" s="98">
        <f>+AH51+AK51</f>
        <v>7098.79</v>
      </c>
      <c r="AF51" s="98">
        <f>+AI51+AL51</f>
        <v>2797.09</v>
      </c>
      <c r="AG51" s="104">
        <f>+AH51+AI51</f>
        <v>7146.59</v>
      </c>
      <c r="AH51" s="3">
        <v>7098.79</v>
      </c>
      <c r="AI51" s="121">
        <v>47.8</v>
      </c>
      <c r="AJ51" s="98">
        <f>+AK51+AL51</f>
        <v>2749.29</v>
      </c>
      <c r="AK51" s="121">
        <v>0</v>
      </c>
      <c r="AL51" s="121">
        <v>2749.29</v>
      </c>
      <c r="AM51" s="104">
        <f>SUM(AN51:AQ51)</f>
        <v>266.45</v>
      </c>
      <c r="AN51" s="121">
        <v>102.1</v>
      </c>
      <c r="AO51" s="121">
        <v>69.13</v>
      </c>
      <c r="AP51" s="121">
        <v>92.54</v>
      </c>
      <c r="AQ51" s="297">
        <v>2.68</v>
      </c>
      <c r="AR51" s="712">
        <v>31</v>
      </c>
    </row>
    <row r="52" spans="2:44" s="107" customFormat="1" ht="18.75" customHeight="1">
      <c r="B52" s="688">
        <v>32</v>
      </c>
      <c r="C52" s="601" t="s">
        <v>49</v>
      </c>
      <c r="D52" s="97">
        <f>E52+N52</f>
        <v>1970.4799999999998</v>
      </c>
      <c r="E52" s="98">
        <f t="shared" si="92"/>
        <v>1860.9299999999998</v>
      </c>
      <c r="F52" s="98">
        <f aca="true" t="shared" si="108" ref="F52:G54">I52+L52</f>
        <v>612.01</v>
      </c>
      <c r="G52" s="98">
        <f t="shared" si="108"/>
        <v>1248.9199999999998</v>
      </c>
      <c r="H52" s="98">
        <f t="shared" si="94"/>
        <v>623.63</v>
      </c>
      <c r="I52" s="98">
        <f t="shared" si="104"/>
        <v>612.01</v>
      </c>
      <c r="J52" s="98">
        <f t="shared" si="104"/>
        <v>11.62</v>
      </c>
      <c r="K52" s="98">
        <f t="shared" si="96"/>
        <v>1237.3</v>
      </c>
      <c r="L52" s="104">
        <f>Z52+AK52</f>
        <v>0</v>
      </c>
      <c r="M52" s="105">
        <f aca="true" t="shared" si="109" ref="M52:N54">AA52+AL52</f>
        <v>1237.3</v>
      </c>
      <c r="N52" s="102">
        <f t="shared" si="109"/>
        <v>109.55</v>
      </c>
      <c r="O52" s="97">
        <f t="shared" si="98"/>
        <v>0</v>
      </c>
      <c r="P52" s="98">
        <f t="shared" si="99"/>
        <v>0</v>
      </c>
      <c r="Q52" s="121">
        <f t="shared" si="106"/>
        <v>0</v>
      </c>
      <c r="R52" s="121">
        <f t="shared" si="106"/>
        <v>0</v>
      </c>
      <c r="S52" s="98">
        <f t="shared" si="101"/>
        <v>0</v>
      </c>
      <c r="T52" s="121">
        <v>0</v>
      </c>
      <c r="U52" s="127">
        <v>0</v>
      </c>
      <c r="V52" s="712">
        <v>32</v>
      </c>
      <c r="W52" s="688">
        <v>32</v>
      </c>
      <c r="X52" s="601" t="s">
        <v>49</v>
      </c>
      <c r="Y52" s="147">
        <f t="shared" si="102"/>
        <v>0</v>
      </c>
      <c r="Z52" s="121">
        <v>0</v>
      </c>
      <c r="AA52" s="121">
        <v>0</v>
      </c>
      <c r="AB52" s="121">
        <v>0</v>
      </c>
      <c r="AC52" s="97">
        <f>+AD52+AM52</f>
        <v>1970.4799999999998</v>
      </c>
      <c r="AD52" s="98">
        <f>+AE52+AF52</f>
        <v>1860.9299999999998</v>
      </c>
      <c r="AE52" s="98">
        <f aca="true" t="shared" si="110" ref="AE52:AF54">+AH52+AK52</f>
        <v>612.01</v>
      </c>
      <c r="AF52" s="98">
        <f t="shared" si="110"/>
        <v>1248.9199999999998</v>
      </c>
      <c r="AG52" s="104">
        <f>+AH52+AI52</f>
        <v>623.63</v>
      </c>
      <c r="AH52" s="3">
        <v>612.01</v>
      </c>
      <c r="AI52" s="121">
        <v>11.62</v>
      </c>
      <c r="AJ52" s="98">
        <f>+AK52+AL52</f>
        <v>1237.3</v>
      </c>
      <c r="AK52" s="121">
        <v>0</v>
      </c>
      <c r="AL52" s="121">
        <v>1237.3</v>
      </c>
      <c r="AM52" s="104">
        <f>SUM(AN52:AQ52)</f>
        <v>109.55</v>
      </c>
      <c r="AN52" s="121">
        <v>66.47</v>
      </c>
      <c r="AO52" s="121">
        <v>0.62</v>
      </c>
      <c r="AP52" s="121">
        <v>42.16</v>
      </c>
      <c r="AQ52" s="297">
        <v>0.3</v>
      </c>
      <c r="AR52" s="712">
        <v>32</v>
      </c>
    </row>
    <row r="53" spans="2:44" s="107" customFormat="1" ht="18.75" customHeight="1">
      <c r="B53" s="688">
        <v>33</v>
      </c>
      <c r="C53" s="601" t="s">
        <v>50</v>
      </c>
      <c r="D53" s="97">
        <f>E53+N53</f>
        <v>17256.739999999998</v>
      </c>
      <c r="E53" s="98">
        <f t="shared" si="92"/>
        <v>16828.89</v>
      </c>
      <c r="F53" s="98">
        <f t="shared" si="108"/>
        <v>6025.27</v>
      </c>
      <c r="G53" s="98">
        <f t="shared" si="108"/>
        <v>10803.62</v>
      </c>
      <c r="H53" s="98">
        <f t="shared" si="94"/>
        <v>5560.5</v>
      </c>
      <c r="I53" s="98">
        <f t="shared" si="104"/>
        <v>5197.56</v>
      </c>
      <c r="J53" s="98">
        <f t="shared" si="104"/>
        <v>362.94</v>
      </c>
      <c r="K53" s="98">
        <f t="shared" si="96"/>
        <v>11268.39</v>
      </c>
      <c r="L53" s="104">
        <f>Z53+AK53</f>
        <v>827.71</v>
      </c>
      <c r="M53" s="105">
        <f t="shared" si="109"/>
        <v>10440.68</v>
      </c>
      <c r="N53" s="102">
        <f t="shared" si="109"/>
        <v>427.85</v>
      </c>
      <c r="O53" s="97">
        <f t="shared" si="98"/>
        <v>7455.280000000001</v>
      </c>
      <c r="P53" s="98">
        <f t="shared" si="99"/>
        <v>7109.64</v>
      </c>
      <c r="Q53" s="121">
        <f t="shared" si="106"/>
        <v>2306.8900000000003</v>
      </c>
      <c r="R53" s="121">
        <f t="shared" si="106"/>
        <v>4802.75</v>
      </c>
      <c r="S53" s="98">
        <f t="shared" si="101"/>
        <v>1926.3700000000001</v>
      </c>
      <c r="T53" s="121">
        <v>1568.93</v>
      </c>
      <c r="U53" s="127">
        <v>357.44</v>
      </c>
      <c r="V53" s="712">
        <v>33</v>
      </c>
      <c r="W53" s="688">
        <v>33</v>
      </c>
      <c r="X53" s="601" t="s">
        <v>50</v>
      </c>
      <c r="Y53" s="147">
        <f t="shared" si="102"/>
        <v>5183.27</v>
      </c>
      <c r="Z53" s="121">
        <v>737.96</v>
      </c>
      <c r="AA53" s="121">
        <v>4445.31</v>
      </c>
      <c r="AB53" s="121">
        <v>345.64</v>
      </c>
      <c r="AC53" s="97">
        <f>+AD53+AM53</f>
        <v>9801.46</v>
      </c>
      <c r="AD53" s="98">
        <f>+AE53+AF53</f>
        <v>9719.25</v>
      </c>
      <c r="AE53" s="98">
        <f t="shared" si="110"/>
        <v>3718.38</v>
      </c>
      <c r="AF53" s="98">
        <f t="shared" si="110"/>
        <v>6000.87</v>
      </c>
      <c r="AG53" s="104">
        <f>+AH53+AI53</f>
        <v>3634.13</v>
      </c>
      <c r="AH53" s="3">
        <v>3628.63</v>
      </c>
      <c r="AI53" s="121">
        <v>5.5</v>
      </c>
      <c r="AJ53" s="98">
        <f>+AK53+AL53</f>
        <v>6085.12</v>
      </c>
      <c r="AK53" s="121">
        <v>89.75</v>
      </c>
      <c r="AL53" s="121">
        <v>5995.37</v>
      </c>
      <c r="AM53" s="104">
        <f>SUM(AN53:AQ53)</f>
        <v>82.21000000000001</v>
      </c>
      <c r="AN53" s="121">
        <v>8.05</v>
      </c>
      <c r="AO53" s="121">
        <v>6.57</v>
      </c>
      <c r="AP53" s="121">
        <v>67.59</v>
      </c>
      <c r="AQ53" s="297">
        <v>0</v>
      </c>
      <c r="AR53" s="712">
        <v>33</v>
      </c>
    </row>
    <row r="54" spans="2:44" s="107" customFormat="1" ht="18.75" customHeight="1">
      <c r="B54" s="688">
        <v>34</v>
      </c>
      <c r="C54" s="601" t="s">
        <v>60</v>
      </c>
      <c r="D54" s="97">
        <f>E54+N54</f>
        <v>10037.27</v>
      </c>
      <c r="E54" s="98">
        <f t="shared" si="92"/>
        <v>9797.54</v>
      </c>
      <c r="F54" s="98">
        <f t="shared" si="108"/>
        <v>5717.18</v>
      </c>
      <c r="G54" s="98">
        <f t="shared" si="108"/>
        <v>4080.3599999999997</v>
      </c>
      <c r="H54" s="98">
        <f t="shared" si="94"/>
        <v>5886.9800000000005</v>
      </c>
      <c r="I54" s="98">
        <f t="shared" si="104"/>
        <v>5680.13</v>
      </c>
      <c r="J54" s="98">
        <f t="shared" si="104"/>
        <v>206.85000000000002</v>
      </c>
      <c r="K54" s="98">
        <f t="shared" si="96"/>
        <v>3910.56</v>
      </c>
      <c r="L54" s="104">
        <f>Z54+AK54</f>
        <v>37.050000000000004</v>
      </c>
      <c r="M54" s="105">
        <f t="shared" si="109"/>
        <v>3873.5099999999998</v>
      </c>
      <c r="N54" s="102">
        <f t="shared" si="109"/>
        <v>239.73000000000002</v>
      </c>
      <c r="O54" s="97">
        <f t="shared" si="98"/>
        <v>1857.27</v>
      </c>
      <c r="P54" s="98">
        <f t="shared" si="99"/>
        <v>1766.06</v>
      </c>
      <c r="Q54" s="121">
        <f t="shared" si="106"/>
        <v>936.67</v>
      </c>
      <c r="R54" s="121">
        <f t="shared" si="106"/>
        <v>829.39</v>
      </c>
      <c r="S54" s="98">
        <f t="shared" si="101"/>
        <v>1081.26</v>
      </c>
      <c r="T54" s="121">
        <v>899.68</v>
      </c>
      <c r="U54" s="127">
        <v>181.58</v>
      </c>
      <c r="V54" s="712">
        <v>34</v>
      </c>
      <c r="W54" s="688">
        <v>34</v>
      </c>
      <c r="X54" s="601" t="s">
        <v>60</v>
      </c>
      <c r="Y54" s="147">
        <f t="shared" si="102"/>
        <v>684.8</v>
      </c>
      <c r="Z54" s="121">
        <v>36.99</v>
      </c>
      <c r="AA54" s="121">
        <v>647.81</v>
      </c>
      <c r="AB54" s="121">
        <v>91.21</v>
      </c>
      <c r="AC54" s="97">
        <f>+AD54+AM54</f>
        <v>8180</v>
      </c>
      <c r="AD54" s="98">
        <f>+AE54+AF54</f>
        <v>8031.48</v>
      </c>
      <c r="AE54" s="98">
        <f t="shared" si="110"/>
        <v>4780.51</v>
      </c>
      <c r="AF54" s="98">
        <f t="shared" si="110"/>
        <v>3250.97</v>
      </c>
      <c r="AG54" s="104">
        <f>+AH54+AI54</f>
        <v>4805.72</v>
      </c>
      <c r="AH54" s="3">
        <v>4780.45</v>
      </c>
      <c r="AI54" s="121">
        <v>25.27</v>
      </c>
      <c r="AJ54" s="98">
        <f>+AK54+AL54</f>
        <v>3225.7599999999998</v>
      </c>
      <c r="AK54" s="121">
        <v>0.06</v>
      </c>
      <c r="AL54" s="121">
        <v>3225.7</v>
      </c>
      <c r="AM54" s="104">
        <f>SUM(AN54:AQ54)</f>
        <v>148.52</v>
      </c>
      <c r="AN54" s="121">
        <v>19.86</v>
      </c>
      <c r="AO54" s="121">
        <v>33.57</v>
      </c>
      <c r="AP54" s="121">
        <v>95.09</v>
      </c>
      <c r="AQ54" s="297">
        <v>0</v>
      </c>
      <c r="AR54" s="712">
        <v>34</v>
      </c>
    </row>
    <row r="55" spans="2:44" s="114" customFormat="1" ht="18.75" customHeight="1">
      <c r="B55" s="599" t="s">
        <v>108</v>
      </c>
      <c r="C55" s="647"/>
      <c r="D55" s="108">
        <f>SUM(D56:D59)</f>
        <v>34335.99</v>
      </c>
      <c r="E55" s="109">
        <f t="shared" si="92"/>
        <v>33438.6</v>
      </c>
      <c r="F55" s="109">
        <f aca="true" t="shared" si="111" ref="F55:G59">I55+L55</f>
        <v>18716.949999999997</v>
      </c>
      <c r="G55" s="109">
        <f t="shared" si="111"/>
        <v>14721.65</v>
      </c>
      <c r="H55" s="109">
        <f t="shared" si="94"/>
        <v>19149.149999999998</v>
      </c>
      <c r="I55" s="109">
        <f aca="true" t="shared" si="112" ref="I55:J59">T55+AH55</f>
        <v>18515.26</v>
      </c>
      <c r="J55" s="109">
        <f t="shared" si="112"/>
        <v>633.8900000000001</v>
      </c>
      <c r="K55" s="109">
        <f t="shared" si="96"/>
        <v>14289.45</v>
      </c>
      <c r="L55" s="110">
        <f aca="true" t="shared" si="113" ref="L55:M59">Z55+AK55</f>
        <v>201.69</v>
      </c>
      <c r="M55" s="111">
        <f t="shared" si="113"/>
        <v>14087.76</v>
      </c>
      <c r="N55" s="112">
        <f>AB55+AM55</f>
        <v>897.3900000000001</v>
      </c>
      <c r="O55" s="108">
        <f t="shared" si="98"/>
        <v>8587.4</v>
      </c>
      <c r="P55" s="109">
        <f t="shared" si="99"/>
        <v>8049.709999999999</v>
      </c>
      <c r="Q55" s="109">
        <f aca="true" t="shared" si="114" ref="Q55:R59">T55+Z55</f>
        <v>3512.3299999999995</v>
      </c>
      <c r="R55" s="109">
        <f t="shared" si="114"/>
        <v>4537.38</v>
      </c>
      <c r="S55" s="109">
        <f t="shared" si="101"/>
        <v>3832.0399999999995</v>
      </c>
      <c r="T55" s="109">
        <f>SUM(T56:T59)</f>
        <v>3311.2299999999996</v>
      </c>
      <c r="U55" s="113">
        <f>SUM(U56:U59)</f>
        <v>520.8100000000001</v>
      </c>
      <c r="V55" s="722"/>
      <c r="W55" s="599" t="s">
        <v>108</v>
      </c>
      <c r="X55" s="647"/>
      <c r="Y55" s="148">
        <f t="shared" si="102"/>
        <v>4217.67</v>
      </c>
      <c r="Z55" s="109">
        <f aca="true" t="shared" si="115" ref="Z55:AP55">SUM(Z56:Z59)</f>
        <v>201.1</v>
      </c>
      <c r="AA55" s="109">
        <f t="shared" si="115"/>
        <v>4016.57</v>
      </c>
      <c r="AB55" s="109">
        <f t="shared" si="115"/>
        <v>537.69</v>
      </c>
      <c r="AC55" s="108">
        <f t="shared" si="115"/>
        <v>25748.59</v>
      </c>
      <c r="AD55" s="109">
        <f t="shared" si="115"/>
        <v>25388.89</v>
      </c>
      <c r="AE55" s="109">
        <f t="shared" si="115"/>
        <v>15204.619999999999</v>
      </c>
      <c r="AF55" s="109">
        <f t="shared" si="115"/>
        <v>10184.27</v>
      </c>
      <c r="AG55" s="110">
        <f t="shared" si="115"/>
        <v>15317.110000000002</v>
      </c>
      <c r="AH55" s="111">
        <f t="shared" si="115"/>
        <v>15204.029999999999</v>
      </c>
      <c r="AI55" s="109">
        <f t="shared" si="115"/>
        <v>113.07999999999998</v>
      </c>
      <c r="AJ55" s="109">
        <f t="shared" si="115"/>
        <v>10071.78</v>
      </c>
      <c r="AK55" s="109">
        <f t="shared" si="115"/>
        <v>0.59</v>
      </c>
      <c r="AL55" s="109">
        <f t="shared" si="115"/>
        <v>10071.19</v>
      </c>
      <c r="AM55" s="110">
        <f t="shared" si="115"/>
        <v>359.7</v>
      </c>
      <c r="AN55" s="109">
        <f t="shared" si="115"/>
        <v>127.55000000000001</v>
      </c>
      <c r="AO55" s="109">
        <f t="shared" si="115"/>
        <v>43.06999999999999</v>
      </c>
      <c r="AP55" s="109">
        <f t="shared" si="115"/>
        <v>93.48</v>
      </c>
      <c r="AQ55" s="112">
        <f>SUM(AQ56:AQ59)</f>
        <v>95.60000000000001</v>
      </c>
      <c r="AR55" s="722"/>
    </row>
    <row r="56" spans="2:44" s="107" customFormat="1" ht="18.75" customHeight="1">
      <c r="B56" s="688">
        <v>35</v>
      </c>
      <c r="C56" s="601" t="s">
        <v>51</v>
      </c>
      <c r="D56" s="97">
        <f>E56+N56</f>
        <v>4692.0599999999995</v>
      </c>
      <c r="E56" s="98">
        <f t="shared" si="92"/>
        <v>4434.24</v>
      </c>
      <c r="F56" s="98">
        <f t="shared" si="111"/>
        <v>2437.58</v>
      </c>
      <c r="G56" s="98">
        <f t="shared" si="111"/>
        <v>1996.66</v>
      </c>
      <c r="H56" s="98">
        <f t="shared" si="94"/>
        <v>2509.37</v>
      </c>
      <c r="I56" s="98">
        <f t="shared" si="112"/>
        <v>2432.63</v>
      </c>
      <c r="J56" s="98">
        <f t="shared" si="112"/>
        <v>76.74</v>
      </c>
      <c r="K56" s="98">
        <f t="shared" si="96"/>
        <v>1924.8700000000001</v>
      </c>
      <c r="L56" s="104">
        <f t="shared" si="113"/>
        <v>4.95</v>
      </c>
      <c r="M56" s="105">
        <f t="shared" si="113"/>
        <v>1919.92</v>
      </c>
      <c r="N56" s="102">
        <f>AB56+AM56</f>
        <v>257.82000000000005</v>
      </c>
      <c r="O56" s="97">
        <f t="shared" si="98"/>
        <v>605.12</v>
      </c>
      <c r="P56" s="98">
        <f t="shared" si="99"/>
        <v>474.29</v>
      </c>
      <c r="Q56" s="121">
        <f t="shared" si="114"/>
        <v>287.49</v>
      </c>
      <c r="R56" s="121">
        <f t="shared" si="114"/>
        <v>186.8</v>
      </c>
      <c r="S56" s="98">
        <f t="shared" si="101"/>
        <v>321.16</v>
      </c>
      <c r="T56" s="121">
        <v>282.54</v>
      </c>
      <c r="U56" s="127">
        <v>38.62</v>
      </c>
      <c r="V56" s="712">
        <v>35</v>
      </c>
      <c r="W56" s="688">
        <v>35</v>
      </c>
      <c r="X56" s="601" t="s">
        <v>51</v>
      </c>
      <c r="Y56" s="147">
        <f t="shared" si="102"/>
        <v>153.13</v>
      </c>
      <c r="Z56" s="121">
        <v>4.95</v>
      </c>
      <c r="AA56" s="121">
        <v>148.18</v>
      </c>
      <c r="AB56" s="121">
        <v>130.83</v>
      </c>
      <c r="AC56" s="97">
        <f>+AD56+AM56</f>
        <v>4086.9399999999996</v>
      </c>
      <c r="AD56" s="98">
        <f>+AE56+AF56</f>
        <v>3959.95</v>
      </c>
      <c r="AE56" s="98">
        <f aca="true" t="shared" si="116" ref="AE56:AF59">+AH56+AK56</f>
        <v>2150.09</v>
      </c>
      <c r="AF56" s="98">
        <f t="shared" si="116"/>
        <v>1809.86</v>
      </c>
      <c r="AG56" s="104">
        <f>+AH56+AI56</f>
        <v>2188.21</v>
      </c>
      <c r="AH56" s="3">
        <v>2150.09</v>
      </c>
      <c r="AI56" s="121">
        <v>38.12</v>
      </c>
      <c r="AJ56" s="98">
        <f>+AK56+AL56</f>
        <v>1771.74</v>
      </c>
      <c r="AK56" s="121">
        <v>0</v>
      </c>
      <c r="AL56" s="121">
        <v>1771.74</v>
      </c>
      <c r="AM56" s="104">
        <f>SUM(AN56:AQ56)</f>
        <v>126.99000000000001</v>
      </c>
      <c r="AN56" s="121">
        <v>49.05</v>
      </c>
      <c r="AO56" s="121">
        <v>6.94</v>
      </c>
      <c r="AP56" s="121">
        <v>31.48</v>
      </c>
      <c r="AQ56" s="297">
        <v>39.52</v>
      </c>
      <c r="AR56" s="712">
        <v>35</v>
      </c>
    </row>
    <row r="57" spans="2:44" s="107" customFormat="1" ht="18.75" customHeight="1">
      <c r="B57" s="688">
        <v>36</v>
      </c>
      <c r="C57" s="601" t="s">
        <v>52</v>
      </c>
      <c r="D57" s="97">
        <f>E57+N57</f>
        <v>15981.76</v>
      </c>
      <c r="E57" s="98">
        <f t="shared" si="92"/>
        <v>15721.08</v>
      </c>
      <c r="F57" s="98">
        <f t="shared" si="111"/>
        <v>8805.84</v>
      </c>
      <c r="G57" s="98">
        <f t="shared" si="111"/>
        <v>6915.24</v>
      </c>
      <c r="H57" s="98">
        <f t="shared" si="94"/>
        <v>9011.56</v>
      </c>
      <c r="I57" s="98">
        <f t="shared" si="112"/>
        <v>8694.82</v>
      </c>
      <c r="J57" s="98">
        <f t="shared" si="112"/>
        <v>316.74</v>
      </c>
      <c r="K57" s="98">
        <f t="shared" si="96"/>
        <v>6709.52</v>
      </c>
      <c r="L57" s="104">
        <f t="shared" si="113"/>
        <v>111.02</v>
      </c>
      <c r="M57" s="105">
        <f t="shared" si="113"/>
        <v>6598.5</v>
      </c>
      <c r="N57" s="102">
        <f>AB57+AM57</f>
        <v>260.68</v>
      </c>
      <c r="O57" s="97">
        <f t="shared" si="98"/>
        <v>3637.52</v>
      </c>
      <c r="P57" s="98">
        <f t="shared" si="99"/>
        <v>3467.91</v>
      </c>
      <c r="Q57" s="121">
        <f t="shared" si="114"/>
        <v>1552.56</v>
      </c>
      <c r="R57" s="121">
        <f t="shared" si="114"/>
        <v>1915.35</v>
      </c>
      <c r="S57" s="98">
        <f t="shared" si="101"/>
        <v>1709.3899999999999</v>
      </c>
      <c r="T57" s="121">
        <v>1441.54</v>
      </c>
      <c r="U57" s="127">
        <v>267.85</v>
      </c>
      <c r="V57" s="712">
        <v>36</v>
      </c>
      <c r="W57" s="688">
        <v>36</v>
      </c>
      <c r="X57" s="601" t="s">
        <v>52</v>
      </c>
      <c r="Y57" s="147">
        <f t="shared" si="102"/>
        <v>1758.52</v>
      </c>
      <c r="Z57" s="121">
        <v>111.02</v>
      </c>
      <c r="AA57" s="121">
        <v>1647.5</v>
      </c>
      <c r="AB57" s="121">
        <v>169.61</v>
      </c>
      <c r="AC57" s="97">
        <f>+AD57+AM57</f>
        <v>12344.24</v>
      </c>
      <c r="AD57" s="98">
        <f>+AE57+AF57</f>
        <v>12253.17</v>
      </c>
      <c r="AE57" s="98">
        <f t="shared" si="116"/>
        <v>7253.28</v>
      </c>
      <c r="AF57" s="98">
        <f t="shared" si="116"/>
        <v>4999.89</v>
      </c>
      <c r="AG57" s="104">
        <f>+AH57+AI57</f>
        <v>7302.17</v>
      </c>
      <c r="AH57" s="3">
        <v>7253.28</v>
      </c>
      <c r="AI57" s="121">
        <v>48.89</v>
      </c>
      <c r="AJ57" s="98">
        <f>+AK57+AL57</f>
        <v>4951</v>
      </c>
      <c r="AK57" s="121">
        <v>0</v>
      </c>
      <c r="AL57" s="121">
        <v>4951</v>
      </c>
      <c r="AM57" s="104">
        <f>SUM(AN57:AQ57)</f>
        <v>91.07</v>
      </c>
      <c r="AN57" s="121">
        <v>24.75</v>
      </c>
      <c r="AO57" s="121">
        <v>12.52</v>
      </c>
      <c r="AP57" s="121">
        <v>42.98</v>
      </c>
      <c r="AQ57" s="127">
        <v>10.82</v>
      </c>
      <c r="AR57" s="712">
        <v>36</v>
      </c>
    </row>
    <row r="58" spans="2:44" s="107" customFormat="1" ht="18.75" customHeight="1">
      <c r="B58" s="688">
        <v>37</v>
      </c>
      <c r="C58" s="601" t="s">
        <v>53</v>
      </c>
      <c r="D58" s="97">
        <f>E58+N58</f>
        <v>10600.78</v>
      </c>
      <c r="E58" s="98">
        <f t="shared" si="92"/>
        <v>10296.220000000001</v>
      </c>
      <c r="F58" s="98">
        <f t="shared" si="111"/>
        <v>5442.39</v>
      </c>
      <c r="G58" s="98">
        <f t="shared" si="111"/>
        <v>4853.83</v>
      </c>
      <c r="H58" s="98">
        <f t="shared" si="94"/>
        <v>5547.28</v>
      </c>
      <c r="I58" s="98">
        <f t="shared" si="112"/>
        <v>5363.46</v>
      </c>
      <c r="J58" s="98">
        <f t="shared" si="112"/>
        <v>183.82</v>
      </c>
      <c r="K58" s="98">
        <f t="shared" si="96"/>
        <v>4748.9400000000005</v>
      </c>
      <c r="L58" s="104">
        <f t="shared" si="113"/>
        <v>78.93</v>
      </c>
      <c r="M58" s="105">
        <f t="shared" si="113"/>
        <v>4670.01</v>
      </c>
      <c r="N58" s="102">
        <f>AB58+AM58</f>
        <v>304.56</v>
      </c>
      <c r="O58" s="97">
        <f t="shared" si="98"/>
        <v>3735.03</v>
      </c>
      <c r="P58" s="98">
        <f t="shared" si="99"/>
        <v>3514.48</v>
      </c>
      <c r="Q58" s="121">
        <f t="shared" si="114"/>
        <v>1198.87</v>
      </c>
      <c r="R58" s="121">
        <f t="shared" si="114"/>
        <v>2315.61</v>
      </c>
      <c r="S58" s="98">
        <f t="shared" si="101"/>
        <v>1296.22</v>
      </c>
      <c r="T58" s="121">
        <v>1120.53</v>
      </c>
      <c r="U58" s="127">
        <v>175.69</v>
      </c>
      <c r="V58" s="712">
        <v>37</v>
      </c>
      <c r="W58" s="688">
        <v>37</v>
      </c>
      <c r="X58" s="601" t="s">
        <v>53</v>
      </c>
      <c r="Y58" s="147">
        <f t="shared" si="102"/>
        <v>2218.26</v>
      </c>
      <c r="Z58" s="121">
        <v>78.34</v>
      </c>
      <c r="AA58" s="121">
        <v>2139.92</v>
      </c>
      <c r="AB58" s="121">
        <v>220.55</v>
      </c>
      <c r="AC58" s="97">
        <f>+AD58+AM58</f>
        <v>6865.750000000001</v>
      </c>
      <c r="AD58" s="98">
        <f>+AE58+AF58</f>
        <v>6781.740000000001</v>
      </c>
      <c r="AE58" s="98">
        <f t="shared" si="116"/>
        <v>4243.52</v>
      </c>
      <c r="AF58" s="98">
        <f t="shared" si="116"/>
        <v>2538.2200000000003</v>
      </c>
      <c r="AG58" s="104">
        <f>+AH58+AI58</f>
        <v>4251.06</v>
      </c>
      <c r="AH58" s="3">
        <v>4242.93</v>
      </c>
      <c r="AI58" s="121">
        <v>8.13</v>
      </c>
      <c r="AJ58" s="98">
        <f>+AK58+AL58</f>
        <v>2530.6800000000003</v>
      </c>
      <c r="AK58" s="121">
        <v>0.59</v>
      </c>
      <c r="AL58" s="121">
        <v>2530.09</v>
      </c>
      <c r="AM58" s="104">
        <f>SUM(AN58:AQ58)</f>
        <v>84.00999999999999</v>
      </c>
      <c r="AN58" s="121">
        <v>6.37</v>
      </c>
      <c r="AO58" s="121">
        <v>22.45</v>
      </c>
      <c r="AP58" s="121">
        <v>10.57</v>
      </c>
      <c r="AQ58" s="127">
        <v>44.62</v>
      </c>
      <c r="AR58" s="712">
        <v>37</v>
      </c>
    </row>
    <row r="59" spans="2:44" s="107" customFormat="1" ht="18.75" customHeight="1" thickBot="1">
      <c r="B59" s="691">
        <v>38</v>
      </c>
      <c r="C59" s="610" t="s">
        <v>54</v>
      </c>
      <c r="D59" s="237">
        <f>E59+N59</f>
        <v>3061.39</v>
      </c>
      <c r="E59" s="238">
        <f t="shared" si="92"/>
        <v>2987.06</v>
      </c>
      <c r="F59" s="238">
        <f t="shared" si="111"/>
        <v>2031.1399999999999</v>
      </c>
      <c r="G59" s="238">
        <f t="shared" si="111"/>
        <v>955.9200000000001</v>
      </c>
      <c r="H59" s="238">
        <f t="shared" si="94"/>
        <v>2080.94</v>
      </c>
      <c r="I59" s="238">
        <f t="shared" si="112"/>
        <v>2024.35</v>
      </c>
      <c r="J59" s="238">
        <f t="shared" si="112"/>
        <v>56.59</v>
      </c>
      <c r="K59" s="238">
        <f t="shared" si="96"/>
        <v>906.12</v>
      </c>
      <c r="L59" s="239">
        <f t="shared" si="113"/>
        <v>6.79</v>
      </c>
      <c r="M59" s="240">
        <f t="shared" si="113"/>
        <v>899.33</v>
      </c>
      <c r="N59" s="241">
        <f>AB59+AM59</f>
        <v>74.33</v>
      </c>
      <c r="O59" s="237">
        <f t="shared" si="98"/>
        <v>609.73</v>
      </c>
      <c r="P59" s="238">
        <f t="shared" si="99"/>
        <v>593.03</v>
      </c>
      <c r="Q59" s="242">
        <f t="shared" si="114"/>
        <v>473.41</v>
      </c>
      <c r="R59" s="242">
        <f t="shared" si="114"/>
        <v>119.62</v>
      </c>
      <c r="S59" s="238">
        <f t="shared" si="101"/>
        <v>505.27</v>
      </c>
      <c r="T59" s="242">
        <v>466.62</v>
      </c>
      <c r="U59" s="243">
        <v>38.65</v>
      </c>
      <c r="V59" s="713">
        <v>38</v>
      </c>
      <c r="W59" s="691">
        <v>38</v>
      </c>
      <c r="X59" s="610" t="s">
        <v>54</v>
      </c>
      <c r="Y59" s="244">
        <f t="shared" si="102"/>
        <v>87.76</v>
      </c>
      <c r="Z59" s="242">
        <v>6.79</v>
      </c>
      <c r="AA59" s="242">
        <v>80.97</v>
      </c>
      <c r="AB59" s="242">
        <v>16.7</v>
      </c>
      <c r="AC59" s="237">
        <f>+AD59+AM59</f>
        <v>2451.6600000000003</v>
      </c>
      <c r="AD59" s="238">
        <f>+AE59+AF59</f>
        <v>2394.03</v>
      </c>
      <c r="AE59" s="238">
        <f t="shared" si="116"/>
        <v>1557.73</v>
      </c>
      <c r="AF59" s="238">
        <f t="shared" si="116"/>
        <v>836.3000000000001</v>
      </c>
      <c r="AG59" s="239">
        <f>+AH59+AI59</f>
        <v>1575.67</v>
      </c>
      <c r="AH59" s="298">
        <v>1557.73</v>
      </c>
      <c r="AI59" s="242">
        <v>17.94</v>
      </c>
      <c r="AJ59" s="238">
        <f>+AK59+AL59</f>
        <v>818.36</v>
      </c>
      <c r="AK59" s="242">
        <v>0</v>
      </c>
      <c r="AL59" s="242">
        <v>818.36</v>
      </c>
      <c r="AM59" s="239">
        <f>SUM(AN59:AQ59)</f>
        <v>57.629999999999995</v>
      </c>
      <c r="AN59" s="242">
        <v>47.38</v>
      </c>
      <c r="AO59" s="242">
        <v>1.16</v>
      </c>
      <c r="AP59" s="242">
        <v>8.45</v>
      </c>
      <c r="AQ59" s="243">
        <v>0.64</v>
      </c>
      <c r="AR59" s="713">
        <v>38</v>
      </c>
    </row>
    <row r="60" spans="2:44" ht="12">
      <c r="B60" s="137"/>
      <c r="C60" s="137"/>
      <c r="D60" s="137"/>
      <c r="E60" s="137"/>
      <c r="F60" s="137"/>
      <c r="G60" s="137"/>
      <c r="V60" s="103"/>
      <c r="W60" s="137"/>
      <c r="X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2"/>
      <c r="AN60" s="137"/>
      <c r="AO60" s="137"/>
      <c r="AP60" s="137"/>
      <c r="AQ60" s="137"/>
      <c r="AR60" s="103"/>
    </row>
    <row r="61" spans="2:44" ht="12">
      <c r="B61" s="137"/>
      <c r="C61" s="137"/>
      <c r="D61" s="137"/>
      <c r="E61" s="137"/>
      <c r="F61" s="137"/>
      <c r="G61" s="137"/>
      <c r="V61" s="103"/>
      <c r="W61" s="137"/>
      <c r="X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2"/>
      <c r="AN61" s="137"/>
      <c r="AO61" s="137"/>
      <c r="AP61" s="137"/>
      <c r="AQ61" s="137"/>
      <c r="AR61" s="103"/>
    </row>
    <row r="62" spans="2:44" ht="12">
      <c r="B62" s="137"/>
      <c r="C62" s="137"/>
      <c r="D62" s="137"/>
      <c r="E62" s="137"/>
      <c r="F62" s="137"/>
      <c r="G62" s="137"/>
      <c r="V62" s="103"/>
      <c r="W62" s="137"/>
      <c r="X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2"/>
      <c r="AN62" s="137"/>
      <c r="AO62" s="137"/>
      <c r="AP62" s="137"/>
      <c r="AQ62" s="137"/>
      <c r="AR62" s="103"/>
    </row>
    <row r="63" spans="2:44" ht="12">
      <c r="B63" s="137"/>
      <c r="C63" s="137"/>
      <c r="D63" s="137"/>
      <c r="E63" s="137"/>
      <c r="F63" s="137"/>
      <c r="G63" s="137"/>
      <c r="V63" s="103"/>
      <c r="W63" s="137"/>
      <c r="X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2"/>
      <c r="AN63" s="137"/>
      <c r="AO63" s="137"/>
      <c r="AP63" s="137"/>
      <c r="AQ63" s="137"/>
      <c r="AR63" s="103"/>
    </row>
    <row r="64" spans="2:44" ht="12">
      <c r="B64" s="137"/>
      <c r="C64" s="137"/>
      <c r="D64" s="137"/>
      <c r="E64" s="137"/>
      <c r="F64" s="137"/>
      <c r="G64" s="137"/>
      <c r="V64" s="103"/>
      <c r="W64" s="137"/>
      <c r="X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2"/>
      <c r="AN64" s="137"/>
      <c r="AO64" s="137"/>
      <c r="AP64" s="137"/>
      <c r="AQ64" s="137"/>
      <c r="AR64" s="103"/>
    </row>
    <row r="65" spans="2:44" ht="12">
      <c r="B65" s="137"/>
      <c r="C65" s="137"/>
      <c r="D65" s="137"/>
      <c r="E65" s="137"/>
      <c r="F65" s="137"/>
      <c r="G65" s="137"/>
      <c r="V65" s="103"/>
      <c r="W65" s="137"/>
      <c r="X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2"/>
      <c r="AN65" s="137"/>
      <c r="AO65" s="137"/>
      <c r="AP65" s="137"/>
      <c r="AQ65" s="137"/>
      <c r="AR65" s="103"/>
    </row>
    <row r="71" spans="2:24" ht="12">
      <c r="B71" s="139"/>
      <c r="C71" s="139"/>
      <c r="W71" s="139"/>
      <c r="X71" s="139"/>
    </row>
  </sheetData>
  <sheetProtection/>
  <mergeCells count="55">
    <mergeCell ref="AQ1:AQ2"/>
    <mergeCell ref="O3:U3"/>
    <mergeCell ref="B7:C7"/>
    <mergeCell ref="B8:C8"/>
    <mergeCell ref="AC3:AQ3"/>
    <mergeCell ref="D3:N3"/>
    <mergeCell ref="W6:X6"/>
    <mergeCell ref="W7:X7"/>
    <mergeCell ref="D4:D5"/>
    <mergeCell ref="P4:R4"/>
    <mergeCell ref="B9:C9"/>
    <mergeCell ref="N4:N5"/>
    <mergeCell ref="B10:C10"/>
    <mergeCell ref="AM4:AQ4"/>
    <mergeCell ref="B6:C6"/>
    <mergeCell ref="S4:U4"/>
    <mergeCell ref="Y4:AA4"/>
    <mergeCell ref="AC4:AC5"/>
    <mergeCell ref="AD4:AF4"/>
    <mergeCell ref="B3:C5"/>
    <mergeCell ref="E4:G4"/>
    <mergeCell ref="H4:J4"/>
    <mergeCell ref="K4:M4"/>
    <mergeCell ref="O4:O5"/>
    <mergeCell ref="AG4:AI4"/>
    <mergeCell ref="AJ4:AL4"/>
    <mergeCell ref="W26:X26"/>
    <mergeCell ref="W35:X35"/>
    <mergeCell ref="W3:X5"/>
    <mergeCell ref="AB4:AB5"/>
    <mergeCell ref="Y3:AB3"/>
    <mergeCell ref="W10:X10"/>
    <mergeCell ref="W16:X16"/>
    <mergeCell ref="W17:X17"/>
    <mergeCell ref="B26:C26"/>
    <mergeCell ref="B31:C31"/>
    <mergeCell ref="W25:X25"/>
    <mergeCell ref="W31:X31"/>
    <mergeCell ref="W8:X8"/>
    <mergeCell ref="W9:X9"/>
    <mergeCell ref="W50:X50"/>
    <mergeCell ref="W55:X55"/>
    <mergeCell ref="W46:X46"/>
    <mergeCell ref="W47:X47"/>
    <mergeCell ref="W43:X43"/>
    <mergeCell ref="N1:S2"/>
    <mergeCell ref="B55:C55"/>
    <mergeCell ref="B35:C35"/>
    <mergeCell ref="B46:C46"/>
    <mergeCell ref="B47:C47"/>
    <mergeCell ref="B50:C50"/>
    <mergeCell ref="B43:C43"/>
    <mergeCell ref="B16:C16"/>
    <mergeCell ref="B17:C17"/>
    <mergeCell ref="B25:C25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80" r:id="rId1"/>
  <colBreaks count="3" manualBreakCount="3">
    <brk id="12" max="65535" man="1"/>
    <brk id="22" max="94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AS64"/>
  <sheetViews>
    <sheetView view="pageBreakPreview" zoomScaleSheetLayoutView="100" zoomScalePageLayoutView="0" workbookViewId="0" topLeftCell="A34">
      <selection activeCell="AP19" sqref="AP19"/>
    </sheetView>
  </sheetViews>
  <sheetFormatPr defaultColWidth="10.75390625" defaultRowHeight="13.5"/>
  <cols>
    <col min="1" max="1" width="2.625" style="163" customWidth="1"/>
    <col min="2" max="2" width="3.75390625" style="202" customWidth="1"/>
    <col min="3" max="3" width="20.125" style="202" customWidth="1"/>
    <col min="4" max="13" width="13.75390625" style="163" customWidth="1"/>
    <col min="14" max="14" width="12.25390625" style="163" customWidth="1"/>
    <col min="15" max="21" width="13.75390625" style="163" customWidth="1"/>
    <col min="22" max="22" width="5.00390625" style="201" customWidth="1"/>
    <col min="23" max="23" width="5.00390625" style="202" customWidth="1"/>
    <col min="24" max="24" width="19.75390625" style="202" customWidth="1"/>
    <col min="25" max="30" width="13.625" style="163" customWidth="1"/>
    <col min="31" max="32" width="13.625" style="155" customWidth="1"/>
    <col min="33" max="33" width="13.625" style="163" customWidth="1"/>
    <col min="34" max="38" width="13.625" style="155" customWidth="1"/>
    <col min="39" max="43" width="13.625" style="163" customWidth="1"/>
    <col min="44" max="44" width="4.50390625" style="54" customWidth="1"/>
    <col min="45" max="16384" width="10.75390625" style="163" customWidth="1"/>
  </cols>
  <sheetData>
    <row r="1" spans="2:45" s="154" customFormat="1" ht="18.75" customHeight="1">
      <c r="B1" s="1" t="s">
        <v>97</v>
      </c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"/>
      <c r="X1" s="151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255"/>
      <c r="AS1" s="152"/>
    </row>
    <row r="2" spans="2:45" s="154" customFormat="1" ht="17.25" thickBot="1"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62"/>
      <c r="W2" s="151"/>
      <c r="X2" s="151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5" t="s">
        <v>63</v>
      </c>
      <c r="AR2" s="57"/>
      <c r="AS2" s="152"/>
    </row>
    <row r="3" spans="2:44" s="156" customFormat="1" ht="15" customHeight="1">
      <c r="B3" s="590" t="s">
        <v>6</v>
      </c>
      <c r="C3" s="591"/>
      <c r="D3" s="612" t="s">
        <v>76</v>
      </c>
      <c r="E3" s="613"/>
      <c r="F3" s="613"/>
      <c r="G3" s="613"/>
      <c r="H3" s="613"/>
      <c r="I3" s="613"/>
      <c r="J3" s="613"/>
      <c r="K3" s="613"/>
      <c r="L3" s="613"/>
      <c r="M3" s="613"/>
      <c r="N3" s="614"/>
      <c r="O3" s="615" t="s">
        <v>87</v>
      </c>
      <c r="P3" s="616"/>
      <c r="Q3" s="616"/>
      <c r="R3" s="616"/>
      <c r="S3" s="616"/>
      <c r="T3" s="616"/>
      <c r="U3" s="617"/>
      <c r="V3" s="633"/>
      <c r="W3" s="590" t="s">
        <v>6</v>
      </c>
      <c r="X3" s="634"/>
      <c r="Y3" s="615" t="s">
        <v>87</v>
      </c>
      <c r="Z3" s="656"/>
      <c r="AA3" s="656"/>
      <c r="AB3" s="657"/>
      <c r="AC3" s="615" t="s">
        <v>77</v>
      </c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9"/>
      <c r="AR3" s="666"/>
    </row>
    <row r="4" spans="2:44" s="156" customFormat="1" ht="15" customHeight="1">
      <c r="B4" s="592"/>
      <c r="C4" s="593"/>
      <c r="D4" s="618" t="s">
        <v>78</v>
      </c>
      <c r="E4" s="619" t="s">
        <v>79</v>
      </c>
      <c r="F4" s="620"/>
      <c r="G4" s="621"/>
      <c r="H4" s="619" t="s">
        <v>114</v>
      </c>
      <c r="I4" s="620"/>
      <c r="J4" s="621"/>
      <c r="K4" s="619" t="s">
        <v>115</v>
      </c>
      <c r="L4" s="620"/>
      <c r="M4" s="621"/>
      <c r="N4" s="622" t="s">
        <v>116</v>
      </c>
      <c r="O4" s="623" t="s">
        <v>88</v>
      </c>
      <c r="P4" s="619" t="s">
        <v>89</v>
      </c>
      <c r="Q4" s="620"/>
      <c r="R4" s="621"/>
      <c r="S4" s="624" t="s">
        <v>90</v>
      </c>
      <c r="T4" s="624"/>
      <c r="U4" s="625"/>
      <c r="V4" s="635"/>
      <c r="W4" s="592"/>
      <c r="X4" s="592"/>
      <c r="Y4" s="660" t="s">
        <v>91</v>
      </c>
      <c r="Z4" s="624"/>
      <c r="AA4" s="624"/>
      <c r="AB4" s="661" t="s">
        <v>0</v>
      </c>
      <c r="AC4" s="623" t="s">
        <v>81</v>
      </c>
      <c r="AD4" s="619" t="s">
        <v>82</v>
      </c>
      <c r="AE4" s="620"/>
      <c r="AF4" s="621"/>
      <c r="AG4" s="619" t="s">
        <v>114</v>
      </c>
      <c r="AH4" s="620"/>
      <c r="AI4" s="621"/>
      <c r="AJ4" s="619" t="s">
        <v>115</v>
      </c>
      <c r="AK4" s="620"/>
      <c r="AL4" s="621"/>
      <c r="AM4" s="619" t="s">
        <v>117</v>
      </c>
      <c r="AN4" s="620"/>
      <c r="AO4" s="620"/>
      <c r="AP4" s="620"/>
      <c r="AQ4" s="662"/>
      <c r="AR4" s="667"/>
    </row>
    <row r="5" spans="2:44" s="156" customFormat="1" ht="15" customHeight="1" thickBot="1">
      <c r="B5" s="594"/>
      <c r="C5" s="595"/>
      <c r="D5" s="626"/>
      <c r="E5" s="627" t="s">
        <v>83</v>
      </c>
      <c r="F5" s="627" t="s">
        <v>118</v>
      </c>
      <c r="G5" s="627" t="s">
        <v>119</v>
      </c>
      <c r="H5" s="627" t="s">
        <v>84</v>
      </c>
      <c r="I5" s="627" t="s">
        <v>120</v>
      </c>
      <c r="J5" s="627" t="s">
        <v>121</v>
      </c>
      <c r="K5" s="628" t="s">
        <v>85</v>
      </c>
      <c r="L5" s="629" t="s">
        <v>122</v>
      </c>
      <c r="M5" s="627" t="s">
        <v>123</v>
      </c>
      <c r="N5" s="630"/>
      <c r="O5" s="631"/>
      <c r="P5" s="627" t="s">
        <v>92</v>
      </c>
      <c r="Q5" s="627" t="s">
        <v>93</v>
      </c>
      <c r="R5" s="627" t="s">
        <v>94</v>
      </c>
      <c r="S5" s="627" t="s">
        <v>95</v>
      </c>
      <c r="T5" s="627" t="s">
        <v>93</v>
      </c>
      <c r="U5" s="632" t="s">
        <v>94</v>
      </c>
      <c r="V5" s="636"/>
      <c r="W5" s="594"/>
      <c r="X5" s="594"/>
      <c r="Y5" s="663" t="s">
        <v>96</v>
      </c>
      <c r="Z5" s="627" t="s">
        <v>93</v>
      </c>
      <c r="AA5" s="627" t="s">
        <v>94</v>
      </c>
      <c r="AB5" s="664"/>
      <c r="AC5" s="631"/>
      <c r="AD5" s="627" t="s">
        <v>83</v>
      </c>
      <c r="AE5" s="627" t="s">
        <v>118</v>
      </c>
      <c r="AF5" s="627" t="s">
        <v>119</v>
      </c>
      <c r="AG5" s="665" t="s">
        <v>84</v>
      </c>
      <c r="AH5" s="629" t="s">
        <v>120</v>
      </c>
      <c r="AI5" s="627" t="s">
        <v>121</v>
      </c>
      <c r="AJ5" s="627" t="s">
        <v>85</v>
      </c>
      <c r="AK5" s="627" t="s">
        <v>122</v>
      </c>
      <c r="AL5" s="627" t="s">
        <v>123</v>
      </c>
      <c r="AM5" s="627" t="s">
        <v>86</v>
      </c>
      <c r="AN5" s="627" t="s">
        <v>71</v>
      </c>
      <c r="AO5" s="627" t="s">
        <v>72</v>
      </c>
      <c r="AP5" s="627" t="s">
        <v>5</v>
      </c>
      <c r="AQ5" s="632" t="s">
        <v>73</v>
      </c>
      <c r="AR5" s="668"/>
    </row>
    <row r="6" spans="2:45" ht="31.5" customHeight="1">
      <c r="B6" s="596" t="s">
        <v>128</v>
      </c>
      <c r="C6" s="596"/>
      <c r="D6" s="157">
        <v>75887517</v>
      </c>
      <c r="E6" s="158">
        <v>75868146</v>
      </c>
      <c r="F6" s="158">
        <v>52916051</v>
      </c>
      <c r="G6" s="158">
        <v>22952095</v>
      </c>
      <c r="H6" s="158">
        <v>50059445</v>
      </c>
      <c r="I6" s="159">
        <v>48927701</v>
      </c>
      <c r="J6" s="159">
        <v>1131744</v>
      </c>
      <c r="K6" s="160">
        <v>25808701</v>
      </c>
      <c r="L6" s="161">
        <v>3988350</v>
      </c>
      <c r="M6" s="159">
        <v>21820351</v>
      </c>
      <c r="N6" s="158">
        <v>19371</v>
      </c>
      <c r="O6" s="203">
        <v>23013191</v>
      </c>
      <c r="P6" s="158">
        <v>22993820</v>
      </c>
      <c r="Q6" s="158">
        <v>12396608</v>
      </c>
      <c r="R6" s="158">
        <v>10597212</v>
      </c>
      <c r="S6" s="158">
        <v>10907061</v>
      </c>
      <c r="T6" s="159">
        <v>9800988</v>
      </c>
      <c r="U6" s="204">
        <v>1106073</v>
      </c>
      <c r="V6" s="637" t="s">
        <v>129</v>
      </c>
      <c r="W6" s="596" t="s">
        <v>128</v>
      </c>
      <c r="X6" s="596"/>
      <c r="Y6" s="203">
        <v>12086759</v>
      </c>
      <c r="Z6" s="159">
        <v>2595620</v>
      </c>
      <c r="AA6" s="159">
        <v>9491139</v>
      </c>
      <c r="AB6" s="205">
        <v>19371</v>
      </c>
      <c r="AC6" s="203">
        <v>52874326</v>
      </c>
      <c r="AD6" s="158">
        <v>52874326</v>
      </c>
      <c r="AE6" s="158">
        <v>40519443</v>
      </c>
      <c r="AF6" s="158">
        <v>12354883</v>
      </c>
      <c r="AG6" s="217">
        <v>39152384</v>
      </c>
      <c r="AH6" s="162">
        <v>39126713</v>
      </c>
      <c r="AI6" s="158">
        <v>25671</v>
      </c>
      <c r="AJ6" s="158">
        <v>13721942</v>
      </c>
      <c r="AK6" s="158">
        <v>1392730</v>
      </c>
      <c r="AL6" s="158">
        <v>12329212</v>
      </c>
      <c r="AM6" s="78">
        <v>0</v>
      </c>
      <c r="AN6" s="78">
        <v>0</v>
      </c>
      <c r="AO6" s="78">
        <v>0</v>
      </c>
      <c r="AP6" s="78">
        <v>0</v>
      </c>
      <c r="AQ6" s="81">
        <v>0</v>
      </c>
      <c r="AR6" s="669" t="s">
        <v>129</v>
      </c>
      <c r="AS6" s="155"/>
    </row>
    <row r="7" spans="2:45" ht="31.5" customHeight="1">
      <c r="B7" s="596" t="s">
        <v>130</v>
      </c>
      <c r="C7" s="596"/>
      <c r="D7" s="157">
        <v>82040830</v>
      </c>
      <c r="E7" s="158">
        <v>82021666</v>
      </c>
      <c r="F7" s="158">
        <v>57605726</v>
      </c>
      <c r="G7" s="158">
        <v>24415940</v>
      </c>
      <c r="H7" s="158">
        <v>55030576</v>
      </c>
      <c r="I7" s="158">
        <v>53567224</v>
      </c>
      <c r="J7" s="158">
        <v>1463352</v>
      </c>
      <c r="K7" s="160">
        <v>26991090</v>
      </c>
      <c r="L7" s="162">
        <v>4038502</v>
      </c>
      <c r="M7" s="158">
        <v>22952588</v>
      </c>
      <c r="N7" s="158">
        <v>19164</v>
      </c>
      <c r="O7" s="203">
        <v>24295235</v>
      </c>
      <c r="P7" s="158">
        <v>24276071</v>
      </c>
      <c r="Q7" s="158">
        <v>12997093</v>
      </c>
      <c r="R7" s="158">
        <v>11278978</v>
      </c>
      <c r="S7" s="158">
        <v>11769876</v>
      </c>
      <c r="T7" s="158">
        <v>10353638</v>
      </c>
      <c r="U7" s="205">
        <v>1416238</v>
      </c>
      <c r="V7" s="637" t="s">
        <v>131</v>
      </c>
      <c r="W7" s="596" t="s">
        <v>130</v>
      </c>
      <c r="X7" s="596"/>
      <c r="Y7" s="203">
        <v>12506195</v>
      </c>
      <c r="Z7" s="158">
        <v>2643455</v>
      </c>
      <c r="AA7" s="158">
        <v>9862740</v>
      </c>
      <c r="AB7" s="205">
        <v>19164</v>
      </c>
      <c r="AC7" s="203">
        <v>57745595</v>
      </c>
      <c r="AD7" s="158">
        <v>57745595</v>
      </c>
      <c r="AE7" s="158">
        <v>44608633</v>
      </c>
      <c r="AF7" s="158">
        <v>13136962</v>
      </c>
      <c r="AG7" s="217">
        <v>43260700</v>
      </c>
      <c r="AH7" s="162">
        <v>43213586</v>
      </c>
      <c r="AI7" s="158">
        <v>47114</v>
      </c>
      <c r="AJ7" s="158">
        <v>14484895</v>
      </c>
      <c r="AK7" s="158">
        <v>1395047</v>
      </c>
      <c r="AL7" s="158">
        <v>13089848</v>
      </c>
      <c r="AM7" s="78">
        <v>0</v>
      </c>
      <c r="AN7" s="78">
        <v>0</v>
      </c>
      <c r="AO7" s="78">
        <v>0</v>
      </c>
      <c r="AP7" s="78">
        <v>0</v>
      </c>
      <c r="AQ7" s="81">
        <v>0</v>
      </c>
      <c r="AR7" s="669" t="s">
        <v>131</v>
      </c>
      <c r="AS7" s="155"/>
    </row>
    <row r="8" spans="2:45" s="171" customFormat="1" ht="31.5" customHeight="1" thickBot="1">
      <c r="B8" s="597" t="s">
        <v>132</v>
      </c>
      <c r="C8" s="597"/>
      <c r="D8" s="164">
        <f>E8+N8</f>
        <v>84469171</v>
      </c>
      <c r="E8" s="165">
        <f>F8+G8</f>
        <v>84450007</v>
      </c>
      <c r="F8" s="165">
        <f>I8+L8</f>
        <v>59497163</v>
      </c>
      <c r="G8" s="165">
        <f>J8+M8</f>
        <v>24952844</v>
      </c>
      <c r="H8" s="165">
        <f>I8+J8</f>
        <v>56935909</v>
      </c>
      <c r="I8" s="165">
        <f>T8+AH8</f>
        <v>55417794</v>
      </c>
      <c r="J8" s="165">
        <f>U8+AI8</f>
        <v>1518115</v>
      </c>
      <c r="K8" s="166">
        <f>L8+M8</f>
        <v>27514098</v>
      </c>
      <c r="L8" s="167">
        <f>Z8+AK8</f>
        <v>4079369</v>
      </c>
      <c r="M8" s="165">
        <f>AA8+AL8</f>
        <v>23434729</v>
      </c>
      <c r="N8" s="165">
        <f>N9+N16+N25+N46</f>
        <v>19164</v>
      </c>
      <c r="O8" s="206">
        <f>P8+AB8</f>
        <v>24809763</v>
      </c>
      <c r="P8" s="165">
        <f>SUM(Q8:R8)</f>
        <v>24790599</v>
      </c>
      <c r="Q8" s="165">
        <f>T8+Z8</f>
        <v>13335755</v>
      </c>
      <c r="R8" s="165">
        <f>U8+AA8</f>
        <v>11454844</v>
      </c>
      <c r="S8" s="168">
        <f>T8+U8</f>
        <v>12113622</v>
      </c>
      <c r="T8" s="165">
        <f>T9+T16+T25+T46</f>
        <v>10655348</v>
      </c>
      <c r="U8" s="207">
        <f>U9+U16+U25+U46</f>
        <v>1458274</v>
      </c>
      <c r="V8" s="638" t="s">
        <v>133</v>
      </c>
      <c r="W8" s="597" t="s">
        <v>132</v>
      </c>
      <c r="X8" s="597"/>
      <c r="Y8" s="209">
        <f>AA8+Z8</f>
        <v>12676977</v>
      </c>
      <c r="Z8" s="165">
        <f>Z9+Z16+Z25+Z46</f>
        <v>2680407</v>
      </c>
      <c r="AA8" s="165">
        <f>AA9+AA16+AA25+AA46</f>
        <v>9996570</v>
      </c>
      <c r="AB8" s="216">
        <f>AB9+AB16+AB25+AB46</f>
        <v>19164</v>
      </c>
      <c r="AC8" s="206">
        <f>+AD8+AM8</f>
        <v>59659408</v>
      </c>
      <c r="AD8" s="165">
        <f>AE8+AF8</f>
        <v>59659408</v>
      </c>
      <c r="AE8" s="165">
        <f>AH8+AK8</f>
        <v>46161408</v>
      </c>
      <c r="AF8" s="165">
        <f>AI8+AL8</f>
        <v>13498000</v>
      </c>
      <c r="AG8" s="218">
        <f>AH8+AI8</f>
        <v>44822287</v>
      </c>
      <c r="AH8" s="167">
        <f>+AH9+AH16+AH25+AH46</f>
        <v>44762446</v>
      </c>
      <c r="AI8" s="165">
        <f>+AI9+AI16+AI25+AI46</f>
        <v>59841</v>
      </c>
      <c r="AJ8" s="168">
        <f>AK8+AL8</f>
        <v>14837121</v>
      </c>
      <c r="AK8" s="165">
        <f>+AK9+AK16+AK25+AK46</f>
        <v>1398962</v>
      </c>
      <c r="AL8" s="165">
        <f>+AL9+AL16+AL25+AL46</f>
        <v>13438159</v>
      </c>
      <c r="AM8" s="168">
        <v>0</v>
      </c>
      <c r="AN8" s="168">
        <v>0</v>
      </c>
      <c r="AO8" s="168">
        <v>0</v>
      </c>
      <c r="AP8" s="168">
        <v>0</v>
      </c>
      <c r="AQ8" s="169">
        <v>0</v>
      </c>
      <c r="AR8" s="670" t="s">
        <v>133</v>
      </c>
      <c r="AS8" s="170"/>
    </row>
    <row r="9" spans="2:45" s="177" customFormat="1" ht="24.75" customHeight="1">
      <c r="B9" s="598" t="s">
        <v>57</v>
      </c>
      <c r="C9" s="598"/>
      <c r="D9" s="208">
        <f aca="true" t="shared" si="0" ref="D9:U9">D10</f>
        <v>22710261</v>
      </c>
      <c r="E9" s="173">
        <f t="shared" si="0"/>
        <v>22708646</v>
      </c>
      <c r="F9" s="173">
        <f t="shared" si="0"/>
        <v>12998351</v>
      </c>
      <c r="G9" s="173">
        <f t="shared" si="0"/>
        <v>9710295</v>
      </c>
      <c r="H9" s="173">
        <f t="shared" si="0"/>
        <v>10999618</v>
      </c>
      <c r="I9" s="173">
        <f t="shared" si="0"/>
        <v>10374161</v>
      </c>
      <c r="J9" s="208">
        <f t="shared" si="0"/>
        <v>625457</v>
      </c>
      <c r="K9" s="174">
        <f t="shared" si="0"/>
        <v>11709028</v>
      </c>
      <c r="L9" s="172">
        <f t="shared" si="0"/>
        <v>2624190</v>
      </c>
      <c r="M9" s="173">
        <f t="shared" si="0"/>
        <v>9084838</v>
      </c>
      <c r="N9" s="173">
        <f t="shared" si="0"/>
        <v>1615</v>
      </c>
      <c r="O9" s="208">
        <f t="shared" si="0"/>
        <v>11738034</v>
      </c>
      <c r="P9" s="173">
        <f t="shared" si="0"/>
        <v>11736419</v>
      </c>
      <c r="Q9" s="173">
        <f t="shared" si="0"/>
        <v>5784165</v>
      </c>
      <c r="R9" s="173">
        <f t="shared" si="0"/>
        <v>5952254</v>
      </c>
      <c r="S9" s="173">
        <f t="shared" si="0"/>
        <v>5109223</v>
      </c>
      <c r="T9" s="173">
        <f t="shared" si="0"/>
        <v>4491864</v>
      </c>
      <c r="U9" s="175">
        <f t="shared" si="0"/>
        <v>617359</v>
      </c>
      <c r="V9" s="639"/>
      <c r="W9" s="598" t="s">
        <v>57</v>
      </c>
      <c r="X9" s="640"/>
      <c r="Y9" s="208">
        <f aca="true" t="shared" si="1" ref="Y9:AL9">Y10</f>
        <v>6627196</v>
      </c>
      <c r="Z9" s="173">
        <f t="shared" si="1"/>
        <v>1292301</v>
      </c>
      <c r="AA9" s="173">
        <f t="shared" si="1"/>
        <v>5334895</v>
      </c>
      <c r="AB9" s="175">
        <f t="shared" si="1"/>
        <v>1615</v>
      </c>
      <c r="AC9" s="208">
        <f t="shared" si="1"/>
        <v>10972227</v>
      </c>
      <c r="AD9" s="173">
        <f t="shared" si="1"/>
        <v>10972227</v>
      </c>
      <c r="AE9" s="173">
        <f t="shared" si="1"/>
        <v>7214186</v>
      </c>
      <c r="AF9" s="173">
        <f t="shared" si="1"/>
        <v>3758041</v>
      </c>
      <c r="AG9" s="219">
        <f t="shared" si="1"/>
        <v>5890395</v>
      </c>
      <c r="AH9" s="172">
        <f>AH10</f>
        <v>5882297</v>
      </c>
      <c r="AI9" s="173">
        <f t="shared" si="1"/>
        <v>8098</v>
      </c>
      <c r="AJ9" s="173">
        <f t="shared" si="1"/>
        <v>5081832</v>
      </c>
      <c r="AK9" s="173">
        <f t="shared" si="1"/>
        <v>1331889</v>
      </c>
      <c r="AL9" s="173">
        <f t="shared" si="1"/>
        <v>3749943</v>
      </c>
      <c r="AM9" s="173">
        <v>0</v>
      </c>
      <c r="AN9" s="173">
        <v>0</v>
      </c>
      <c r="AO9" s="173">
        <v>0</v>
      </c>
      <c r="AP9" s="173">
        <v>0</v>
      </c>
      <c r="AQ9" s="175">
        <v>0</v>
      </c>
      <c r="AR9" s="671"/>
      <c r="AS9" s="176"/>
    </row>
    <row r="10" spans="2:45" s="181" customFormat="1" ht="22.5" customHeight="1">
      <c r="B10" s="599" t="s">
        <v>101</v>
      </c>
      <c r="C10" s="599"/>
      <c r="D10" s="209">
        <f aca="true" t="shared" si="2" ref="D10:D15">E10+N10</f>
        <v>22710261</v>
      </c>
      <c r="E10" s="168">
        <f aca="true" t="shared" si="3" ref="E10:E15">F10+G10</f>
        <v>22708646</v>
      </c>
      <c r="F10" s="168">
        <f aca="true" t="shared" si="4" ref="F10:G15">I10+L10</f>
        <v>12998351</v>
      </c>
      <c r="G10" s="168">
        <f t="shared" si="4"/>
        <v>9710295</v>
      </c>
      <c r="H10" s="168">
        <f aca="true" t="shared" si="5" ref="H10:H15">I10+J10</f>
        <v>10999618</v>
      </c>
      <c r="I10" s="168">
        <f aca="true" t="shared" si="6" ref="I10:J15">T10+AH10</f>
        <v>10374161</v>
      </c>
      <c r="J10" s="209">
        <f t="shared" si="6"/>
        <v>625457</v>
      </c>
      <c r="K10" s="179">
        <f aca="true" t="shared" si="7" ref="K10:K15">L10+M10</f>
        <v>11709028</v>
      </c>
      <c r="L10" s="178">
        <f aca="true" t="shared" si="8" ref="L10:M13">Z10+AK10</f>
        <v>2624190</v>
      </c>
      <c r="M10" s="168">
        <f t="shared" si="8"/>
        <v>9084838</v>
      </c>
      <c r="N10" s="168">
        <f>SUM(N11:N15)</f>
        <v>1615</v>
      </c>
      <c r="O10" s="209">
        <f aca="true" t="shared" si="9" ref="O10:O15">P10+AB10</f>
        <v>11738034</v>
      </c>
      <c r="P10" s="168">
        <f>Q10+R10</f>
        <v>11736419</v>
      </c>
      <c r="Q10" s="168">
        <f aca="true" t="shared" si="10" ref="Q10:R15">T10+Z10</f>
        <v>5784165</v>
      </c>
      <c r="R10" s="168">
        <f t="shared" si="10"/>
        <v>5952254</v>
      </c>
      <c r="S10" s="168">
        <f aca="true" t="shared" si="11" ref="S10:S15">T10+U10</f>
        <v>5109223</v>
      </c>
      <c r="T10" s="168">
        <f>SUM(T11:T15)</f>
        <v>4491864</v>
      </c>
      <c r="U10" s="169">
        <f>SUM(U11:U15)</f>
        <v>617359</v>
      </c>
      <c r="V10" s="641"/>
      <c r="W10" s="599" t="s">
        <v>101</v>
      </c>
      <c r="X10" s="642"/>
      <c r="Y10" s="209">
        <f>AA10+Z10</f>
        <v>6627196</v>
      </c>
      <c r="Z10" s="168">
        <f>SUM(Z11:Z15)</f>
        <v>1292301</v>
      </c>
      <c r="AA10" s="168">
        <f>SUM(AA11:AA15)</f>
        <v>5334895</v>
      </c>
      <c r="AB10" s="169">
        <f>SUM(AB11:AB15)</f>
        <v>1615</v>
      </c>
      <c r="AC10" s="206">
        <f aca="true" t="shared" si="12" ref="AC10:AC15">+AD10+AM10</f>
        <v>10972227</v>
      </c>
      <c r="AD10" s="168">
        <f aca="true" t="shared" si="13" ref="AD10:AD15">AE10+AF10</f>
        <v>10972227</v>
      </c>
      <c r="AE10" s="168">
        <f aca="true" t="shared" si="14" ref="AE10:AE15">AH10+AK10</f>
        <v>7214186</v>
      </c>
      <c r="AF10" s="168">
        <f aca="true" t="shared" si="15" ref="AF10:AF15">AI10+AL10</f>
        <v>3758041</v>
      </c>
      <c r="AG10" s="218">
        <f aca="true" t="shared" si="16" ref="AG10:AG15">AH10+AI10</f>
        <v>5890395</v>
      </c>
      <c r="AH10" s="178">
        <f>SUM(AH11:AH15)</f>
        <v>5882297</v>
      </c>
      <c r="AI10" s="168">
        <f>SUM(AI11:AI15)</f>
        <v>8098</v>
      </c>
      <c r="AJ10" s="168">
        <f aca="true" t="shared" si="17" ref="AJ10:AJ15">AK10+AL10</f>
        <v>5081832</v>
      </c>
      <c r="AK10" s="168">
        <f>SUM(AK11:AK15)</f>
        <v>1331889</v>
      </c>
      <c r="AL10" s="168">
        <f>SUM(AL11:AL15)</f>
        <v>3749943</v>
      </c>
      <c r="AM10" s="168">
        <v>0</v>
      </c>
      <c r="AN10" s="168">
        <v>0</v>
      </c>
      <c r="AO10" s="168">
        <v>0</v>
      </c>
      <c r="AP10" s="168">
        <v>0</v>
      </c>
      <c r="AQ10" s="169">
        <v>0</v>
      </c>
      <c r="AR10" s="672"/>
      <c r="AS10" s="180"/>
    </row>
    <row r="11" spans="2:45" ht="20.25" customHeight="1">
      <c r="B11" s="600">
        <v>1</v>
      </c>
      <c r="C11" s="601" t="s">
        <v>22</v>
      </c>
      <c r="D11" s="210">
        <f t="shared" si="2"/>
        <v>5922892</v>
      </c>
      <c r="E11" s="78">
        <f t="shared" si="3"/>
        <v>5922842</v>
      </c>
      <c r="F11" s="78">
        <f t="shared" si="4"/>
        <v>3617981</v>
      </c>
      <c r="G11" s="78">
        <f t="shared" si="4"/>
        <v>2304861</v>
      </c>
      <c r="H11" s="78">
        <f t="shared" si="5"/>
        <v>3694343</v>
      </c>
      <c r="I11" s="78">
        <f t="shared" si="6"/>
        <v>3365697</v>
      </c>
      <c r="J11" s="210">
        <f t="shared" si="6"/>
        <v>328646</v>
      </c>
      <c r="K11" s="183">
        <f t="shared" si="7"/>
        <v>2228499</v>
      </c>
      <c r="L11" s="182">
        <f t="shared" si="8"/>
        <v>252284</v>
      </c>
      <c r="M11" s="78">
        <f t="shared" si="8"/>
        <v>1976215</v>
      </c>
      <c r="N11" s="78">
        <f>AB11+AM11</f>
        <v>50</v>
      </c>
      <c r="O11" s="210">
        <f t="shared" si="9"/>
        <v>3715315</v>
      </c>
      <c r="P11" s="78">
        <f>SUM(Q11:R11)</f>
        <v>3715265</v>
      </c>
      <c r="Q11" s="78">
        <f t="shared" si="10"/>
        <v>1962752</v>
      </c>
      <c r="R11" s="78">
        <f t="shared" si="10"/>
        <v>1752513</v>
      </c>
      <c r="S11" s="78">
        <f t="shared" si="11"/>
        <v>2037522</v>
      </c>
      <c r="T11" s="78">
        <v>1710937</v>
      </c>
      <c r="U11" s="81">
        <v>326585</v>
      </c>
      <c r="V11" s="643">
        <v>1</v>
      </c>
      <c r="W11" s="600">
        <v>1</v>
      </c>
      <c r="X11" s="601" t="s">
        <v>22</v>
      </c>
      <c r="Y11" s="210">
        <f>Z11+AA11</f>
        <v>1677743</v>
      </c>
      <c r="Z11" s="78">
        <v>251815</v>
      </c>
      <c r="AA11" s="78">
        <v>1425928</v>
      </c>
      <c r="AB11" s="81">
        <v>50</v>
      </c>
      <c r="AC11" s="210">
        <f t="shared" si="12"/>
        <v>2207577</v>
      </c>
      <c r="AD11" s="78">
        <f t="shared" si="13"/>
        <v>2207577</v>
      </c>
      <c r="AE11" s="78">
        <f t="shared" si="14"/>
        <v>1655229</v>
      </c>
      <c r="AF11" s="78">
        <f t="shared" si="15"/>
        <v>552348</v>
      </c>
      <c r="AG11" s="220">
        <f t="shared" si="16"/>
        <v>1656821</v>
      </c>
      <c r="AH11" s="182">
        <v>1654760</v>
      </c>
      <c r="AI11" s="78">
        <v>2061</v>
      </c>
      <c r="AJ11" s="78">
        <f t="shared" si="17"/>
        <v>550756</v>
      </c>
      <c r="AK11" s="78">
        <v>469</v>
      </c>
      <c r="AL11" s="78">
        <v>550287</v>
      </c>
      <c r="AM11" s="78">
        <v>0</v>
      </c>
      <c r="AN11" s="78">
        <v>0</v>
      </c>
      <c r="AO11" s="78">
        <v>0</v>
      </c>
      <c r="AP11" s="78">
        <v>0</v>
      </c>
      <c r="AQ11" s="81">
        <v>0</v>
      </c>
      <c r="AR11" s="673">
        <v>1</v>
      </c>
      <c r="AS11" s="155"/>
    </row>
    <row r="12" spans="2:45" ht="20.25" customHeight="1">
      <c r="B12" s="600">
        <v>2</v>
      </c>
      <c r="C12" s="601" t="s">
        <v>23</v>
      </c>
      <c r="D12" s="210">
        <f t="shared" si="2"/>
        <v>6096822</v>
      </c>
      <c r="E12" s="78">
        <f t="shared" si="3"/>
        <v>6096687</v>
      </c>
      <c r="F12" s="78">
        <f t="shared" si="4"/>
        <v>3721405</v>
      </c>
      <c r="G12" s="78">
        <f t="shared" si="4"/>
        <v>2375282</v>
      </c>
      <c r="H12" s="78">
        <f t="shared" si="5"/>
        <v>2255702</v>
      </c>
      <c r="I12" s="78">
        <f t="shared" si="6"/>
        <v>2151044</v>
      </c>
      <c r="J12" s="210">
        <f t="shared" si="6"/>
        <v>104658</v>
      </c>
      <c r="K12" s="183">
        <f t="shared" si="7"/>
        <v>3840985</v>
      </c>
      <c r="L12" s="182">
        <f t="shared" si="8"/>
        <v>1570361</v>
      </c>
      <c r="M12" s="78">
        <f t="shared" si="8"/>
        <v>2270624</v>
      </c>
      <c r="N12" s="78">
        <f>AB12+AM12</f>
        <v>135</v>
      </c>
      <c r="O12" s="210">
        <f t="shared" si="9"/>
        <v>1414735</v>
      </c>
      <c r="P12" s="78">
        <f>SUM(Q12:R12)</f>
        <v>1414600</v>
      </c>
      <c r="Q12" s="78">
        <f t="shared" si="10"/>
        <v>938819</v>
      </c>
      <c r="R12" s="78">
        <f t="shared" si="10"/>
        <v>475781</v>
      </c>
      <c r="S12" s="78">
        <f t="shared" si="11"/>
        <v>783278</v>
      </c>
      <c r="T12" s="78">
        <v>678842</v>
      </c>
      <c r="U12" s="81">
        <v>104436</v>
      </c>
      <c r="V12" s="643">
        <v>2</v>
      </c>
      <c r="W12" s="600">
        <v>2</v>
      </c>
      <c r="X12" s="601" t="s">
        <v>23</v>
      </c>
      <c r="Y12" s="210">
        <f>Z12+AA12</f>
        <v>631322</v>
      </c>
      <c r="Z12" s="78">
        <v>259977</v>
      </c>
      <c r="AA12" s="78">
        <v>371345</v>
      </c>
      <c r="AB12" s="81">
        <v>135</v>
      </c>
      <c r="AC12" s="210">
        <f t="shared" si="12"/>
        <v>4682087</v>
      </c>
      <c r="AD12" s="78">
        <f t="shared" si="13"/>
        <v>4682087</v>
      </c>
      <c r="AE12" s="78">
        <f t="shared" si="14"/>
        <v>2782586</v>
      </c>
      <c r="AF12" s="78">
        <f t="shared" si="15"/>
        <v>1899501</v>
      </c>
      <c r="AG12" s="220">
        <f t="shared" si="16"/>
        <v>1472424</v>
      </c>
      <c r="AH12" s="182">
        <v>1472202</v>
      </c>
      <c r="AI12" s="78">
        <v>222</v>
      </c>
      <c r="AJ12" s="78">
        <f t="shared" si="17"/>
        <v>3209663</v>
      </c>
      <c r="AK12" s="78">
        <v>1310384</v>
      </c>
      <c r="AL12" s="78">
        <v>1899279</v>
      </c>
      <c r="AM12" s="78">
        <v>0</v>
      </c>
      <c r="AN12" s="78">
        <v>0</v>
      </c>
      <c r="AO12" s="78">
        <v>0</v>
      </c>
      <c r="AP12" s="78">
        <v>0</v>
      </c>
      <c r="AQ12" s="81">
        <v>0</v>
      </c>
      <c r="AR12" s="673">
        <v>2</v>
      </c>
      <c r="AS12" s="155"/>
    </row>
    <row r="13" spans="2:45" ht="20.25" customHeight="1">
      <c r="B13" s="600">
        <v>3</v>
      </c>
      <c r="C13" s="601" t="s">
        <v>24</v>
      </c>
      <c r="D13" s="210">
        <f t="shared" si="2"/>
        <v>1507056</v>
      </c>
      <c r="E13" s="78">
        <f t="shared" si="3"/>
        <v>1506856</v>
      </c>
      <c r="F13" s="78">
        <f t="shared" si="4"/>
        <v>1135008</v>
      </c>
      <c r="G13" s="78">
        <f t="shared" si="4"/>
        <v>371848</v>
      </c>
      <c r="H13" s="78">
        <f t="shared" si="5"/>
        <v>1170694</v>
      </c>
      <c r="I13" s="78">
        <f t="shared" si="6"/>
        <v>1106684</v>
      </c>
      <c r="J13" s="210">
        <f t="shared" si="6"/>
        <v>64010</v>
      </c>
      <c r="K13" s="183">
        <f t="shared" si="7"/>
        <v>336162</v>
      </c>
      <c r="L13" s="182">
        <f t="shared" si="8"/>
        <v>28324</v>
      </c>
      <c r="M13" s="78">
        <f t="shared" si="8"/>
        <v>307838</v>
      </c>
      <c r="N13" s="78">
        <f>AB13+AM13</f>
        <v>200</v>
      </c>
      <c r="O13" s="210">
        <f t="shared" si="9"/>
        <v>656319</v>
      </c>
      <c r="P13" s="78">
        <f>SUM(Q13:R13)</f>
        <v>656119</v>
      </c>
      <c r="Q13" s="78">
        <f t="shared" si="10"/>
        <v>401683</v>
      </c>
      <c r="R13" s="78">
        <f t="shared" si="10"/>
        <v>254436</v>
      </c>
      <c r="S13" s="78">
        <f t="shared" si="11"/>
        <v>440717</v>
      </c>
      <c r="T13" s="78">
        <v>379383</v>
      </c>
      <c r="U13" s="81">
        <v>61334</v>
      </c>
      <c r="V13" s="643">
        <v>3</v>
      </c>
      <c r="W13" s="600">
        <v>3</v>
      </c>
      <c r="X13" s="601" t="s">
        <v>24</v>
      </c>
      <c r="Y13" s="210">
        <f>Z13+AA13</f>
        <v>215402</v>
      </c>
      <c r="Z13" s="78">
        <v>22300</v>
      </c>
      <c r="AA13" s="78">
        <v>193102</v>
      </c>
      <c r="AB13" s="81">
        <v>200</v>
      </c>
      <c r="AC13" s="210">
        <f t="shared" si="12"/>
        <v>850737</v>
      </c>
      <c r="AD13" s="78">
        <f t="shared" si="13"/>
        <v>850737</v>
      </c>
      <c r="AE13" s="78">
        <f t="shared" si="14"/>
        <v>733325</v>
      </c>
      <c r="AF13" s="78">
        <f t="shared" si="15"/>
        <v>117412</v>
      </c>
      <c r="AG13" s="220">
        <f t="shared" si="16"/>
        <v>729977</v>
      </c>
      <c r="AH13" s="182">
        <v>727301</v>
      </c>
      <c r="AI13" s="78">
        <v>2676</v>
      </c>
      <c r="AJ13" s="78">
        <f t="shared" si="17"/>
        <v>120760</v>
      </c>
      <c r="AK13" s="78">
        <v>6024</v>
      </c>
      <c r="AL13" s="78">
        <v>114736</v>
      </c>
      <c r="AM13" s="78">
        <v>0</v>
      </c>
      <c r="AN13" s="78">
        <v>0</v>
      </c>
      <c r="AO13" s="78">
        <v>0</v>
      </c>
      <c r="AP13" s="78">
        <v>0</v>
      </c>
      <c r="AQ13" s="81">
        <v>0</v>
      </c>
      <c r="AR13" s="673">
        <v>3</v>
      </c>
      <c r="AS13" s="155"/>
    </row>
    <row r="14" spans="2:45" ht="20.25" customHeight="1">
      <c r="B14" s="600">
        <v>4</v>
      </c>
      <c r="C14" s="601" t="s">
        <v>25</v>
      </c>
      <c r="D14" s="210">
        <f t="shared" si="2"/>
        <v>563692</v>
      </c>
      <c r="E14" s="78">
        <f t="shared" si="3"/>
        <v>563692</v>
      </c>
      <c r="F14" s="78">
        <f t="shared" si="4"/>
        <v>475223</v>
      </c>
      <c r="G14" s="78">
        <f t="shared" si="4"/>
        <v>88469</v>
      </c>
      <c r="H14" s="78">
        <f t="shared" si="5"/>
        <v>491283</v>
      </c>
      <c r="I14" s="78">
        <f t="shared" si="6"/>
        <v>474003</v>
      </c>
      <c r="J14" s="210">
        <f t="shared" si="6"/>
        <v>17280</v>
      </c>
      <c r="K14" s="183">
        <f t="shared" si="7"/>
        <v>72409</v>
      </c>
      <c r="L14" s="182">
        <f aca="true" t="shared" si="18" ref="L14:N15">Z14+AK14</f>
        <v>1220</v>
      </c>
      <c r="M14" s="78">
        <f t="shared" si="18"/>
        <v>71189</v>
      </c>
      <c r="N14" s="78">
        <f t="shared" si="18"/>
        <v>0</v>
      </c>
      <c r="O14" s="210">
        <f t="shared" si="9"/>
        <v>176250</v>
      </c>
      <c r="P14" s="78">
        <f>SUM(Q14:R14)</f>
        <v>176250</v>
      </c>
      <c r="Q14" s="78">
        <f t="shared" si="10"/>
        <v>154980</v>
      </c>
      <c r="R14" s="78">
        <f t="shared" si="10"/>
        <v>21270</v>
      </c>
      <c r="S14" s="78">
        <f t="shared" si="11"/>
        <v>169677</v>
      </c>
      <c r="T14" s="78">
        <v>153885</v>
      </c>
      <c r="U14" s="81">
        <v>15792</v>
      </c>
      <c r="V14" s="643">
        <v>4</v>
      </c>
      <c r="W14" s="600">
        <v>4</v>
      </c>
      <c r="X14" s="601" t="s">
        <v>25</v>
      </c>
      <c r="Y14" s="210">
        <f>Z14+AA14</f>
        <v>6573</v>
      </c>
      <c r="Z14" s="78">
        <v>1095</v>
      </c>
      <c r="AA14" s="78">
        <v>5478</v>
      </c>
      <c r="AB14" s="81">
        <v>0</v>
      </c>
      <c r="AC14" s="210">
        <f t="shared" si="12"/>
        <v>387442</v>
      </c>
      <c r="AD14" s="78">
        <f t="shared" si="13"/>
        <v>387442</v>
      </c>
      <c r="AE14" s="78">
        <f t="shared" si="14"/>
        <v>320243</v>
      </c>
      <c r="AF14" s="78">
        <f t="shared" si="15"/>
        <v>67199</v>
      </c>
      <c r="AG14" s="220">
        <f t="shared" si="16"/>
        <v>321606</v>
      </c>
      <c r="AH14" s="182">
        <v>320118</v>
      </c>
      <c r="AI14" s="78">
        <v>1488</v>
      </c>
      <c r="AJ14" s="78">
        <f t="shared" si="17"/>
        <v>65836</v>
      </c>
      <c r="AK14" s="78">
        <v>125</v>
      </c>
      <c r="AL14" s="78">
        <v>65711</v>
      </c>
      <c r="AM14" s="78">
        <v>0</v>
      </c>
      <c r="AN14" s="78">
        <v>0</v>
      </c>
      <c r="AO14" s="78">
        <v>0</v>
      </c>
      <c r="AP14" s="78">
        <v>0</v>
      </c>
      <c r="AQ14" s="81">
        <v>0</v>
      </c>
      <c r="AR14" s="673">
        <v>4</v>
      </c>
      <c r="AS14" s="155"/>
    </row>
    <row r="15" spans="2:45" ht="20.25" customHeight="1" thickBot="1">
      <c r="B15" s="600">
        <v>5</v>
      </c>
      <c r="C15" s="601" t="s">
        <v>99</v>
      </c>
      <c r="D15" s="210">
        <f t="shared" si="2"/>
        <v>8619799</v>
      </c>
      <c r="E15" s="78">
        <f t="shared" si="3"/>
        <v>8618569</v>
      </c>
      <c r="F15" s="78">
        <f t="shared" si="4"/>
        <v>4048734</v>
      </c>
      <c r="G15" s="78">
        <f t="shared" si="4"/>
        <v>4569835</v>
      </c>
      <c r="H15" s="78">
        <f t="shared" si="5"/>
        <v>3387596</v>
      </c>
      <c r="I15" s="78">
        <f t="shared" si="6"/>
        <v>3276733</v>
      </c>
      <c r="J15" s="210">
        <f t="shared" si="6"/>
        <v>110863</v>
      </c>
      <c r="K15" s="183">
        <f t="shared" si="7"/>
        <v>5230973</v>
      </c>
      <c r="L15" s="182">
        <f t="shared" si="18"/>
        <v>772001</v>
      </c>
      <c r="M15" s="78">
        <f t="shared" si="18"/>
        <v>4458972</v>
      </c>
      <c r="N15" s="78">
        <f t="shared" si="18"/>
        <v>1230</v>
      </c>
      <c r="O15" s="210">
        <f t="shared" si="9"/>
        <v>5775415</v>
      </c>
      <c r="P15" s="78">
        <f>SUM(Q15:R15)</f>
        <v>5774185</v>
      </c>
      <c r="Q15" s="78">
        <f t="shared" si="10"/>
        <v>2325931</v>
      </c>
      <c r="R15" s="78">
        <f t="shared" si="10"/>
        <v>3448254</v>
      </c>
      <c r="S15" s="78">
        <f t="shared" si="11"/>
        <v>1678029</v>
      </c>
      <c r="T15" s="78">
        <v>1568817</v>
      </c>
      <c r="U15" s="81">
        <v>109212</v>
      </c>
      <c r="V15" s="643">
        <v>5</v>
      </c>
      <c r="W15" s="600">
        <v>5</v>
      </c>
      <c r="X15" s="601" t="s">
        <v>99</v>
      </c>
      <c r="Y15" s="210">
        <f>Z15+AA15</f>
        <v>4096156</v>
      </c>
      <c r="Z15" s="78">
        <v>757114</v>
      </c>
      <c r="AA15" s="78">
        <v>3339042</v>
      </c>
      <c r="AB15" s="81">
        <v>1230</v>
      </c>
      <c r="AC15" s="210">
        <f t="shared" si="12"/>
        <v>2844384</v>
      </c>
      <c r="AD15" s="78">
        <f t="shared" si="13"/>
        <v>2844384</v>
      </c>
      <c r="AE15" s="78">
        <f t="shared" si="14"/>
        <v>1722803</v>
      </c>
      <c r="AF15" s="78">
        <f t="shared" si="15"/>
        <v>1121581</v>
      </c>
      <c r="AG15" s="220">
        <f t="shared" si="16"/>
        <v>1709567</v>
      </c>
      <c r="AH15" s="182">
        <v>1707916</v>
      </c>
      <c r="AI15" s="78">
        <v>1651</v>
      </c>
      <c r="AJ15" s="78">
        <f t="shared" si="17"/>
        <v>1134817</v>
      </c>
      <c r="AK15" s="78">
        <v>14887</v>
      </c>
      <c r="AL15" s="78">
        <v>1119930</v>
      </c>
      <c r="AM15" s="78">
        <v>0</v>
      </c>
      <c r="AN15" s="78">
        <v>0</v>
      </c>
      <c r="AO15" s="78">
        <v>0</v>
      </c>
      <c r="AP15" s="78">
        <v>0</v>
      </c>
      <c r="AQ15" s="81">
        <v>0</v>
      </c>
      <c r="AR15" s="673">
        <v>5</v>
      </c>
      <c r="AS15" s="155"/>
    </row>
    <row r="16" spans="2:45" s="171" customFormat="1" ht="24.75" customHeight="1">
      <c r="B16" s="602" t="s">
        <v>7</v>
      </c>
      <c r="C16" s="603"/>
      <c r="D16" s="212">
        <f aca="true" t="shared" si="19" ref="D16:U16">D17</f>
        <v>17054376</v>
      </c>
      <c r="E16" s="188">
        <f t="shared" si="19"/>
        <v>17038724</v>
      </c>
      <c r="F16" s="188">
        <f t="shared" si="19"/>
        <v>11328290</v>
      </c>
      <c r="G16" s="188">
        <f t="shared" si="19"/>
        <v>5710434</v>
      </c>
      <c r="H16" s="188">
        <f t="shared" si="19"/>
        <v>10667386</v>
      </c>
      <c r="I16" s="190">
        <f t="shared" si="19"/>
        <v>10152784</v>
      </c>
      <c r="J16" s="212">
        <f t="shared" si="19"/>
        <v>514602</v>
      </c>
      <c r="K16" s="189">
        <f t="shared" si="19"/>
        <v>6371338</v>
      </c>
      <c r="L16" s="187">
        <f t="shared" si="19"/>
        <v>1175506</v>
      </c>
      <c r="M16" s="188">
        <f t="shared" si="19"/>
        <v>5195832</v>
      </c>
      <c r="N16" s="190">
        <f t="shared" si="19"/>
        <v>15652</v>
      </c>
      <c r="O16" s="212">
        <f t="shared" si="19"/>
        <v>7639394</v>
      </c>
      <c r="P16" s="188">
        <f t="shared" si="19"/>
        <v>7623742</v>
      </c>
      <c r="Q16" s="188">
        <f t="shared" si="19"/>
        <v>4468090</v>
      </c>
      <c r="R16" s="188">
        <f t="shared" si="19"/>
        <v>3155652</v>
      </c>
      <c r="S16" s="188">
        <f t="shared" si="19"/>
        <v>3831343</v>
      </c>
      <c r="T16" s="188">
        <f t="shared" si="19"/>
        <v>3330487</v>
      </c>
      <c r="U16" s="213">
        <f t="shared" si="19"/>
        <v>500856</v>
      </c>
      <c r="V16" s="644"/>
      <c r="W16" s="602" t="s">
        <v>7</v>
      </c>
      <c r="X16" s="645"/>
      <c r="Y16" s="212">
        <f aca="true" t="shared" si="20" ref="Y16:AL16">Y17</f>
        <v>3792399</v>
      </c>
      <c r="Z16" s="188">
        <f t="shared" si="20"/>
        <v>1137603</v>
      </c>
      <c r="AA16" s="188">
        <f t="shared" si="20"/>
        <v>2654796</v>
      </c>
      <c r="AB16" s="213">
        <f t="shared" si="20"/>
        <v>15652</v>
      </c>
      <c r="AC16" s="212">
        <f t="shared" si="20"/>
        <v>9414982</v>
      </c>
      <c r="AD16" s="188">
        <f t="shared" si="20"/>
        <v>9414982</v>
      </c>
      <c r="AE16" s="188">
        <f t="shared" si="20"/>
        <v>6860200</v>
      </c>
      <c r="AF16" s="188">
        <f t="shared" si="20"/>
        <v>2554782</v>
      </c>
      <c r="AG16" s="188">
        <f t="shared" si="20"/>
        <v>6836043</v>
      </c>
      <c r="AH16" s="187">
        <f t="shared" si="20"/>
        <v>6822297</v>
      </c>
      <c r="AI16" s="188">
        <f t="shared" si="20"/>
        <v>13746</v>
      </c>
      <c r="AJ16" s="188">
        <f t="shared" si="20"/>
        <v>2578939</v>
      </c>
      <c r="AK16" s="188">
        <f t="shared" si="20"/>
        <v>37903</v>
      </c>
      <c r="AL16" s="188">
        <f t="shared" si="20"/>
        <v>2541036</v>
      </c>
      <c r="AM16" s="191">
        <v>0</v>
      </c>
      <c r="AN16" s="191">
        <v>0</v>
      </c>
      <c r="AO16" s="191">
        <v>0</v>
      </c>
      <c r="AP16" s="191">
        <v>0</v>
      </c>
      <c r="AQ16" s="192">
        <v>0</v>
      </c>
      <c r="AR16" s="674"/>
      <c r="AS16" s="170"/>
    </row>
    <row r="17" spans="2:45" s="181" customFormat="1" ht="22.5" customHeight="1">
      <c r="B17" s="599" t="s">
        <v>102</v>
      </c>
      <c r="C17" s="604"/>
      <c r="D17" s="209">
        <f aca="true" t="shared" si="21" ref="D17:D23">E17+N17</f>
        <v>17054376</v>
      </c>
      <c r="E17" s="168">
        <f aca="true" t="shared" si="22" ref="E17:E23">F17+G17</f>
        <v>17038724</v>
      </c>
      <c r="F17" s="168">
        <f aca="true" t="shared" si="23" ref="F17:F23">I17+L17</f>
        <v>11328290</v>
      </c>
      <c r="G17" s="168">
        <f aca="true" t="shared" si="24" ref="G17:G23">J17+M17</f>
        <v>5710434</v>
      </c>
      <c r="H17" s="168">
        <f aca="true" t="shared" si="25" ref="H17:H23">I17+J17</f>
        <v>10667386</v>
      </c>
      <c r="I17" s="168">
        <f aca="true" t="shared" si="26" ref="I17:I23">T17+AH17</f>
        <v>10152784</v>
      </c>
      <c r="J17" s="209">
        <f aca="true" t="shared" si="27" ref="J17:J23">U17+AI17</f>
        <v>514602</v>
      </c>
      <c r="K17" s="179">
        <f aca="true" t="shared" si="28" ref="K17:K23">L17+M17</f>
        <v>6371338</v>
      </c>
      <c r="L17" s="178">
        <f aca="true" t="shared" si="29" ref="L17:L23">Z17+AK17</f>
        <v>1175506</v>
      </c>
      <c r="M17" s="168">
        <f aca="true" t="shared" si="30" ref="M17:N23">AA17+AL17</f>
        <v>5195832</v>
      </c>
      <c r="N17" s="168">
        <f>SUM(N18:N24)</f>
        <v>15652</v>
      </c>
      <c r="O17" s="209">
        <f aca="true" t="shared" si="31" ref="O17:O23">P17+AB17</f>
        <v>7639394</v>
      </c>
      <c r="P17" s="168">
        <f aca="true" t="shared" si="32" ref="P17:P23">Q17+R17</f>
        <v>7623742</v>
      </c>
      <c r="Q17" s="168">
        <f aca="true" t="shared" si="33" ref="Q17:Q23">T17+Z17</f>
        <v>4468090</v>
      </c>
      <c r="R17" s="168">
        <f aca="true" t="shared" si="34" ref="R17:R23">U17+AA17</f>
        <v>3155652</v>
      </c>
      <c r="S17" s="168">
        <f aca="true" t="shared" si="35" ref="S17:S23">T17+U17</f>
        <v>3831343</v>
      </c>
      <c r="T17" s="168">
        <f>SUM(T18:T24)</f>
        <v>3330487</v>
      </c>
      <c r="U17" s="169">
        <f>SUM(U18:U24)</f>
        <v>500856</v>
      </c>
      <c r="V17" s="646"/>
      <c r="W17" s="599" t="s">
        <v>102</v>
      </c>
      <c r="X17" s="647"/>
      <c r="Y17" s="209">
        <f aca="true" t="shared" si="36" ref="Y17:Y23">Z17+AA17</f>
        <v>3792399</v>
      </c>
      <c r="Z17" s="168">
        <f>SUM(Z18:Z24)</f>
        <v>1137603</v>
      </c>
      <c r="AA17" s="168">
        <f>SUM(AA18:AA24)</f>
        <v>2654796</v>
      </c>
      <c r="AB17" s="169">
        <f>SUM(AB18:AB24)</f>
        <v>15652</v>
      </c>
      <c r="AC17" s="206">
        <f>+AD17+AM17</f>
        <v>9414982</v>
      </c>
      <c r="AD17" s="168">
        <f aca="true" t="shared" si="37" ref="AD17:AD23">AE17+AF17</f>
        <v>9414982</v>
      </c>
      <c r="AE17" s="168">
        <f aca="true" t="shared" si="38" ref="AE17:AE23">AH17+AK17</f>
        <v>6860200</v>
      </c>
      <c r="AF17" s="168">
        <f aca="true" t="shared" si="39" ref="AF17:AF23">AI17+AL17</f>
        <v>2554782</v>
      </c>
      <c r="AG17" s="218">
        <f>AH17+AI17</f>
        <v>6836043</v>
      </c>
      <c r="AH17" s="178">
        <f>SUM(AH18:AH24)</f>
        <v>6822297</v>
      </c>
      <c r="AI17" s="168">
        <f>SUM(AI18:AI24)</f>
        <v>13746</v>
      </c>
      <c r="AJ17" s="168">
        <f>SUM(AJ18:AJ24)</f>
        <v>2578939</v>
      </c>
      <c r="AK17" s="168">
        <f>SUM(AK18:AK24)</f>
        <v>37903</v>
      </c>
      <c r="AL17" s="168">
        <f>SUM(AL18:AL24)</f>
        <v>2541036</v>
      </c>
      <c r="AM17" s="168">
        <v>0</v>
      </c>
      <c r="AN17" s="168">
        <v>0</v>
      </c>
      <c r="AO17" s="168">
        <v>0</v>
      </c>
      <c r="AP17" s="168">
        <v>0</v>
      </c>
      <c r="AQ17" s="169">
        <v>0</v>
      </c>
      <c r="AR17" s="675"/>
      <c r="AS17" s="180"/>
    </row>
    <row r="18" spans="2:45" ht="20.25" customHeight="1">
      <c r="B18" s="600">
        <v>6</v>
      </c>
      <c r="C18" s="601" t="s">
        <v>26</v>
      </c>
      <c r="D18" s="210">
        <f t="shared" si="21"/>
        <v>3775514</v>
      </c>
      <c r="E18" s="78">
        <f t="shared" si="22"/>
        <v>3765864</v>
      </c>
      <c r="F18" s="78">
        <f t="shared" si="23"/>
        <v>2382557</v>
      </c>
      <c r="G18" s="78">
        <f t="shared" si="24"/>
        <v>1383307</v>
      </c>
      <c r="H18" s="78">
        <f t="shared" si="25"/>
        <v>2468241</v>
      </c>
      <c r="I18" s="78">
        <f t="shared" si="26"/>
        <v>2291293</v>
      </c>
      <c r="J18" s="210">
        <f t="shared" si="27"/>
        <v>176948</v>
      </c>
      <c r="K18" s="183">
        <f t="shared" si="28"/>
        <v>1297623</v>
      </c>
      <c r="L18" s="182">
        <f t="shared" si="29"/>
        <v>91264</v>
      </c>
      <c r="M18" s="78">
        <f t="shared" si="30"/>
        <v>1206359</v>
      </c>
      <c r="N18" s="78">
        <f t="shared" si="30"/>
        <v>9650</v>
      </c>
      <c r="O18" s="210">
        <f t="shared" si="31"/>
        <v>2180245</v>
      </c>
      <c r="P18" s="78">
        <f t="shared" si="32"/>
        <v>2170595</v>
      </c>
      <c r="Q18" s="78">
        <f t="shared" si="33"/>
        <v>1071646</v>
      </c>
      <c r="R18" s="78">
        <f t="shared" si="34"/>
        <v>1098949</v>
      </c>
      <c r="S18" s="78">
        <f t="shared" si="35"/>
        <v>1156023</v>
      </c>
      <c r="T18" s="78">
        <v>980619</v>
      </c>
      <c r="U18" s="81">
        <v>175404</v>
      </c>
      <c r="V18" s="635">
        <v>6</v>
      </c>
      <c r="W18" s="600">
        <v>6</v>
      </c>
      <c r="X18" s="648" t="s">
        <v>26</v>
      </c>
      <c r="Y18" s="210">
        <f t="shared" si="36"/>
        <v>1014572</v>
      </c>
      <c r="Z18" s="78">
        <v>91027</v>
      </c>
      <c r="AA18" s="78">
        <v>923545</v>
      </c>
      <c r="AB18" s="81">
        <v>9650</v>
      </c>
      <c r="AC18" s="210">
        <f aca="true" t="shared" si="40" ref="AC18:AC23">+AD18+AM18</f>
        <v>1595269</v>
      </c>
      <c r="AD18" s="78">
        <f t="shared" si="37"/>
        <v>1595269</v>
      </c>
      <c r="AE18" s="78">
        <f>AH18+AK18</f>
        <v>1310911</v>
      </c>
      <c r="AF18" s="78">
        <f t="shared" si="39"/>
        <v>284358</v>
      </c>
      <c r="AG18" s="220">
        <f aca="true" t="shared" si="41" ref="AG18:AG23">AH18+AI18</f>
        <v>1312218</v>
      </c>
      <c r="AH18" s="182">
        <v>1310674</v>
      </c>
      <c r="AI18" s="78">
        <v>1544</v>
      </c>
      <c r="AJ18" s="78">
        <f aca="true" t="shared" si="42" ref="AJ18:AJ23">AK18+AL18</f>
        <v>283051</v>
      </c>
      <c r="AK18" s="78">
        <v>237</v>
      </c>
      <c r="AL18" s="78">
        <v>282814</v>
      </c>
      <c r="AM18" s="78">
        <v>0</v>
      </c>
      <c r="AN18" s="78">
        <v>0</v>
      </c>
      <c r="AO18" s="78">
        <v>0</v>
      </c>
      <c r="AP18" s="78">
        <v>0</v>
      </c>
      <c r="AQ18" s="81">
        <v>0</v>
      </c>
      <c r="AR18" s="667">
        <v>6</v>
      </c>
      <c r="AS18" s="155"/>
    </row>
    <row r="19" spans="2:45" ht="20.25" customHeight="1">
      <c r="B19" s="600">
        <v>7</v>
      </c>
      <c r="C19" s="601" t="s">
        <v>27</v>
      </c>
      <c r="D19" s="210">
        <f t="shared" si="21"/>
        <v>1738610</v>
      </c>
      <c r="E19" s="78">
        <f t="shared" si="22"/>
        <v>1738597</v>
      </c>
      <c r="F19" s="78">
        <f t="shared" si="23"/>
        <v>989679</v>
      </c>
      <c r="G19" s="78">
        <f t="shared" si="24"/>
        <v>748918</v>
      </c>
      <c r="H19" s="78">
        <f t="shared" si="25"/>
        <v>993462</v>
      </c>
      <c r="I19" s="78">
        <f t="shared" si="26"/>
        <v>981354</v>
      </c>
      <c r="J19" s="210">
        <f t="shared" si="27"/>
        <v>12108</v>
      </c>
      <c r="K19" s="183">
        <f t="shared" si="28"/>
        <v>745135</v>
      </c>
      <c r="L19" s="182">
        <f t="shared" si="29"/>
        <v>8325</v>
      </c>
      <c r="M19" s="78">
        <f t="shared" si="30"/>
        <v>736810</v>
      </c>
      <c r="N19" s="78">
        <f t="shared" si="30"/>
        <v>13</v>
      </c>
      <c r="O19" s="210">
        <f t="shared" si="31"/>
        <v>317780</v>
      </c>
      <c r="P19" s="78">
        <f t="shared" si="32"/>
        <v>317767</v>
      </c>
      <c r="Q19" s="78">
        <f t="shared" si="33"/>
        <v>119067</v>
      </c>
      <c r="R19" s="78">
        <f t="shared" si="34"/>
        <v>198700</v>
      </c>
      <c r="S19" s="78">
        <f t="shared" si="35"/>
        <v>119126</v>
      </c>
      <c r="T19" s="78">
        <v>110751</v>
      </c>
      <c r="U19" s="81">
        <v>8375</v>
      </c>
      <c r="V19" s="635">
        <v>7</v>
      </c>
      <c r="W19" s="600">
        <v>7</v>
      </c>
      <c r="X19" s="648" t="s">
        <v>27</v>
      </c>
      <c r="Y19" s="210">
        <f t="shared" si="36"/>
        <v>198641</v>
      </c>
      <c r="Z19" s="78">
        <v>8316</v>
      </c>
      <c r="AA19" s="78">
        <v>190325</v>
      </c>
      <c r="AB19" s="81">
        <v>13</v>
      </c>
      <c r="AC19" s="210">
        <f t="shared" si="40"/>
        <v>1420830</v>
      </c>
      <c r="AD19" s="78">
        <f t="shared" si="37"/>
        <v>1420830</v>
      </c>
      <c r="AE19" s="78">
        <f t="shared" si="38"/>
        <v>870612</v>
      </c>
      <c r="AF19" s="78">
        <f t="shared" si="39"/>
        <v>550218</v>
      </c>
      <c r="AG19" s="220">
        <f t="shared" si="41"/>
        <v>874336</v>
      </c>
      <c r="AH19" s="182">
        <v>870603</v>
      </c>
      <c r="AI19" s="78">
        <v>3733</v>
      </c>
      <c r="AJ19" s="78">
        <f t="shared" si="42"/>
        <v>546494</v>
      </c>
      <c r="AK19" s="78">
        <v>9</v>
      </c>
      <c r="AL19" s="78">
        <v>546485</v>
      </c>
      <c r="AM19" s="78">
        <v>0</v>
      </c>
      <c r="AN19" s="78">
        <v>0</v>
      </c>
      <c r="AO19" s="78">
        <v>0</v>
      </c>
      <c r="AP19" s="78">
        <v>0</v>
      </c>
      <c r="AQ19" s="81">
        <v>0</v>
      </c>
      <c r="AR19" s="667">
        <v>7</v>
      </c>
      <c r="AS19" s="155"/>
    </row>
    <row r="20" spans="2:45" ht="20.25" customHeight="1">
      <c r="B20" s="600">
        <v>8</v>
      </c>
      <c r="C20" s="601" t="s">
        <v>28</v>
      </c>
      <c r="D20" s="210">
        <f t="shared" si="21"/>
        <v>3302801</v>
      </c>
      <c r="E20" s="78">
        <f t="shared" si="22"/>
        <v>3300731</v>
      </c>
      <c r="F20" s="78">
        <f t="shared" si="23"/>
        <v>2044077</v>
      </c>
      <c r="G20" s="78">
        <f t="shared" si="24"/>
        <v>1256654</v>
      </c>
      <c r="H20" s="78">
        <f t="shared" si="25"/>
        <v>1681809</v>
      </c>
      <c r="I20" s="78">
        <f t="shared" si="26"/>
        <v>1625364</v>
      </c>
      <c r="J20" s="210">
        <f t="shared" si="27"/>
        <v>56445</v>
      </c>
      <c r="K20" s="183">
        <f t="shared" si="28"/>
        <v>1618922</v>
      </c>
      <c r="L20" s="182">
        <f t="shared" si="29"/>
        <v>418713</v>
      </c>
      <c r="M20" s="78">
        <f t="shared" si="30"/>
        <v>1200209</v>
      </c>
      <c r="N20" s="78">
        <f t="shared" si="30"/>
        <v>2070</v>
      </c>
      <c r="O20" s="210">
        <f t="shared" si="31"/>
        <v>1438832</v>
      </c>
      <c r="P20" s="78">
        <f t="shared" si="32"/>
        <v>1436762</v>
      </c>
      <c r="Q20" s="78">
        <f t="shared" si="33"/>
        <v>933832</v>
      </c>
      <c r="R20" s="78">
        <f t="shared" si="34"/>
        <v>502930</v>
      </c>
      <c r="S20" s="78">
        <f t="shared" si="35"/>
        <v>607916</v>
      </c>
      <c r="T20" s="78">
        <v>552117</v>
      </c>
      <c r="U20" s="81">
        <v>55799</v>
      </c>
      <c r="V20" s="635">
        <v>8</v>
      </c>
      <c r="W20" s="600">
        <v>8</v>
      </c>
      <c r="X20" s="648" t="s">
        <v>28</v>
      </c>
      <c r="Y20" s="210">
        <f t="shared" si="36"/>
        <v>828846</v>
      </c>
      <c r="Z20" s="78">
        <v>381715</v>
      </c>
      <c r="AA20" s="78">
        <v>447131</v>
      </c>
      <c r="AB20" s="81">
        <v>2070</v>
      </c>
      <c r="AC20" s="210">
        <f t="shared" si="40"/>
        <v>1863969</v>
      </c>
      <c r="AD20" s="78">
        <f t="shared" si="37"/>
        <v>1863969</v>
      </c>
      <c r="AE20" s="78">
        <f t="shared" si="38"/>
        <v>1110245</v>
      </c>
      <c r="AF20" s="78">
        <f t="shared" si="39"/>
        <v>753724</v>
      </c>
      <c r="AG20" s="220">
        <f t="shared" si="41"/>
        <v>1073893</v>
      </c>
      <c r="AH20" s="182">
        <v>1073247</v>
      </c>
      <c r="AI20" s="78">
        <v>646</v>
      </c>
      <c r="AJ20" s="78">
        <f t="shared" si="42"/>
        <v>790076</v>
      </c>
      <c r="AK20" s="78">
        <v>36998</v>
      </c>
      <c r="AL20" s="78">
        <v>753078</v>
      </c>
      <c r="AM20" s="78">
        <v>0</v>
      </c>
      <c r="AN20" s="78">
        <v>0</v>
      </c>
      <c r="AO20" s="78">
        <v>0</v>
      </c>
      <c r="AP20" s="78">
        <v>0</v>
      </c>
      <c r="AQ20" s="81">
        <v>0</v>
      </c>
      <c r="AR20" s="667">
        <v>8</v>
      </c>
      <c r="AS20" s="155"/>
    </row>
    <row r="21" spans="2:45" ht="20.25" customHeight="1">
      <c r="B21" s="600">
        <v>9</v>
      </c>
      <c r="C21" s="601" t="s">
        <v>29</v>
      </c>
      <c r="D21" s="210">
        <f t="shared" si="21"/>
        <v>329559</v>
      </c>
      <c r="E21" s="78">
        <f t="shared" si="22"/>
        <v>328649</v>
      </c>
      <c r="F21" s="78">
        <f t="shared" si="23"/>
        <v>198942</v>
      </c>
      <c r="G21" s="78">
        <f t="shared" si="24"/>
        <v>129707</v>
      </c>
      <c r="H21" s="78">
        <f t="shared" si="25"/>
        <v>150657</v>
      </c>
      <c r="I21" s="78">
        <f t="shared" si="26"/>
        <v>140720</v>
      </c>
      <c r="J21" s="210">
        <f t="shared" si="27"/>
        <v>9937</v>
      </c>
      <c r="K21" s="183">
        <f t="shared" si="28"/>
        <v>177992</v>
      </c>
      <c r="L21" s="182">
        <f t="shared" si="29"/>
        <v>58222</v>
      </c>
      <c r="M21" s="78">
        <f t="shared" si="30"/>
        <v>119770</v>
      </c>
      <c r="N21" s="78">
        <f t="shared" si="30"/>
        <v>910</v>
      </c>
      <c r="O21" s="210">
        <f t="shared" si="31"/>
        <v>268005</v>
      </c>
      <c r="P21" s="78">
        <f t="shared" si="32"/>
        <v>267095</v>
      </c>
      <c r="Q21" s="78">
        <f t="shared" si="33"/>
        <v>178477</v>
      </c>
      <c r="R21" s="78">
        <f t="shared" si="34"/>
        <v>88618</v>
      </c>
      <c r="S21" s="78">
        <f t="shared" si="35"/>
        <v>130327</v>
      </c>
      <c r="T21" s="78">
        <v>120414</v>
      </c>
      <c r="U21" s="81">
        <v>9913</v>
      </c>
      <c r="V21" s="635">
        <v>9</v>
      </c>
      <c r="W21" s="600">
        <v>9</v>
      </c>
      <c r="X21" s="648" t="s">
        <v>29</v>
      </c>
      <c r="Y21" s="210">
        <f t="shared" si="36"/>
        <v>136768</v>
      </c>
      <c r="Z21" s="78">
        <v>58063</v>
      </c>
      <c r="AA21" s="78">
        <v>78705</v>
      </c>
      <c r="AB21" s="81">
        <v>910</v>
      </c>
      <c r="AC21" s="210">
        <f t="shared" si="40"/>
        <v>61554</v>
      </c>
      <c r="AD21" s="78">
        <f t="shared" si="37"/>
        <v>61554</v>
      </c>
      <c r="AE21" s="78">
        <f t="shared" si="38"/>
        <v>20465</v>
      </c>
      <c r="AF21" s="78">
        <f t="shared" si="39"/>
        <v>41089</v>
      </c>
      <c r="AG21" s="220">
        <f t="shared" si="41"/>
        <v>20330</v>
      </c>
      <c r="AH21" s="182">
        <v>20306</v>
      </c>
      <c r="AI21" s="78">
        <v>24</v>
      </c>
      <c r="AJ21" s="78">
        <f t="shared" si="42"/>
        <v>41224</v>
      </c>
      <c r="AK21" s="78">
        <v>159</v>
      </c>
      <c r="AL21" s="78">
        <v>41065</v>
      </c>
      <c r="AM21" s="78">
        <v>0</v>
      </c>
      <c r="AN21" s="78">
        <v>0</v>
      </c>
      <c r="AO21" s="78">
        <v>0</v>
      </c>
      <c r="AP21" s="78">
        <v>0</v>
      </c>
      <c r="AQ21" s="81">
        <v>0</v>
      </c>
      <c r="AR21" s="667">
        <v>9</v>
      </c>
      <c r="AS21" s="155"/>
    </row>
    <row r="22" spans="2:45" ht="20.25" customHeight="1">
      <c r="B22" s="600">
        <v>10</v>
      </c>
      <c r="C22" s="601" t="s">
        <v>30</v>
      </c>
      <c r="D22" s="210">
        <f t="shared" si="21"/>
        <v>2483149</v>
      </c>
      <c r="E22" s="78">
        <f t="shared" si="22"/>
        <v>2482688</v>
      </c>
      <c r="F22" s="78">
        <f t="shared" si="23"/>
        <v>1451980</v>
      </c>
      <c r="G22" s="78">
        <f t="shared" si="24"/>
        <v>1030708</v>
      </c>
      <c r="H22" s="78">
        <f t="shared" si="25"/>
        <v>970605</v>
      </c>
      <c r="I22" s="78">
        <f t="shared" si="26"/>
        <v>878219</v>
      </c>
      <c r="J22" s="210">
        <f t="shared" si="27"/>
        <v>92386</v>
      </c>
      <c r="K22" s="183">
        <f t="shared" si="28"/>
        <v>1512083</v>
      </c>
      <c r="L22" s="182">
        <f t="shared" si="29"/>
        <v>573761</v>
      </c>
      <c r="M22" s="78">
        <f t="shared" si="30"/>
        <v>938322</v>
      </c>
      <c r="N22" s="78">
        <f t="shared" si="30"/>
        <v>461</v>
      </c>
      <c r="O22" s="210">
        <f t="shared" si="31"/>
        <v>2111808</v>
      </c>
      <c r="P22" s="78">
        <f t="shared" si="32"/>
        <v>2111347</v>
      </c>
      <c r="Q22" s="78">
        <f t="shared" si="33"/>
        <v>1227959</v>
      </c>
      <c r="R22" s="78">
        <f t="shared" si="34"/>
        <v>883388</v>
      </c>
      <c r="S22" s="78">
        <f t="shared" si="35"/>
        <v>746767</v>
      </c>
      <c r="T22" s="78">
        <v>654543</v>
      </c>
      <c r="U22" s="81">
        <v>92224</v>
      </c>
      <c r="V22" s="635">
        <v>10</v>
      </c>
      <c r="W22" s="600">
        <v>10</v>
      </c>
      <c r="X22" s="648" t="s">
        <v>30</v>
      </c>
      <c r="Y22" s="210">
        <f t="shared" si="36"/>
        <v>1364580</v>
      </c>
      <c r="Z22" s="78">
        <v>573416</v>
      </c>
      <c r="AA22" s="78">
        <v>791164</v>
      </c>
      <c r="AB22" s="81">
        <v>461</v>
      </c>
      <c r="AC22" s="210">
        <f t="shared" si="40"/>
        <v>371341</v>
      </c>
      <c r="AD22" s="78">
        <f t="shared" si="37"/>
        <v>371341</v>
      </c>
      <c r="AE22" s="78">
        <f t="shared" si="38"/>
        <v>224021</v>
      </c>
      <c r="AF22" s="78">
        <f t="shared" si="39"/>
        <v>147320</v>
      </c>
      <c r="AG22" s="220">
        <f t="shared" si="41"/>
        <v>223838</v>
      </c>
      <c r="AH22" s="182">
        <v>223676</v>
      </c>
      <c r="AI22" s="78">
        <v>162</v>
      </c>
      <c r="AJ22" s="78">
        <f t="shared" si="42"/>
        <v>147503</v>
      </c>
      <c r="AK22" s="78">
        <v>345</v>
      </c>
      <c r="AL22" s="78">
        <v>147158</v>
      </c>
      <c r="AM22" s="78">
        <v>0</v>
      </c>
      <c r="AN22" s="78">
        <v>0</v>
      </c>
      <c r="AO22" s="78">
        <v>0</v>
      </c>
      <c r="AP22" s="78">
        <v>0</v>
      </c>
      <c r="AQ22" s="81">
        <v>0</v>
      </c>
      <c r="AR22" s="667">
        <v>10</v>
      </c>
      <c r="AS22" s="155"/>
    </row>
    <row r="23" spans="2:45" ht="20.25" customHeight="1">
      <c r="B23" s="600">
        <v>11</v>
      </c>
      <c r="C23" s="601" t="s">
        <v>31</v>
      </c>
      <c r="D23" s="210">
        <f t="shared" si="21"/>
        <v>982187</v>
      </c>
      <c r="E23" s="78">
        <f t="shared" si="22"/>
        <v>982187</v>
      </c>
      <c r="F23" s="78">
        <f t="shared" si="23"/>
        <v>801831</v>
      </c>
      <c r="G23" s="78">
        <f t="shared" si="24"/>
        <v>180356</v>
      </c>
      <c r="H23" s="78">
        <f t="shared" si="25"/>
        <v>806890</v>
      </c>
      <c r="I23" s="78">
        <f t="shared" si="26"/>
        <v>800463</v>
      </c>
      <c r="J23" s="210">
        <f t="shared" si="27"/>
        <v>6427</v>
      </c>
      <c r="K23" s="183">
        <f t="shared" si="28"/>
        <v>175297</v>
      </c>
      <c r="L23" s="182">
        <f t="shared" si="29"/>
        <v>1368</v>
      </c>
      <c r="M23" s="78">
        <f t="shared" si="30"/>
        <v>173929</v>
      </c>
      <c r="N23" s="78">
        <f t="shared" si="30"/>
        <v>0</v>
      </c>
      <c r="O23" s="210">
        <f t="shared" si="31"/>
        <v>22201</v>
      </c>
      <c r="P23" s="78">
        <f t="shared" si="32"/>
        <v>22201</v>
      </c>
      <c r="Q23" s="78">
        <f t="shared" si="33"/>
        <v>17742</v>
      </c>
      <c r="R23" s="78">
        <f t="shared" si="34"/>
        <v>4459</v>
      </c>
      <c r="S23" s="78">
        <f t="shared" si="35"/>
        <v>18107</v>
      </c>
      <c r="T23" s="78">
        <v>16395</v>
      </c>
      <c r="U23" s="81">
        <v>1712</v>
      </c>
      <c r="V23" s="635">
        <v>11</v>
      </c>
      <c r="W23" s="600">
        <v>11</v>
      </c>
      <c r="X23" s="648" t="s">
        <v>31</v>
      </c>
      <c r="Y23" s="210">
        <f t="shared" si="36"/>
        <v>4094</v>
      </c>
      <c r="Z23" s="78">
        <v>1347</v>
      </c>
      <c r="AA23" s="78">
        <v>2747</v>
      </c>
      <c r="AB23" s="81">
        <v>0</v>
      </c>
      <c r="AC23" s="210">
        <f t="shared" si="40"/>
        <v>959986</v>
      </c>
      <c r="AD23" s="78">
        <f t="shared" si="37"/>
        <v>959986</v>
      </c>
      <c r="AE23" s="78">
        <f t="shared" si="38"/>
        <v>784089</v>
      </c>
      <c r="AF23" s="78">
        <f t="shared" si="39"/>
        <v>175897</v>
      </c>
      <c r="AG23" s="220">
        <f t="shared" si="41"/>
        <v>788783</v>
      </c>
      <c r="AH23" s="182">
        <v>784068</v>
      </c>
      <c r="AI23" s="78">
        <v>4715</v>
      </c>
      <c r="AJ23" s="78">
        <f t="shared" si="42"/>
        <v>171203</v>
      </c>
      <c r="AK23" s="78">
        <v>21</v>
      </c>
      <c r="AL23" s="78">
        <v>171182</v>
      </c>
      <c r="AM23" s="78">
        <v>0</v>
      </c>
      <c r="AN23" s="78">
        <v>0</v>
      </c>
      <c r="AO23" s="78">
        <v>0</v>
      </c>
      <c r="AP23" s="78">
        <v>0</v>
      </c>
      <c r="AQ23" s="81">
        <v>0</v>
      </c>
      <c r="AR23" s="667">
        <v>11</v>
      </c>
      <c r="AS23" s="155"/>
    </row>
    <row r="24" spans="2:45" ht="20.25" customHeight="1" thickBot="1">
      <c r="B24" s="605">
        <v>12</v>
      </c>
      <c r="C24" s="606" t="s">
        <v>100</v>
      </c>
      <c r="D24" s="210">
        <f>E24+N24</f>
        <v>4442556</v>
      </c>
      <c r="E24" s="78">
        <f>F24+G24</f>
        <v>4440008</v>
      </c>
      <c r="F24" s="78">
        <f>I24+L24</f>
        <v>3459224</v>
      </c>
      <c r="G24" s="78">
        <f>J24+M24</f>
        <v>980784</v>
      </c>
      <c r="H24" s="78">
        <f>I24+J24</f>
        <v>3595722</v>
      </c>
      <c r="I24" s="78">
        <f>T24+AH24</f>
        <v>3435371</v>
      </c>
      <c r="J24" s="210">
        <f>U24+AI24</f>
        <v>160351</v>
      </c>
      <c r="K24" s="183">
        <f>L24+M24</f>
        <v>844286</v>
      </c>
      <c r="L24" s="182">
        <f>Z24+AK24</f>
        <v>23853</v>
      </c>
      <c r="M24" s="78">
        <f>AA24+AL24</f>
        <v>820433</v>
      </c>
      <c r="N24" s="81">
        <f>AB24+AM24</f>
        <v>2548</v>
      </c>
      <c r="O24" s="182">
        <f>P24+AB24</f>
        <v>1300523</v>
      </c>
      <c r="P24" s="78">
        <f>Q24+R24</f>
        <v>1297975</v>
      </c>
      <c r="Q24" s="78">
        <f>T24+Z24</f>
        <v>919367</v>
      </c>
      <c r="R24" s="78">
        <f>U24+AA24</f>
        <v>378608</v>
      </c>
      <c r="S24" s="78">
        <f>T24+U24</f>
        <v>1053077</v>
      </c>
      <c r="T24" s="78">
        <v>895648</v>
      </c>
      <c r="U24" s="81">
        <v>157429</v>
      </c>
      <c r="V24" s="649">
        <v>12</v>
      </c>
      <c r="W24" s="609">
        <v>12</v>
      </c>
      <c r="X24" s="650" t="s">
        <v>100</v>
      </c>
      <c r="Y24" s="210">
        <f>Z24+AA24</f>
        <v>244898</v>
      </c>
      <c r="Z24" s="78">
        <v>23719</v>
      </c>
      <c r="AA24" s="78">
        <v>221179</v>
      </c>
      <c r="AB24" s="81">
        <v>2548</v>
      </c>
      <c r="AC24" s="210">
        <f>+AD24+AM24</f>
        <v>3142033</v>
      </c>
      <c r="AD24" s="78">
        <f>AE24+AF24</f>
        <v>3142033</v>
      </c>
      <c r="AE24" s="78">
        <f>AH24+AK24</f>
        <v>2539857</v>
      </c>
      <c r="AF24" s="78">
        <f>AI24+AL24</f>
        <v>602176</v>
      </c>
      <c r="AG24" s="220">
        <f>AH24+AI24</f>
        <v>2542645</v>
      </c>
      <c r="AH24" s="182">
        <v>2539723</v>
      </c>
      <c r="AI24" s="78">
        <v>2922</v>
      </c>
      <c r="AJ24" s="78">
        <f>AK24+AL24</f>
        <v>599388</v>
      </c>
      <c r="AK24" s="78">
        <v>134</v>
      </c>
      <c r="AL24" s="78">
        <v>599254</v>
      </c>
      <c r="AM24" s="78">
        <v>0</v>
      </c>
      <c r="AN24" s="78">
        <v>0</v>
      </c>
      <c r="AO24" s="78">
        <v>0</v>
      </c>
      <c r="AP24" s="78">
        <v>0</v>
      </c>
      <c r="AQ24" s="81">
        <v>0</v>
      </c>
      <c r="AR24" s="676">
        <v>12</v>
      </c>
      <c r="AS24" s="155"/>
    </row>
    <row r="25" spans="2:45" s="171" customFormat="1" ht="24.75" customHeight="1">
      <c r="B25" s="607" t="s">
        <v>58</v>
      </c>
      <c r="C25" s="608"/>
      <c r="D25" s="251">
        <f aca="true" t="shared" si="43" ref="D25:U25">D26+D35+D31+D43</f>
        <v>15437887</v>
      </c>
      <c r="E25" s="194">
        <f t="shared" si="43"/>
        <v>15437797</v>
      </c>
      <c r="F25" s="194">
        <f t="shared" si="43"/>
        <v>12303363</v>
      </c>
      <c r="G25" s="194">
        <f t="shared" si="43"/>
        <v>3134434</v>
      </c>
      <c r="H25" s="194">
        <f t="shared" si="43"/>
        <v>12372407</v>
      </c>
      <c r="I25" s="194">
        <f t="shared" si="43"/>
        <v>12262355</v>
      </c>
      <c r="J25" s="251">
        <f t="shared" si="43"/>
        <v>110052</v>
      </c>
      <c r="K25" s="253">
        <f t="shared" si="43"/>
        <v>3065390</v>
      </c>
      <c r="L25" s="252">
        <f t="shared" si="43"/>
        <v>41008</v>
      </c>
      <c r="M25" s="194">
        <f t="shared" si="43"/>
        <v>3024382</v>
      </c>
      <c r="N25" s="312">
        <f t="shared" si="43"/>
        <v>90</v>
      </c>
      <c r="O25" s="193">
        <f t="shared" si="43"/>
        <v>1384904</v>
      </c>
      <c r="P25" s="194">
        <f t="shared" si="43"/>
        <v>1384814</v>
      </c>
      <c r="Q25" s="194">
        <f t="shared" si="43"/>
        <v>930424</v>
      </c>
      <c r="R25" s="194">
        <f t="shared" si="43"/>
        <v>454390</v>
      </c>
      <c r="S25" s="194">
        <f t="shared" si="43"/>
        <v>994351</v>
      </c>
      <c r="T25" s="194">
        <f t="shared" si="43"/>
        <v>902185</v>
      </c>
      <c r="U25" s="254">
        <f t="shared" si="43"/>
        <v>92166</v>
      </c>
      <c r="V25" s="641"/>
      <c r="W25" s="607" t="s">
        <v>58</v>
      </c>
      <c r="X25" s="651"/>
      <c r="Y25" s="228">
        <f aca="true" t="shared" si="44" ref="Y25:AL25">Y26+Y35+Y31+Y43</f>
        <v>390463</v>
      </c>
      <c r="Z25" s="229">
        <f t="shared" si="44"/>
        <v>28239</v>
      </c>
      <c r="AA25" s="229">
        <f t="shared" si="44"/>
        <v>362224</v>
      </c>
      <c r="AB25" s="230">
        <f t="shared" si="44"/>
        <v>90</v>
      </c>
      <c r="AC25" s="251">
        <f t="shared" si="44"/>
        <v>14052983</v>
      </c>
      <c r="AD25" s="194">
        <f t="shared" si="44"/>
        <v>14052983</v>
      </c>
      <c r="AE25" s="194">
        <f t="shared" si="44"/>
        <v>11372939</v>
      </c>
      <c r="AF25" s="194">
        <f t="shared" si="44"/>
        <v>2680044</v>
      </c>
      <c r="AG25" s="253">
        <f t="shared" si="44"/>
        <v>11378056</v>
      </c>
      <c r="AH25" s="193">
        <f t="shared" si="44"/>
        <v>11360170</v>
      </c>
      <c r="AI25" s="194">
        <f t="shared" si="44"/>
        <v>17886</v>
      </c>
      <c r="AJ25" s="194">
        <f t="shared" si="44"/>
        <v>2674927</v>
      </c>
      <c r="AK25" s="194">
        <f t="shared" si="44"/>
        <v>12769</v>
      </c>
      <c r="AL25" s="194">
        <f t="shared" si="44"/>
        <v>2662158</v>
      </c>
      <c r="AM25" s="195">
        <v>0</v>
      </c>
      <c r="AN25" s="195">
        <v>0</v>
      </c>
      <c r="AO25" s="195">
        <v>0</v>
      </c>
      <c r="AP25" s="195">
        <v>0</v>
      </c>
      <c r="AQ25" s="196">
        <v>0</v>
      </c>
      <c r="AR25" s="677"/>
      <c r="AS25" s="170"/>
    </row>
    <row r="26" spans="2:45" s="181" customFormat="1" ht="22.5" customHeight="1">
      <c r="B26" s="599" t="s">
        <v>103</v>
      </c>
      <c r="C26" s="604"/>
      <c r="D26" s="209">
        <f aca="true" t="shared" si="45" ref="D26:D34">E26+N26</f>
        <v>1773052</v>
      </c>
      <c r="E26" s="168">
        <f aca="true" t="shared" si="46" ref="E26:E34">F26+G26</f>
        <v>1773052</v>
      </c>
      <c r="F26" s="168">
        <f aca="true" t="shared" si="47" ref="F26:F34">I26+L26</f>
        <v>1330339</v>
      </c>
      <c r="G26" s="168">
        <f aca="true" t="shared" si="48" ref="G26:G34">J26+M26</f>
        <v>442713</v>
      </c>
      <c r="H26" s="168">
        <f aca="true" t="shared" si="49" ref="H26:H34">I26+J26</f>
        <v>1335296</v>
      </c>
      <c r="I26" s="168">
        <f>T26+AH26</f>
        <v>1327547</v>
      </c>
      <c r="J26" s="209">
        <f>U26+AI26</f>
        <v>7749</v>
      </c>
      <c r="K26" s="179">
        <f aca="true" t="shared" si="50" ref="K26:K34">L26+M26</f>
        <v>437756</v>
      </c>
      <c r="L26" s="178">
        <f aca="true" t="shared" si="51" ref="L26:M30">Z26+AK26</f>
        <v>2792</v>
      </c>
      <c r="M26" s="168">
        <f t="shared" si="51"/>
        <v>434964</v>
      </c>
      <c r="N26" s="169">
        <f>SUM(N27:N30)</f>
        <v>0</v>
      </c>
      <c r="O26" s="178">
        <f aca="true" t="shared" si="52" ref="O26:O34">P26+AB26</f>
        <v>105630</v>
      </c>
      <c r="P26" s="168">
        <f aca="true" t="shared" si="53" ref="P26:P34">Q26+R26</f>
        <v>105630</v>
      </c>
      <c r="Q26" s="168">
        <f>T26+Z26</f>
        <v>30085</v>
      </c>
      <c r="R26" s="168">
        <f>U26+AA26</f>
        <v>75545</v>
      </c>
      <c r="S26" s="168">
        <f aca="true" t="shared" si="54" ref="S26:S34">T26+U26</f>
        <v>32452</v>
      </c>
      <c r="T26" s="168">
        <f>SUM(T27:T30)</f>
        <v>27490</v>
      </c>
      <c r="U26" s="169">
        <f>SUM(U27:U30)</f>
        <v>4962</v>
      </c>
      <c r="V26" s="652" t="s">
        <v>11</v>
      </c>
      <c r="W26" s="599" t="s">
        <v>103</v>
      </c>
      <c r="X26" s="647"/>
      <c r="Y26" s="209">
        <f aca="true" t="shared" si="55" ref="Y26:Y34">Z26+AA26</f>
        <v>73178</v>
      </c>
      <c r="Z26" s="168">
        <f>SUM(Z27:Z30)</f>
        <v>2595</v>
      </c>
      <c r="AA26" s="168">
        <f>SUM(AA27:AA30)</f>
        <v>70583</v>
      </c>
      <c r="AB26" s="169">
        <f>SUM(AB27:AB30)</f>
        <v>0</v>
      </c>
      <c r="AC26" s="206">
        <f>+AD26+AM26</f>
        <v>1667422</v>
      </c>
      <c r="AD26" s="168">
        <f aca="true" t="shared" si="56" ref="AD26:AD34">AE26+AF26</f>
        <v>1667422</v>
      </c>
      <c r="AE26" s="168">
        <f aca="true" t="shared" si="57" ref="AE26:AF30">AH26+AK26</f>
        <v>1300254</v>
      </c>
      <c r="AF26" s="168">
        <f t="shared" si="57"/>
        <v>367168</v>
      </c>
      <c r="AG26" s="218">
        <f aca="true" t="shared" si="58" ref="AG26:AG34">AH26+AI26</f>
        <v>1302844</v>
      </c>
      <c r="AH26" s="178">
        <f>SUM(AH27:AH30)</f>
        <v>1300057</v>
      </c>
      <c r="AI26" s="168">
        <f>SUM(AI27:AI30)</f>
        <v>2787</v>
      </c>
      <c r="AJ26" s="168">
        <f>SUM(AJ27:AJ30)</f>
        <v>364578</v>
      </c>
      <c r="AK26" s="168">
        <f>SUM(AK27:AK30)</f>
        <v>197</v>
      </c>
      <c r="AL26" s="168">
        <f>SUM(AL27:AL30)</f>
        <v>364381</v>
      </c>
      <c r="AM26" s="168">
        <v>0</v>
      </c>
      <c r="AN26" s="168">
        <v>0</v>
      </c>
      <c r="AO26" s="168">
        <v>0</v>
      </c>
      <c r="AP26" s="168">
        <v>0</v>
      </c>
      <c r="AQ26" s="169">
        <v>0</v>
      </c>
      <c r="AR26" s="678" t="s">
        <v>11</v>
      </c>
      <c r="AS26" s="180"/>
    </row>
    <row r="27" spans="2:45" ht="20.25" customHeight="1">
      <c r="B27" s="600">
        <v>13</v>
      </c>
      <c r="C27" s="601" t="s">
        <v>32</v>
      </c>
      <c r="D27" s="210">
        <f t="shared" si="45"/>
        <v>899176</v>
      </c>
      <c r="E27" s="78">
        <f t="shared" si="46"/>
        <v>899176</v>
      </c>
      <c r="F27" s="78">
        <f t="shared" si="47"/>
        <v>727425</v>
      </c>
      <c r="G27" s="78">
        <f t="shared" si="48"/>
        <v>171751</v>
      </c>
      <c r="H27" s="78">
        <f t="shared" si="49"/>
        <v>729824</v>
      </c>
      <c r="I27" s="78">
        <f aca="true" t="shared" si="59" ref="I27:I34">T27+AH27</f>
        <v>726273</v>
      </c>
      <c r="J27" s="210">
        <f aca="true" t="shared" si="60" ref="J27:J34">U27+AI27</f>
        <v>3551</v>
      </c>
      <c r="K27" s="183">
        <f t="shared" si="50"/>
        <v>169352</v>
      </c>
      <c r="L27" s="182">
        <f t="shared" si="51"/>
        <v>1152</v>
      </c>
      <c r="M27" s="78">
        <f t="shared" si="51"/>
        <v>168200</v>
      </c>
      <c r="N27" s="78">
        <f>AB27+AM27</f>
        <v>0</v>
      </c>
      <c r="O27" s="210">
        <f t="shared" si="52"/>
        <v>54885</v>
      </c>
      <c r="P27" s="78">
        <f t="shared" si="53"/>
        <v>54885</v>
      </c>
      <c r="Q27" s="78">
        <f aca="true" t="shared" si="61" ref="Q27:R30">T27+Z27</f>
        <v>21501</v>
      </c>
      <c r="R27" s="78">
        <f t="shared" si="61"/>
        <v>33384</v>
      </c>
      <c r="S27" s="78">
        <f t="shared" si="54"/>
        <v>23204</v>
      </c>
      <c r="T27" s="78">
        <v>20415</v>
      </c>
      <c r="U27" s="81">
        <v>2789</v>
      </c>
      <c r="V27" s="643">
        <v>13</v>
      </c>
      <c r="W27" s="600">
        <v>13</v>
      </c>
      <c r="X27" s="601" t="s">
        <v>32</v>
      </c>
      <c r="Y27" s="210">
        <f t="shared" si="55"/>
        <v>31681</v>
      </c>
      <c r="Z27" s="78">
        <v>1086</v>
      </c>
      <c r="AA27" s="78">
        <v>30595</v>
      </c>
      <c r="AB27" s="81">
        <v>0</v>
      </c>
      <c r="AC27" s="210">
        <f aca="true" t="shared" si="62" ref="AC27:AC34">+AD27+AM27</f>
        <v>844291</v>
      </c>
      <c r="AD27" s="78">
        <f t="shared" si="56"/>
        <v>844291</v>
      </c>
      <c r="AE27" s="78">
        <f t="shared" si="57"/>
        <v>705924</v>
      </c>
      <c r="AF27" s="78">
        <f t="shared" si="57"/>
        <v>138367</v>
      </c>
      <c r="AG27" s="220">
        <f t="shared" si="58"/>
        <v>706620</v>
      </c>
      <c r="AH27" s="309">
        <v>705858</v>
      </c>
      <c r="AI27" s="304">
        <v>762</v>
      </c>
      <c r="AJ27" s="78">
        <f>AK27+AL27</f>
        <v>137671</v>
      </c>
      <c r="AK27" s="304">
        <v>66</v>
      </c>
      <c r="AL27" s="304">
        <v>137605</v>
      </c>
      <c r="AM27" s="78">
        <v>0</v>
      </c>
      <c r="AN27" s="78">
        <v>0</v>
      </c>
      <c r="AO27" s="78">
        <v>0</v>
      </c>
      <c r="AP27" s="78">
        <v>0</v>
      </c>
      <c r="AQ27" s="81">
        <v>0</v>
      </c>
      <c r="AR27" s="673">
        <v>13</v>
      </c>
      <c r="AS27" s="155"/>
    </row>
    <row r="28" spans="2:45" ht="20.25" customHeight="1">
      <c r="B28" s="600">
        <v>14</v>
      </c>
      <c r="C28" s="601" t="s">
        <v>38</v>
      </c>
      <c r="D28" s="210">
        <f>E28+N28</f>
        <v>7078</v>
      </c>
      <c r="E28" s="78">
        <f>F28+G28</f>
        <v>7078</v>
      </c>
      <c r="F28" s="78">
        <f aca="true" t="shared" si="63" ref="F28:G30">I28+L28</f>
        <v>5966</v>
      </c>
      <c r="G28" s="78">
        <f t="shared" si="63"/>
        <v>1112</v>
      </c>
      <c r="H28" s="78">
        <f>I28+J28</f>
        <v>5966</v>
      </c>
      <c r="I28" s="78">
        <f aca="true" t="shared" si="64" ref="I28:J30">T28+AH28</f>
        <v>5966</v>
      </c>
      <c r="J28" s="210">
        <f t="shared" si="64"/>
        <v>0</v>
      </c>
      <c r="K28" s="183">
        <f>L28+M28</f>
        <v>1112</v>
      </c>
      <c r="L28" s="182">
        <f t="shared" si="51"/>
        <v>0</v>
      </c>
      <c r="M28" s="78">
        <f t="shared" si="51"/>
        <v>1112</v>
      </c>
      <c r="N28" s="78">
        <f>AB28+AM28</f>
        <v>0</v>
      </c>
      <c r="O28" s="210">
        <f t="shared" si="52"/>
        <v>0</v>
      </c>
      <c r="P28" s="78">
        <f t="shared" si="53"/>
        <v>0</v>
      </c>
      <c r="Q28" s="78">
        <f t="shared" si="61"/>
        <v>0</v>
      </c>
      <c r="R28" s="78">
        <f t="shared" si="61"/>
        <v>0</v>
      </c>
      <c r="S28" s="78">
        <f t="shared" si="54"/>
        <v>0</v>
      </c>
      <c r="T28" s="78">
        <v>0</v>
      </c>
      <c r="U28" s="81">
        <v>0</v>
      </c>
      <c r="V28" s="643">
        <v>14</v>
      </c>
      <c r="W28" s="600">
        <v>14</v>
      </c>
      <c r="X28" s="648" t="s">
        <v>38</v>
      </c>
      <c r="Y28" s="210">
        <f t="shared" si="55"/>
        <v>0</v>
      </c>
      <c r="Z28" s="78">
        <v>0</v>
      </c>
      <c r="AA28" s="78">
        <v>0</v>
      </c>
      <c r="AB28" s="81">
        <v>0</v>
      </c>
      <c r="AC28" s="210">
        <f>+AD28+AM28</f>
        <v>7078</v>
      </c>
      <c r="AD28" s="78">
        <f>AE28+AF28</f>
        <v>7078</v>
      </c>
      <c r="AE28" s="78">
        <f t="shared" si="57"/>
        <v>5966</v>
      </c>
      <c r="AF28" s="78">
        <f t="shared" si="57"/>
        <v>1112</v>
      </c>
      <c r="AG28" s="220">
        <f>AH28+AI28</f>
        <v>5966</v>
      </c>
      <c r="AH28" s="309">
        <v>5966</v>
      </c>
      <c r="AI28" s="304">
        <v>0</v>
      </c>
      <c r="AJ28" s="78">
        <f>AK28+AL28</f>
        <v>1112</v>
      </c>
      <c r="AK28" s="304">
        <v>0</v>
      </c>
      <c r="AL28" s="304">
        <v>1112</v>
      </c>
      <c r="AM28" s="78">
        <v>0</v>
      </c>
      <c r="AN28" s="78">
        <v>0</v>
      </c>
      <c r="AO28" s="78">
        <v>0</v>
      </c>
      <c r="AP28" s="78">
        <v>0</v>
      </c>
      <c r="AQ28" s="81">
        <v>0</v>
      </c>
      <c r="AR28" s="673">
        <v>14</v>
      </c>
      <c r="AS28" s="155"/>
    </row>
    <row r="29" spans="2:45" ht="20.25" customHeight="1">
      <c r="B29" s="600">
        <v>15</v>
      </c>
      <c r="C29" s="601" t="s">
        <v>34</v>
      </c>
      <c r="D29" s="210">
        <f>E29+N29</f>
        <v>863331</v>
      </c>
      <c r="E29" s="78">
        <f>F29+G29</f>
        <v>863331</v>
      </c>
      <c r="F29" s="78">
        <f t="shared" si="63"/>
        <v>594712</v>
      </c>
      <c r="G29" s="78">
        <f t="shared" si="63"/>
        <v>268619</v>
      </c>
      <c r="H29" s="78">
        <f>I29+J29</f>
        <v>597270</v>
      </c>
      <c r="I29" s="78">
        <f t="shared" si="64"/>
        <v>593072</v>
      </c>
      <c r="J29" s="210">
        <f t="shared" si="64"/>
        <v>4198</v>
      </c>
      <c r="K29" s="183">
        <f>L29+M29</f>
        <v>266061</v>
      </c>
      <c r="L29" s="182">
        <f t="shared" si="51"/>
        <v>1640</v>
      </c>
      <c r="M29" s="78">
        <f t="shared" si="51"/>
        <v>264421</v>
      </c>
      <c r="N29" s="78">
        <f>AB29+AM29</f>
        <v>0</v>
      </c>
      <c r="O29" s="210">
        <f t="shared" si="52"/>
        <v>50745</v>
      </c>
      <c r="P29" s="78">
        <f t="shared" si="53"/>
        <v>50745</v>
      </c>
      <c r="Q29" s="78">
        <f t="shared" si="61"/>
        <v>8584</v>
      </c>
      <c r="R29" s="78">
        <f t="shared" si="61"/>
        <v>42161</v>
      </c>
      <c r="S29" s="78">
        <f t="shared" si="54"/>
        <v>9248</v>
      </c>
      <c r="T29" s="78">
        <v>7075</v>
      </c>
      <c r="U29" s="81">
        <v>2173</v>
      </c>
      <c r="V29" s="643">
        <v>15</v>
      </c>
      <c r="W29" s="600">
        <v>15</v>
      </c>
      <c r="X29" s="601" t="s">
        <v>34</v>
      </c>
      <c r="Y29" s="210">
        <f t="shared" si="55"/>
        <v>41497</v>
      </c>
      <c r="Z29" s="78">
        <v>1509</v>
      </c>
      <c r="AA29" s="78">
        <v>39988</v>
      </c>
      <c r="AB29" s="81">
        <v>0</v>
      </c>
      <c r="AC29" s="210">
        <f>+AD29+AM29</f>
        <v>812586</v>
      </c>
      <c r="AD29" s="78">
        <f>AE29+AF29</f>
        <v>812586</v>
      </c>
      <c r="AE29" s="78">
        <f t="shared" si="57"/>
        <v>586128</v>
      </c>
      <c r="AF29" s="78">
        <f t="shared" si="57"/>
        <v>226458</v>
      </c>
      <c r="AG29" s="220">
        <f>AH29+AI29</f>
        <v>588022</v>
      </c>
      <c r="AH29" s="309">
        <v>585997</v>
      </c>
      <c r="AI29" s="304">
        <v>2025</v>
      </c>
      <c r="AJ29" s="78">
        <f>AK29+AL29</f>
        <v>224564</v>
      </c>
      <c r="AK29" s="304">
        <v>131</v>
      </c>
      <c r="AL29" s="304">
        <v>224433</v>
      </c>
      <c r="AM29" s="78">
        <v>0</v>
      </c>
      <c r="AN29" s="78">
        <v>0</v>
      </c>
      <c r="AO29" s="78">
        <v>0</v>
      </c>
      <c r="AP29" s="78">
        <v>0</v>
      </c>
      <c r="AQ29" s="81">
        <v>0</v>
      </c>
      <c r="AR29" s="673">
        <v>15</v>
      </c>
      <c r="AS29" s="155"/>
    </row>
    <row r="30" spans="2:45" ht="20.25" customHeight="1">
      <c r="B30" s="600">
        <v>16</v>
      </c>
      <c r="C30" s="601" t="s">
        <v>41</v>
      </c>
      <c r="D30" s="210">
        <f>E30+N30</f>
        <v>3467</v>
      </c>
      <c r="E30" s="78">
        <f>F30+G30</f>
        <v>3467</v>
      </c>
      <c r="F30" s="78">
        <f t="shared" si="63"/>
        <v>2236</v>
      </c>
      <c r="G30" s="78">
        <f t="shared" si="63"/>
        <v>1231</v>
      </c>
      <c r="H30" s="78">
        <f>I30+J30</f>
        <v>2236</v>
      </c>
      <c r="I30" s="78">
        <f t="shared" si="64"/>
        <v>2236</v>
      </c>
      <c r="J30" s="210">
        <f t="shared" si="64"/>
        <v>0</v>
      </c>
      <c r="K30" s="183">
        <f>L30+M30</f>
        <v>1231</v>
      </c>
      <c r="L30" s="182">
        <f t="shared" si="51"/>
        <v>0</v>
      </c>
      <c r="M30" s="78">
        <f t="shared" si="51"/>
        <v>1231</v>
      </c>
      <c r="N30" s="78">
        <f>AB30+AM30</f>
        <v>0</v>
      </c>
      <c r="O30" s="210">
        <f t="shared" si="52"/>
        <v>0</v>
      </c>
      <c r="P30" s="78">
        <f t="shared" si="53"/>
        <v>0</v>
      </c>
      <c r="Q30" s="78">
        <f t="shared" si="61"/>
        <v>0</v>
      </c>
      <c r="R30" s="78">
        <f t="shared" si="61"/>
        <v>0</v>
      </c>
      <c r="S30" s="78">
        <f t="shared" si="54"/>
        <v>0</v>
      </c>
      <c r="T30" s="78">
        <v>0</v>
      </c>
      <c r="U30" s="81">
        <v>0</v>
      </c>
      <c r="V30" s="643">
        <v>16</v>
      </c>
      <c r="W30" s="600">
        <v>16</v>
      </c>
      <c r="X30" s="648" t="s">
        <v>41</v>
      </c>
      <c r="Y30" s="210">
        <f t="shared" si="55"/>
        <v>0</v>
      </c>
      <c r="Z30" s="78">
        <v>0</v>
      </c>
      <c r="AA30" s="78">
        <v>0</v>
      </c>
      <c r="AB30" s="81">
        <v>0</v>
      </c>
      <c r="AC30" s="210">
        <f>+AD30+AM30</f>
        <v>3467</v>
      </c>
      <c r="AD30" s="78">
        <f>AE30+AF30</f>
        <v>3467</v>
      </c>
      <c r="AE30" s="78">
        <f t="shared" si="57"/>
        <v>2236</v>
      </c>
      <c r="AF30" s="78">
        <f t="shared" si="57"/>
        <v>1231</v>
      </c>
      <c r="AG30" s="220">
        <f>AH30+AI30</f>
        <v>2236</v>
      </c>
      <c r="AH30" s="309">
        <v>2236</v>
      </c>
      <c r="AI30" s="304">
        <v>0</v>
      </c>
      <c r="AJ30" s="78">
        <f>AK30+AL30</f>
        <v>1231</v>
      </c>
      <c r="AK30" s="304">
        <v>0</v>
      </c>
      <c r="AL30" s="304">
        <v>1231</v>
      </c>
      <c r="AM30" s="78">
        <v>0</v>
      </c>
      <c r="AN30" s="78">
        <v>0</v>
      </c>
      <c r="AO30" s="78">
        <v>0</v>
      </c>
      <c r="AP30" s="78">
        <v>0</v>
      </c>
      <c r="AQ30" s="81">
        <v>0</v>
      </c>
      <c r="AR30" s="673">
        <v>16</v>
      </c>
      <c r="AS30" s="155"/>
    </row>
    <row r="31" spans="2:45" s="181" customFormat="1" ht="22.5" customHeight="1">
      <c r="B31" s="599" t="s">
        <v>104</v>
      </c>
      <c r="C31" s="604"/>
      <c r="D31" s="209">
        <f>E31+N31</f>
        <v>4038120</v>
      </c>
      <c r="E31" s="168">
        <f>F31+G31</f>
        <v>4038120</v>
      </c>
      <c r="F31" s="168">
        <f>I31+L31</f>
        <v>3391583</v>
      </c>
      <c r="G31" s="168">
        <f>J31+M31</f>
        <v>646537</v>
      </c>
      <c r="H31" s="168">
        <f>I31+J31</f>
        <v>3433133</v>
      </c>
      <c r="I31" s="168">
        <f>T31+AH31</f>
        <v>3375845</v>
      </c>
      <c r="J31" s="209">
        <f>U31+AI31</f>
        <v>57288</v>
      </c>
      <c r="K31" s="179">
        <f>L31+M31</f>
        <v>604987</v>
      </c>
      <c r="L31" s="178">
        <f aca="true" t="shared" si="65" ref="L31:M34">Z31+AK31</f>
        <v>15738</v>
      </c>
      <c r="M31" s="168">
        <f t="shared" si="65"/>
        <v>589249</v>
      </c>
      <c r="N31" s="168">
        <f>SUM(N32:N34)</f>
        <v>0</v>
      </c>
      <c r="O31" s="209">
        <f t="shared" si="52"/>
        <v>359835</v>
      </c>
      <c r="P31" s="168">
        <f t="shared" si="53"/>
        <v>359835</v>
      </c>
      <c r="Q31" s="168">
        <f aca="true" t="shared" si="66" ref="Q31:R34">T31+Z31</f>
        <v>206539</v>
      </c>
      <c r="R31" s="168">
        <f t="shared" si="66"/>
        <v>153296</v>
      </c>
      <c r="S31" s="168">
        <f t="shared" si="54"/>
        <v>238976</v>
      </c>
      <c r="T31" s="168">
        <f>SUM(T32:T34)</f>
        <v>191428</v>
      </c>
      <c r="U31" s="169">
        <f>SUM(U32:U34)</f>
        <v>47548</v>
      </c>
      <c r="V31" s="652"/>
      <c r="W31" s="599" t="s">
        <v>104</v>
      </c>
      <c r="X31" s="647"/>
      <c r="Y31" s="209">
        <f t="shared" si="55"/>
        <v>120859</v>
      </c>
      <c r="Z31" s="168">
        <f>SUM(Z32:Z34)</f>
        <v>15111</v>
      </c>
      <c r="AA31" s="168">
        <f>SUM(AA32:AA34)</f>
        <v>105748</v>
      </c>
      <c r="AB31" s="169">
        <f>SUM(AB32:AB34)</f>
        <v>0</v>
      </c>
      <c r="AC31" s="206">
        <f>+AD31+AM31</f>
        <v>3678285</v>
      </c>
      <c r="AD31" s="168">
        <f>AE31+AF31</f>
        <v>3678285</v>
      </c>
      <c r="AE31" s="168">
        <f aca="true" t="shared" si="67" ref="AE31:AF34">AH31+AK31</f>
        <v>3185044</v>
      </c>
      <c r="AF31" s="168">
        <f t="shared" si="67"/>
        <v>493241</v>
      </c>
      <c r="AG31" s="218">
        <f>AH31+AI31</f>
        <v>3194157</v>
      </c>
      <c r="AH31" s="178">
        <f>SUM(AH32:AH34)</f>
        <v>3184417</v>
      </c>
      <c r="AI31" s="168">
        <f>SUM(AI32:AI34)</f>
        <v>9740</v>
      </c>
      <c r="AJ31" s="168">
        <f>SUM(AJ32:AJ34)</f>
        <v>484128</v>
      </c>
      <c r="AK31" s="168">
        <f>SUM(AK32:AK34)</f>
        <v>627</v>
      </c>
      <c r="AL31" s="168">
        <f>SUM(AL32:AL34)</f>
        <v>483501</v>
      </c>
      <c r="AM31" s="168">
        <v>0</v>
      </c>
      <c r="AN31" s="168">
        <v>0</v>
      </c>
      <c r="AO31" s="168">
        <v>0</v>
      </c>
      <c r="AP31" s="168">
        <v>0</v>
      </c>
      <c r="AQ31" s="169">
        <v>0</v>
      </c>
      <c r="AR31" s="678"/>
      <c r="AS31" s="180"/>
    </row>
    <row r="32" spans="2:45" ht="20.25" customHeight="1">
      <c r="B32" s="600">
        <v>17</v>
      </c>
      <c r="C32" s="601" t="s">
        <v>33</v>
      </c>
      <c r="D32" s="210">
        <f t="shared" si="45"/>
        <v>3569566</v>
      </c>
      <c r="E32" s="78">
        <f t="shared" si="46"/>
        <v>3569566</v>
      </c>
      <c r="F32" s="78">
        <f t="shared" si="47"/>
        <v>2962752</v>
      </c>
      <c r="G32" s="78">
        <f t="shared" si="48"/>
        <v>606814</v>
      </c>
      <c r="H32" s="78">
        <f t="shared" si="49"/>
        <v>3004165</v>
      </c>
      <c r="I32" s="78">
        <f t="shared" si="59"/>
        <v>2947024</v>
      </c>
      <c r="J32" s="210">
        <f t="shared" si="60"/>
        <v>57141</v>
      </c>
      <c r="K32" s="183">
        <f t="shared" si="50"/>
        <v>565401</v>
      </c>
      <c r="L32" s="182">
        <f t="shared" si="65"/>
        <v>15728</v>
      </c>
      <c r="M32" s="78">
        <f t="shared" si="65"/>
        <v>549673</v>
      </c>
      <c r="N32" s="78">
        <f>AB32+AM32</f>
        <v>0</v>
      </c>
      <c r="O32" s="210">
        <f t="shared" si="52"/>
        <v>359835</v>
      </c>
      <c r="P32" s="78">
        <f t="shared" si="53"/>
        <v>359835</v>
      </c>
      <c r="Q32" s="78">
        <f t="shared" si="66"/>
        <v>206539</v>
      </c>
      <c r="R32" s="78">
        <f t="shared" si="66"/>
        <v>153296</v>
      </c>
      <c r="S32" s="78">
        <f t="shared" si="54"/>
        <v>238976</v>
      </c>
      <c r="T32" s="78">
        <v>191428</v>
      </c>
      <c r="U32" s="81">
        <v>47548</v>
      </c>
      <c r="V32" s="643">
        <v>17</v>
      </c>
      <c r="W32" s="600">
        <v>17</v>
      </c>
      <c r="X32" s="601" t="s">
        <v>33</v>
      </c>
      <c r="Y32" s="210">
        <f t="shared" si="55"/>
        <v>120859</v>
      </c>
      <c r="Z32" s="78">
        <v>15111</v>
      </c>
      <c r="AA32" s="78">
        <v>105748</v>
      </c>
      <c r="AB32" s="81">
        <v>0</v>
      </c>
      <c r="AC32" s="210">
        <f t="shared" si="62"/>
        <v>3209731</v>
      </c>
      <c r="AD32" s="78">
        <f t="shared" si="56"/>
        <v>3209731</v>
      </c>
      <c r="AE32" s="78">
        <f t="shared" si="67"/>
        <v>2756213</v>
      </c>
      <c r="AF32" s="78">
        <f t="shared" si="67"/>
        <v>453518</v>
      </c>
      <c r="AG32" s="220">
        <f t="shared" si="58"/>
        <v>2765189</v>
      </c>
      <c r="AH32" s="309">
        <v>2755596</v>
      </c>
      <c r="AI32" s="304">
        <v>9593</v>
      </c>
      <c r="AJ32" s="78">
        <f>AK32+AL32</f>
        <v>444542</v>
      </c>
      <c r="AK32" s="304">
        <v>617</v>
      </c>
      <c r="AL32" s="304">
        <v>443925</v>
      </c>
      <c r="AM32" s="78">
        <v>0</v>
      </c>
      <c r="AN32" s="78">
        <v>0</v>
      </c>
      <c r="AO32" s="78">
        <v>0</v>
      </c>
      <c r="AP32" s="78">
        <v>0</v>
      </c>
      <c r="AQ32" s="81">
        <v>0</v>
      </c>
      <c r="AR32" s="673">
        <v>17</v>
      </c>
      <c r="AS32" s="155"/>
    </row>
    <row r="33" spans="2:45" ht="20.25" customHeight="1">
      <c r="B33" s="600">
        <v>18</v>
      </c>
      <c r="C33" s="601" t="s">
        <v>35</v>
      </c>
      <c r="D33" s="210">
        <f t="shared" si="45"/>
        <v>334672</v>
      </c>
      <c r="E33" s="78">
        <f t="shared" si="46"/>
        <v>334672</v>
      </c>
      <c r="F33" s="78">
        <f t="shared" si="47"/>
        <v>313306</v>
      </c>
      <c r="G33" s="78">
        <f t="shared" si="48"/>
        <v>21366</v>
      </c>
      <c r="H33" s="78">
        <f t="shared" si="49"/>
        <v>313443</v>
      </c>
      <c r="I33" s="78">
        <f t="shared" si="59"/>
        <v>313296</v>
      </c>
      <c r="J33" s="210">
        <f t="shared" si="60"/>
        <v>147</v>
      </c>
      <c r="K33" s="183">
        <f t="shared" si="50"/>
        <v>21229</v>
      </c>
      <c r="L33" s="182">
        <f t="shared" si="65"/>
        <v>10</v>
      </c>
      <c r="M33" s="78">
        <f t="shared" si="65"/>
        <v>21219</v>
      </c>
      <c r="N33" s="78">
        <f>AB33+AM33</f>
        <v>0</v>
      </c>
      <c r="O33" s="210">
        <f t="shared" si="52"/>
        <v>0</v>
      </c>
      <c r="P33" s="78">
        <f t="shared" si="53"/>
        <v>0</v>
      </c>
      <c r="Q33" s="78">
        <f t="shared" si="66"/>
        <v>0</v>
      </c>
      <c r="R33" s="78">
        <f t="shared" si="66"/>
        <v>0</v>
      </c>
      <c r="S33" s="78">
        <f t="shared" si="54"/>
        <v>0</v>
      </c>
      <c r="T33" s="78">
        <v>0</v>
      </c>
      <c r="U33" s="81">
        <v>0</v>
      </c>
      <c r="V33" s="643">
        <v>18</v>
      </c>
      <c r="W33" s="600">
        <v>18</v>
      </c>
      <c r="X33" s="601" t="s">
        <v>35</v>
      </c>
      <c r="Y33" s="210">
        <f t="shared" si="55"/>
        <v>0</v>
      </c>
      <c r="Z33" s="78">
        <v>0</v>
      </c>
      <c r="AA33" s="78">
        <v>0</v>
      </c>
      <c r="AB33" s="81">
        <v>0</v>
      </c>
      <c r="AC33" s="210">
        <f t="shared" si="62"/>
        <v>334672</v>
      </c>
      <c r="AD33" s="78">
        <f t="shared" si="56"/>
        <v>334672</v>
      </c>
      <c r="AE33" s="78">
        <f t="shared" si="67"/>
        <v>313306</v>
      </c>
      <c r="AF33" s="78">
        <f t="shared" si="67"/>
        <v>21366</v>
      </c>
      <c r="AG33" s="220">
        <f t="shared" si="58"/>
        <v>313443</v>
      </c>
      <c r="AH33" s="309">
        <v>313296</v>
      </c>
      <c r="AI33" s="304">
        <v>147</v>
      </c>
      <c r="AJ33" s="78">
        <f>AK33+AL33</f>
        <v>21229</v>
      </c>
      <c r="AK33" s="304">
        <v>10</v>
      </c>
      <c r="AL33" s="304">
        <v>21219</v>
      </c>
      <c r="AM33" s="78">
        <v>0</v>
      </c>
      <c r="AN33" s="78">
        <v>0</v>
      </c>
      <c r="AO33" s="78">
        <v>0</v>
      </c>
      <c r="AP33" s="78">
        <v>0</v>
      </c>
      <c r="AQ33" s="81">
        <v>0</v>
      </c>
      <c r="AR33" s="673">
        <v>18</v>
      </c>
      <c r="AS33" s="155"/>
    </row>
    <row r="34" spans="2:45" ht="20.25" customHeight="1">
      <c r="B34" s="600">
        <v>19</v>
      </c>
      <c r="C34" s="601" t="s">
        <v>36</v>
      </c>
      <c r="D34" s="210">
        <f t="shared" si="45"/>
        <v>133882</v>
      </c>
      <c r="E34" s="78">
        <f t="shared" si="46"/>
        <v>133882</v>
      </c>
      <c r="F34" s="78">
        <f t="shared" si="47"/>
        <v>115525</v>
      </c>
      <c r="G34" s="78">
        <f t="shared" si="48"/>
        <v>18357</v>
      </c>
      <c r="H34" s="78">
        <f t="shared" si="49"/>
        <v>115525</v>
      </c>
      <c r="I34" s="78">
        <f t="shared" si="59"/>
        <v>115525</v>
      </c>
      <c r="J34" s="210">
        <f t="shared" si="60"/>
        <v>0</v>
      </c>
      <c r="K34" s="183">
        <f t="shared" si="50"/>
        <v>18357</v>
      </c>
      <c r="L34" s="182">
        <f t="shared" si="65"/>
        <v>0</v>
      </c>
      <c r="M34" s="78">
        <f t="shared" si="65"/>
        <v>18357</v>
      </c>
      <c r="N34" s="78">
        <f>AB34+AM34</f>
        <v>0</v>
      </c>
      <c r="O34" s="210">
        <f t="shared" si="52"/>
        <v>0</v>
      </c>
      <c r="P34" s="78">
        <f t="shared" si="53"/>
        <v>0</v>
      </c>
      <c r="Q34" s="78">
        <f t="shared" si="66"/>
        <v>0</v>
      </c>
      <c r="R34" s="78">
        <f t="shared" si="66"/>
        <v>0</v>
      </c>
      <c r="S34" s="78">
        <f t="shared" si="54"/>
        <v>0</v>
      </c>
      <c r="T34" s="78">
        <v>0</v>
      </c>
      <c r="U34" s="81">
        <v>0</v>
      </c>
      <c r="V34" s="643">
        <v>19</v>
      </c>
      <c r="W34" s="600">
        <v>19</v>
      </c>
      <c r="X34" s="601" t="s">
        <v>36</v>
      </c>
      <c r="Y34" s="210">
        <f t="shared" si="55"/>
        <v>0</v>
      </c>
      <c r="Z34" s="78">
        <v>0</v>
      </c>
      <c r="AA34" s="78">
        <v>0</v>
      </c>
      <c r="AB34" s="81">
        <v>0</v>
      </c>
      <c r="AC34" s="210">
        <f t="shared" si="62"/>
        <v>133882</v>
      </c>
      <c r="AD34" s="78">
        <f t="shared" si="56"/>
        <v>133882</v>
      </c>
      <c r="AE34" s="78">
        <f t="shared" si="67"/>
        <v>115525</v>
      </c>
      <c r="AF34" s="78">
        <f t="shared" si="67"/>
        <v>18357</v>
      </c>
      <c r="AG34" s="220">
        <f t="shared" si="58"/>
        <v>115525</v>
      </c>
      <c r="AH34" s="309">
        <v>115525</v>
      </c>
      <c r="AI34" s="304">
        <v>0</v>
      </c>
      <c r="AJ34" s="78">
        <f>AK34+AL34</f>
        <v>18357</v>
      </c>
      <c r="AK34" s="304">
        <v>0</v>
      </c>
      <c r="AL34" s="304">
        <v>18357</v>
      </c>
      <c r="AM34" s="78">
        <v>0</v>
      </c>
      <c r="AN34" s="78">
        <v>0</v>
      </c>
      <c r="AO34" s="78">
        <v>0</v>
      </c>
      <c r="AP34" s="78">
        <v>0</v>
      </c>
      <c r="AQ34" s="81">
        <v>0</v>
      </c>
      <c r="AR34" s="673">
        <v>19</v>
      </c>
      <c r="AS34" s="155"/>
    </row>
    <row r="35" spans="2:45" s="181" customFormat="1" ht="22.5" customHeight="1">
      <c r="B35" s="599" t="s">
        <v>105</v>
      </c>
      <c r="C35" s="604"/>
      <c r="D35" s="209">
        <f aca="true" t="shared" si="68" ref="D35:D42">E35+N35</f>
        <v>258758</v>
      </c>
      <c r="E35" s="168">
        <f aca="true" t="shared" si="69" ref="E35:E42">F35+G35</f>
        <v>258758</v>
      </c>
      <c r="F35" s="168">
        <f aca="true" t="shared" si="70" ref="F35:G42">I35+L35</f>
        <v>192723</v>
      </c>
      <c r="G35" s="168">
        <f t="shared" si="70"/>
        <v>66035</v>
      </c>
      <c r="H35" s="168">
        <f aca="true" t="shared" si="71" ref="H35:H42">I35+J35</f>
        <v>192760</v>
      </c>
      <c r="I35" s="168">
        <f>T35+AH35</f>
        <v>192723</v>
      </c>
      <c r="J35" s="209">
        <f>U35+AI35</f>
        <v>37</v>
      </c>
      <c r="K35" s="179">
        <f aca="true" t="shared" si="72" ref="K35:K42">L35+M35</f>
        <v>65998</v>
      </c>
      <c r="L35" s="178">
        <f aca="true" t="shared" si="73" ref="L35:M42">Z35+AK35</f>
        <v>0</v>
      </c>
      <c r="M35" s="168">
        <f t="shared" si="73"/>
        <v>65998</v>
      </c>
      <c r="N35" s="168">
        <f>SUM(N36:N42)</f>
        <v>0</v>
      </c>
      <c r="O35" s="209">
        <f aca="true" t="shared" si="74" ref="O35:O42">P35+AB35</f>
        <v>0</v>
      </c>
      <c r="P35" s="168">
        <f aca="true" t="shared" si="75" ref="P35:P42">Q35+R35</f>
        <v>0</v>
      </c>
      <c r="Q35" s="168">
        <f aca="true" t="shared" si="76" ref="Q35:Q42">T35+Z35</f>
        <v>0</v>
      </c>
      <c r="R35" s="168">
        <f aca="true" t="shared" si="77" ref="R35:R42">U35+AA35</f>
        <v>0</v>
      </c>
      <c r="S35" s="168">
        <f aca="true" t="shared" si="78" ref="S35:S42">T35+U35</f>
        <v>0</v>
      </c>
      <c r="T35" s="168">
        <f>SUM(T36:T42)</f>
        <v>0</v>
      </c>
      <c r="U35" s="169">
        <f>SUM(U36:U42)</f>
        <v>0</v>
      </c>
      <c r="V35" s="652"/>
      <c r="W35" s="599" t="s">
        <v>105</v>
      </c>
      <c r="X35" s="647"/>
      <c r="Y35" s="209">
        <f aca="true" t="shared" si="79" ref="Y35:Y42">Z35+AA35</f>
        <v>0</v>
      </c>
      <c r="Z35" s="168">
        <f>SUM(Z36:Z42)</f>
        <v>0</v>
      </c>
      <c r="AA35" s="168">
        <f>SUM(AA36:AA42)</f>
        <v>0</v>
      </c>
      <c r="AB35" s="169">
        <f>SUM(AB36:AB42)</f>
        <v>0</v>
      </c>
      <c r="AC35" s="206">
        <f>+AD35+AM35</f>
        <v>258758</v>
      </c>
      <c r="AD35" s="168">
        <f aca="true" t="shared" si="80" ref="AD35:AD42">AE35+AF35</f>
        <v>258758</v>
      </c>
      <c r="AE35" s="168">
        <f aca="true" t="shared" si="81" ref="AE35:AF42">AH35+AK35</f>
        <v>192723</v>
      </c>
      <c r="AF35" s="168">
        <f t="shared" si="81"/>
        <v>66035</v>
      </c>
      <c r="AG35" s="218">
        <f aca="true" t="shared" si="82" ref="AG35:AG42">AH35+AI35</f>
        <v>192760</v>
      </c>
      <c r="AH35" s="178">
        <f>SUM(AH36:AH42)</f>
        <v>192723</v>
      </c>
      <c r="AI35" s="168">
        <f>SUM(AI36:AI42)</f>
        <v>37</v>
      </c>
      <c r="AJ35" s="168">
        <f>SUM(AJ36:AJ42)</f>
        <v>65998</v>
      </c>
      <c r="AK35" s="168">
        <f>SUM(AK36:AK42)</f>
        <v>0</v>
      </c>
      <c r="AL35" s="168">
        <f>SUM(AL36:AL42)</f>
        <v>65998</v>
      </c>
      <c r="AM35" s="168">
        <v>0</v>
      </c>
      <c r="AN35" s="168">
        <v>0</v>
      </c>
      <c r="AO35" s="168">
        <v>0</v>
      </c>
      <c r="AP35" s="168">
        <v>0</v>
      </c>
      <c r="AQ35" s="169">
        <v>0</v>
      </c>
      <c r="AR35" s="678"/>
      <c r="AS35" s="180"/>
    </row>
    <row r="36" spans="2:45" ht="20.25" customHeight="1">
      <c r="B36" s="600">
        <v>20</v>
      </c>
      <c r="C36" s="601" t="s">
        <v>39</v>
      </c>
      <c r="D36" s="210">
        <f t="shared" si="68"/>
        <v>217025</v>
      </c>
      <c r="E36" s="78">
        <f t="shared" si="69"/>
        <v>217025</v>
      </c>
      <c r="F36" s="78">
        <f t="shared" si="70"/>
        <v>156456</v>
      </c>
      <c r="G36" s="78">
        <f t="shared" si="70"/>
        <v>60569</v>
      </c>
      <c r="H36" s="78">
        <f t="shared" si="71"/>
        <v>156493</v>
      </c>
      <c r="I36" s="78">
        <f aca="true" t="shared" si="83" ref="I36:I42">T36+AH36</f>
        <v>156456</v>
      </c>
      <c r="J36" s="210">
        <f aca="true" t="shared" si="84" ref="J36:J42">U36+AI36</f>
        <v>37</v>
      </c>
      <c r="K36" s="183">
        <f t="shared" si="72"/>
        <v>60532</v>
      </c>
      <c r="L36" s="182">
        <f t="shared" si="73"/>
        <v>0</v>
      </c>
      <c r="M36" s="78">
        <f t="shared" si="73"/>
        <v>60532</v>
      </c>
      <c r="N36" s="78">
        <f aca="true" t="shared" si="85" ref="N36:N42">AB36+AM36</f>
        <v>0</v>
      </c>
      <c r="O36" s="210">
        <f t="shared" si="74"/>
        <v>0</v>
      </c>
      <c r="P36" s="78">
        <f t="shared" si="75"/>
        <v>0</v>
      </c>
      <c r="Q36" s="78">
        <f t="shared" si="76"/>
        <v>0</v>
      </c>
      <c r="R36" s="78">
        <f t="shared" si="77"/>
        <v>0</v>
      </c>
      <c r="S36" s="78">
        <f t="shared" si="78"/>
        <v>0</v>
      </c>
      <c r="T36" s="78">
        <v>0</v>
      </c>
      <c r="U36" s="81">
        <v>0</v>
      </c>
      <c r="V36" s="653">
        <v>20</v>
      </c>
      <c r="W36" s="600">
        <v>20</v>
      </c>
      <c r="X36" s="648" t="s">
        <v>39</v>
      </c>
      <c r="Y36" s="210">
        <f t="shared" si="79"/>
        <v>0</v>
      </c>
      <c r="Z36" s="78">
        <v>0</v>
      </c>
      <c r="AA36" s="78">
        <v>0</v>
      </c>
      <c r="AB36" s="81">
        <v>0</v>
      </c>
      <c r="AC36" s="210">
        <f aca="true" t="shared" si="86" ref="AC36:AC42">+AD36+AM36</f>
        <v>217025</v>
      </c>
      <c r="AD36" s="78">
        <f t="shared" si="80"/>
        <v>217025</v>
      </c>
      <c r="AE36" s="78">
        <f t="shared" si="81"/>
        <v>156456</v>
      </c>
      <c r="AF36" s="78">
        <f t="shared" si="81"/>
        <v>60569</v>
      </c>
      <c r="AG36" s="220">
        <f t="shared" si="82"/>
        <v>156493</v>
      </c>
      <c r="AH36" s="309">
        <v>156456</v>
      </c>
      <c r="AI36" s="304">
        <v>37</v>
      </c>
      <c r="AJ36" s="78">
        <f aca="true" t="shared" si="87" ref="AJ36:AJ42">AK36+AL36</f>
        <v>60532</v>
      </c>
      <c r="AK36" s="304">
        <v>0</v>
      </c>
      <c r="AL36" s="304">
        <v>60532</v>
      </c>
      <c r="AM36" s="78">
        <v>0</v>
      </c>
      <c r="AN36" s="78">
        <v>0</v>
      </c>
      <c r="AO36" s="78">
        <v>0</v>
      </c>
      <c r="AP36" s="78">
        <v>0</v>
      </c>
      <c r="AQ36" s="81">
        <v>0</v>
      </c>
      <c r="AR36" s="600">
        <v>20</v>
      </c>
      <c r="AS36" s="155"/>
    </row>
    <row r="37" spans="2:45" ht="20.25" customHeight="1">
      <c r="B37" s="600">
        <v>21</v>
      </c>
      <c r="C37" s="601" t="s">
        <v>40</v>
      </c>
      <c r="D37" s="210">
        <f t="shared" si="68"/>
        <v>15236</v>
      </c>
      <c r="E37" s="78">
        <f t="shared" si="69"/>
        <v>15236</v>
      </c>
      <c r="F37" s="78">
        <f t="shared" si="70"/>
        <v>13371</v>
      </c>
      <c r="G37" s="78">
        <f t="shared" si="70"/>
        <v>1865</v>
      </c>
      <c r="H37" s="78">
        <f t="shared" si="71"/>
        <v>13371</v>
      </c>
      <c r="I37" s="78">
        <f t="shared" si="83"/>
        <v>13371</v>
      </c>
      <c r="J37" s="210">
        <f t="shared" si="84"/>
        <v>0</v>
      </c>
      <c r="K37" s="183">
        <f t="shared" si="72"/>
        <v>1865</v>
      </c>
      <c r="L37" s="182">
        <f t="shared" si="73"/>
        <v>0</v>
      </c>
      <c r="M37" s="78">
        <f t="shared" si="73"/>
        <v>1865</v>
      </c>
      <c r="N37" s="78">
        <f t="shared" si="85"/>
        <v>0</v>
      </c>
      <c r="O37" s="210">
        <f t="shared" si="74"/>
        <v>0</v>
      </c>
      <c r="P37" s="78">
        <f t="shared" si="75"/>
        <v>0</v>
      </c>
      <c r="Q37" s="78">
        <f t="shared" si="76"/>
        <v>0</v>
      </c>
      <c r="R37" s="78">
        <f t="shared" si="77"/>
        <v>0</v>
      </c>
      <c r="S37" s="78">
        <f t="shared" si="78"/>
        <v>0</v>
      </c>
      <c r="T37" s="78">
        <v>0</v>
      </c>
      <c r="U37" s="81">
        <v>0</v>
      </c>
      <c r="V37" s="653">
        <v>21</v>
      </c>
      <c r="W37" s="600">
        <v>21</v>
      </c>
      <c r="X37" s="648" t="s">
        <v>40</v>
      </c>
      <c r="Y37" s="210">
        <f t="shared" si="79"/>
        <v>0</v>
      </c>
      <c r="Z37" s="78">
        <v>0</v>
      </c>
      <c r="AA37" s="78">
        <v>0</v>
      </c>
      <c r="AB37" s="81">
        <v>0</v>
      </c>
      <c r="AC37" s="210">
        <f t="shared" si="86"/>
        <v>15236</v>
      </c>
      <c r="AD37" s="78">
        <f t="shared" si="80"/>
        <v>15236</v>
      </c>
      <c r="AE37" s="78">
        <f t="shared" si="81"/>
        <v>13371</v>
      </c>
      <c r="AF37" s="78">
        <f t="shared" si="81"/>
        <v>1865</v>
      </c>
      <c r="AG37" s="220">
        <f t="shared" si="82"/>
        <v>13371</v>
      </c>
      <c r="AH37" s="309">
        <v>13371</v>
      </c>
      <c r="AI37" s="304">
        <v>0</v>
      </c>
      <c r="AJ37" s="78">
        <f t="shared" si="87"/>
        <v>1865</v>
      </c>
      <c r="AK37" s="304">
        <v>0</v>
      </c>
      <c r="AL37" s="304">
        <v>1865</v>
      </c>
      <c r="AM37" s="78">
        <v>0</v>
      </c>
      <c r="AN37" s="78">
        <v>0</v>
      </c>
      <c r="AO37" s="78">
        <v>0</v>
      </c>
      <c r="AP37" s="78">
        <v>0</v>
      </c>
      <c r="AQ37" s="81">
        <v>0</v>
      </c>
      <c r="AR37" s="600">
        <v>21</v>
      </c>
      <c r="AS37" s="155"/>
    </row>
    <row r="38" spans="2:45" ht="20.25" customHeight="1">
      <c r="B38" s="600">
        <v>22</v>
      </c>
      <c r="C38" s="601" t="s">
        <v>42</v>
      </c>
      <c r="D38" s="210">
        <f t="shared" si="68"/>
        <v>508</v>
      </c>
      <c r="E38" s="78">
        <f t="shared" si="69"/>
        <v>508</v>
      </c>
      <c r="F38" s="78">
        <f t="shared" si="70"/>
        <v>98</v>
      </c>
      <c r="G38" s="78">
        <f t="shared" si="70"/>
        <v>410</v>
      </c>
      <c r="H38" s="78">
        <f t="shared" si="71"/>
        <v>98</v>
      </c>
      <c r="I38" s="78">
        <f t="shared" si="83"/>
        <v>98</v>
      </c>
      <c r="J38" s="210">
        <f t="shared" si="84"/>
        <v>0</v>
      </c>
      <c r="K38" s="183">
        <f t="shared" si="72"/>
        <v>410</v>
      </c>
      <c r="L38" s="182">
        <f t="shared" si="73"/>
        <v>0</v>
      </c>
      <c r="M38" s="78">
        <f t="shared" si="73"/>
        <v>410</v>
      </c>
      <c r="N38" s="78">
        <f t="shared" si="85"/>
        <v>0</v>
      </c>
      <c r="O38" s="210">
        <f t="shared" si="74"/>
        <v>0</v>
      </c>
      <c r="P38" s="78">
        <f t="shared" si="75"/>
        <v>0</v>
      </c>
      <c r="Q38" s="78">
        <f t="shared" si="76"/>
        <v>0</v>
      </c>
      <c r="R38" s="78">
        <f t="shared" si="77"/>
        <v>0</v>
      </c>
      <c r="S38" s="78">
        <f t="shared" si="78"/>
        <v>0</v>
      </c>
      <c r="T38" s="78">
        <v>0</v>
      </c>
      <c r="U38" s="81">
        <v>0</v>
      </c>
      <c r="V38" s="653">
        <v>22</v>
      </c>
      <c r="W38" s="600">
        <v>22</v>
      </c>
      <c r="X38" s="648" t="s">
        <v>42</v>
      </c>
      <c r="Y38" s="210">
        <f t="shared" si="79"/>
        <v>0</v>
      </c>
      <c r="Z38" s="78">
        <v>0</v>
      </c>
      <c r="AA38" s="78">
        <v>0</v>
      </c>
      <c r="AB38" s="81">
        <v>0</v>
      </c>
      <c r="AC38" s="210">
        <f t="shared" si="86"/>
        <v>508</v>
      </c>
      <c r="AD38" s="78">
        <f t="shared" si="80"/>
        <v>508</v>
      </c>
      <c r="AE38" s="78">
        <f t="shared" si="81"/>
        <v>98</v>
      </c>
      <c r="AF38" s="78">
        <f t="shared" si="81"/>
        <v>410</v>
      </c>
      <c r="AG38" s="220">
        <f t="shared" si="82"/>
        <v>98</v>
      </c>
      <c r="AH38" s="309">
        <v>98</v>
      </c>
      <c r="AI38" s="304">
        <v>0</v>
      </c>
      <c r="AJ38" s="78">
        <f t="shared" si="87"/>
        <v>410</v>
      </c>
      <c r="AK38" s="304">
        <v>0</v>
      </c>
      <c r="AL38" s="304">
        <v>410</v>
      </c>
      <c r="AM38" s="78">
        <v>0</v>
      </c>
      <c r="AN38" s="78">
        <v>0</v>
      </c>
      <c r="AO38" s="78">
        <v>0</v>
      </c>
      <c r="AP38" s="78">
        <v>0</v>
      </c>
      <c r="AQ38" s="81">
        <v>0</v>
      </c>
      <c r="AR38" s="600">
        <v>22</v>
      </c>
      <c r="AS38" s="155"/>
    </row>
    <row r="39" spans="2:45" ht="20.25" customHeight="1">
      <c r="B39" s="600">
        <v>23</v>
      </c>
      <c r="C39" s="601" t="s">
        <v>59</v>
      </c>
      <c r="D39" s="210">
        <f t="shared" si="68"/>
        <v>362</v>
      </c>
      <c r="E39" s="78">
        <f t="shared" si="69"/>
        <v>362</v>
      </c>
      <c r="F39" s="78">
        <f t="shared" si="70"/>
        <v>265</v>
      </c>
      <c r="G39" s="78">
        <f t="shared" si="70"/>
        <v>97</v>
      </c>
      <c r="H39" s="78">
        <f t="shared" si="71"/>
        <v>265</v>
      </c>
      <c r="I39" s="78">
        <f t="shared" si="83"/>
        <v>265</v>
      </c>
      <c r="J39" s="210">
        <f t="shared" si="84"/>
        <v>0</v>
      </c>
      <c r="K39" s="183">
        <f t="shared" si="72"/>
        <v>97</v>
      </c>
      <c r="L39" s="182">
        <f t="shared" si="73"/>
        <v>0</v>
      </c>
      <c r="M39" s="78">
        <f t="shared" si="73"/>
        <v>97</v>
      </c>
      <c r="N39" s="78">
        <f t="shared" si="85"/>
        <v>0</v>
      </c>
      <c r="O39" s="210">
        <f t="shared" si="74"/>
        <v>0</v>
      </c>
      <c r="P39" s="78">
        <f t="shared" si="75"/>
        <v>0</v>
      </c>
      <c r="Q39" s="78">
        <f t="shared" si="76"/>
        <v>0</v>
      </c>
      <c r="R39" s="78">
        <f t="shared" si="77"/>
        <v>0</v>
      </c>
      <c r="S39" s="78">
        <f t="shared" si="78"/>
        <v>0</v>
      </c>
      <c r="T39" s="78">
        <v>0</v>
      </c>
      <c r="U39" s="81">
        <v>0</v>
      </c>
      <c r="V39" s="653">
        <v>23</v>
      </c>
      <c r="W39" s="600">
        <v>23</v>
      </c>
      <c r="X39" s="648" t="s">
        <v>59</v>
      </c>
      <c r="Y39" s="210">
        <f t="shared" si="79"/>
        <v>0</v>
      </c>
      <c r="Z39" s="78">
        <v>0</v>
      </c>
      <c r="AA39" s="78">
        <v>0</v>
      </c>
      <c r="AB39" s="81">
        <v>0</v>
      </c>
      <c r="AC39" s="210">
        <f t="shared" si="86"/>
        <v>362</v>
      </c>
      <c r="AD39" s="78">
        <f t="shared" si="80"/>
        <v>362</v>
      </c>
      <c r="AE39" s="78">
        <f t="shared" si="81"/>
        <v>265</v>
      </c>
      <c r="AF39" s="78">
        <f t="shared" si="81"/>
        <v>97</v>
      </c>
      <c r="AG39" s="220">
        <f t="shared" si="82"/>
        <v>265</v>
      </c>
      <c r="AH39" s="309">
        <v>265</v>
      </c>
      <c r="AI39" s="304">
        <v>0</v>
      </c>
      <c r="AJ39" s="78">
        <f t="shared" si="87"/>
        <v>97</v>
      </c>
      <c r="AK39" s="304">
        <v>0</v>
      </c>
      <c r="AL39" s="304">
        <v>97</v>
      </c>
      <c r="AM39" s="78">
        <v>0</v>
      </c>
      <c r="AN39" s="78">
        <v>0</v>
      </c>
      <c r="AO39" s="78">
        <v>0</v>
      </c>
      <c r="AP39" s="78">
        <v>0</v>
      </c>
      <c r="AQ39" s="81">
        <v>0</v>
      </c>
      <c r="AR39" s="600">
        <v>23</v>
      </c>
      <c r="AS39" s="155"/>
    </row>
    <row r="40" spans="2:45" ht="20.25" customHeight="1">
      <c r="B40" s="600">
        <v>24</v>
      </c>
      <c r="C40" s="601" t="s">
        <v>43</v>
      </c>
      <c r="D40" s="210">
        <f t="shared" si="68"/>
        <v>10264</v>
      </c>
      <c r="E40" s="78">
        <f t="shared" si="69"/>
        <v>10264</v>
      </c>
      <c r="F40" s="78">
        <f t="shared" si="70"/>
        <v>9130</v>
      </c>
      <c r="G40" s="78">
        <f t="shared" si="70"/>
        <v>1134</v>
      </c>
      <c r="H40" s="78">
        <f t="shared" si="71"/>
        <v>9130</v>
      </c>
      <c r="I40" s="78">
        <f t="shared" si="83"/>
        <v>9130</v>
      </c>
      <c r="J40" s="210">
        <f t="shared" si="84"/>
        <v>0</v>
      </c>
      <c r="K40" s="183">
        <f t="shared" si="72"/>
        <v>1134</v>
      </c>
      <c r="L40" s="182">
        <f t="shared" si="73"/>
        <v>0</v>
      </c>
      <c r="M40" s="78">
        <f t="shared" si="73"/>
        <v>1134</v>
      </c>
      <c r="N40" s="78">
        <f t="shared" si="85"/>
        <v>0</v>
      </c>
      <c r="O40" s="210">
        <f t="shared" si="74"/>
        <v>0</v>
      </c>
      <c r="P40" s="78">
        <f t="shared" si="75"/>
        <v>0</v>
      </c>
      <c r="Q40" s="78">
        <f t="shared" si="76"/>
        <v>0</v>
      </c>
      <c r="R40" s="78">
        <f t="shared" si="77"/>
        <v>0</v>
      </c>
      <c r="S40" s="78">
        <f t="shared" si="78"/>
        <v>0</v>
      </c>
      <c r="T40" s="78">
        <v>0</v>
      </c>
      <c r="U40" s="81">
        <v>0</v>
      </c>
      <c r="V40" s="653">
        <v>24</v>
      </c>
      <c r="W40" s="600">
        <v>24</v>
      </c>
      <c r="X40" s="648" t="s">
        <v>43</v>
      </c>
      <c r="Y40" s="210">
        <f t="shared" si="79"/>
        <v>0</v>
      </c>
      <c r="Z40" s="78">
        <v>0</v>
      </c>
      <c r="AA40" s="78">
        <v>0</v>
      </c>
      <c r="AB40" s="81">
        <v>0</v>
      </c>
      <c r="AC40" s="210">
        <f t="shared" si="86"/>
        <v>10264</v>
      </c>
      <c r="AD40" s="78">
        <f t="shared" si="80"/>
        <v>10264</v>
      </c>
      <c r="AE40" s="78">
        <f t="shared" si="81"/>
        <v>9130</v>
      </c>
      <c r="AF40" s="78">
        <f t="shared" si="81"/>
        <v>1134</v>
      </c>
      <c r="AG40" s="220">
        <f t="shared" si="82"/>
        <v>9130</v>
      </c>
      <c r="AH40" s="309">
        <v>9130</v>
      </c>
      <c r="AI40" s="304">
        <v>0</v>
      </c>
      <c r="AJ40" s="78">
        <f t="shared" si="87"/>
        <v>1134</v>
      </c>
      <c r="AK40" s="304">
        <v>0</v>
      </c>
      <c r="AL40" s="304">
        <v>1134</v>
      </c>
      <c r="AM40" s="78">
        <v>0</v>
      </c>
      <c r="AN40" s="78">
        <v>0</v>
      </c>
      <c r="AO40" s="78">
        <v>0</v>
      </c>
      <c r="AP40" s="78">
        <v>0</v>
      </c>
      <c r="AQ40" s="81">
        <v>0</v>
      </c>
      <c r="AR40" s="600">
        <v>24</v>
      </c>
      <c r="AS40" s="155"/>
    </row>
    <row r="41" spans="2:45" ht="20.25" customHeight="1">
      <c r="B41" s="600">
        <v>25</v>
      </c>
      <c r="C41" s="601" t="s">
        <v>44</v>
      </c>
      <c r="D41" s="210">
        <f t="shared" si="68"/>
        <v>428</v>
      </c>
      <c r="E41" s="78">
        <f t="shared" si="69"/>
        <v>428</v>
      </c>
      <c r="F41" s="78">
        <f t="shared" si="70"/>
        <v>163</v>
      </c>
      <c r="G41" s="78">
        <f t="shared" si="70"/>
        <v>265</v>
      </c>
      <c r="H41" s="78">
        <f t="shared" si="71"/>
        <v>163</v>
      </c>
      <c r="I41" s="78">
        <f t="shared" si="83"/>
        <v>163</v>
      </c>
      <c r="J41" s="210">
        <f t="shared" si="84"/>
        <v>0</v>
      </c>
      <c r="K41" s="183">
        <f t="shared" si="72"/>
        <v>265</v>
      </c>
      <c r="L41" s="182">
        <f t="shared" si="73"/>
        <v>0</v>
      </c>
      <c r="M41" s="78">
        <f t="shared" si="73"/>
        <v>265</v>
      </c>
      <c r="N41" s="78">
        <f t="shared" si="85"/>
        <v>0</v>
      </c>
      <c r="O41" s="210">
        <f t="shared" si="74"/>
        <v>0</v>
      </c>
      <c r="P41" s="78">
        <f t="shared" si="75"/>
        <v>0</v>
      </c>
      <c r="Q41" s="78">
        <f t="shared" si="76"/>
        <v>0</v>
      </c>
      <c r="R41" s="78">
        <f t="shared" si="77"/>
        <v>0</v>
      </c>
      <c r="S41" s="78">
        <f t="shared" si="78"/>
        <v>0</v>
      </c>
      <c r="T41" s="78">
        <v>0</v>
      </c>
      <c r="U41" s="81">
        <v>0</v>
      </c>
      <c r="V41" s="653">
        <v>25</v>
      </c>
      <c r="W41" s="600">
        <v>25</v>
      </c>
      <c r="X41" s="648" t="s">
        <v>44</v>
      </c>
      <c r="Y41" s="210">
        <f t="shared" si="79"/>
        <v>0</v>
      </c>
      <c r="Z41" s="78">
        <v>0</v>
      </c>
      <c r="AA41" s="78">
        <v>0</v>
      </c>
      <c r="AB41" s="81">
        <v>0</v>
      </c>
      <c r="AC41" s="210">
        <f t="shared" si="86"/>
        <v>428</v>
      </c>
      <c r="AD41" s="78">
        <f t="shared" si="80"/>
        <v>428</v>
      </c>
      <c r="AE41" s="78">
        <f t="shared" si="81"/>
        <v>163</v>
      </c>
      <c r="AF41" s="78">
        <f t="shared" si="81"/>
        <v>265</v>
      </c>
      <c r="AG41" s="220">
        <f t="shared" si="82"/>
        <v>163</v>
      </c>
      <c r="AH41" s="309">
        <v>163</v>
      </c>
      <c r="AI41" s="304">
        <v>0</v>
      </c>
      <c r="AJ41" s="78">
        <f t="shared" si="87"/>
        <v>265</v>
      </c>
      <c r="AK41" s="304">
        <v>0</v>
      </c>
      <c r="AL41" s="304">
        <v>265</v>
      </c>
      <c r="AM41" s="78">
        <v>0</v>
      </c>
      <c r="AN41" s="78">
        <v>0</v>
      </c>
      <c r="AO41" s="78">
        <v>0</v>
      </c>
      <c r="AP41" s="78">
        <v>0</v>
      </c>
      <c r="AQ41" s="81">
        <v>0</v>
      </c>
      <c r="AR41" s="600">
        <v>25</v>
      </c>
      <c r="AS41" s="155"/>
    </row>
    <row r="42" spans="2:45" ht="20.25" customHeight="1">
      <c r="B42" s="600">
        <v>26</v>
      </c>
      <c r="C42" s="601" t="s">
        <v>45</v>
      </c>
      <c r="D42" s="210">
        <f t="shared" si="68"/>
        <v>14935</v>
      </c>
      <c r="E42" s="78">
        <f t="shared" si="69"/>
        <v>14935</v>
      </c>
      <c r="F42" s="78">
        <f t="shared" si="70"/>
        <v>13240</v>
      </c>
      <c r="G42" s="78">
        <f t="shared" si="70"/>
        <v>1695</v>
      </c>
      <c r="H42" s="78">
        <f t="shared" si="71"/>
        <v>13240</v>
      </c>
      <c r="I42" s="78">
        <f t="shared" si="83"/>
        <v>13240</v>
      </c>
      <c r="J42" s="210">
        <f t="shared" si="84"/>
        <v>0</v>
      </c>
      <c r="K42" s="183">
        <f t="shared" si="72"/>
        <v>1695</v>
      </c>
      <c r="L42" s="182">
        <f t="shared" si="73"/>
        <v>0</v>
      </c>
      <c r="M42" s="78">
        <f t="shared" si="73"/>
        <v>1695</v>
      </c>
      <c r="N42" s="78">
        <f t="shared" si="85"/>
        <v>0</v>
      </c>
      <c r="O42" s="210">
        <f t="shared" si="74"/>
        <v>0</v>
      </c>
      <c r="P42" s="78">
        <f t="shared" si="75"/>
        <v>0</v>
      </c>
      <c r="Q42" s="78">
        <f t="shared" si="76"/>
        <v>0</v>
      </c>
      <c r="R42" s="78">
        <f t="shared" si="77"/>
        <v>0</v>
      </c>
      <c r="S42" s="78">
        <f t="shared" si="78"/>
        <v>0</v>
      </c>
      <c r="T42" s="78">
        <v>0</v>
      </c>
      <c r="U42" s="81">
        <v>0</v>
      </c>
      <c r="V42" s="653">
        <v>26</v>
      </c>
      <c r="W42" s="600">
        <v>26</v>
      </c>
      <c r="X42" s="648" t="s">
        <v>45</v>
      </c>
      <c r="Y42" s="210">
        <f t="shared" si="79"/>
        <v>0</v>
      </c>
      <c r="Z42" s="78">
        <v>0</v>
      </c>
      <c r="AA42" s="78">
        <v>0</v>
      </c>
      <c r="AB42" s="81">
        <v>0</v>
      </c>
      <c r="AC42" s="210">
        <f t="shared" si="86"/>
        <v>14935</v>
      </c>
      <c r="AD42" s="78">
        <f t="shared" si="80"/>
        <v>14935</v>
      </c>
      <c r="AE42" s="78">
        <f t="shared" si="81"/>
        <v>13240</v>
      </c>
      <c r="AF42" s="78">
        <f t="shared" si="81"/>
        <v>1695</v>
      </c>
      <c r="AG42" s="220">
        <f t="shared" si="82"/>
        <v>13240</v>
      </c>
      <c r="AH42" s="309">
        <v>13240</v>
      </c>
      <c r="AI42" s="304">
        <v>0</v>
      </c>
      <c r="AJ42" s="78">
        <f t="shared" si="87"/>
        <v>1695</v>
      </c>
      <c r="AK42" s="304">
        <v>0</v>
      </c>
      <c r="AL42" s="304">
        <v>1695</v>
      </c>
      <c r="AM42" s="78">
        <v>0</v>
      </c>
      <c r="AN42" s="78">
        <v>0</v>
      </c>
      <c r="AO42" s="78">
        <v>0</v>
      </c>
      <c r="AP42" s="78">
        <v>0</v>
      </c>
      <c r="AQ42" s="81">
        <v>0</v>
      </c>
      <c r="AR42" s="600">
        <v>26</v>
      </c>
      <c r="AS42" s="155"/>
    </row>
    <row r="43" spans="2:45" s="181" customFormat="1" ht="22.5" customHeight="1">
      <c r="B43" s="599" t="s">
        <v>110</v>
      </c>
      <c r="C43" s="604"/>
      <c r="D43" s="209">
        <f>E43+N43</f>
        <v>9367957</v>
      </c>
      <c r="E43" s="168">
        <f>F43+G43</f>
        <v>9367867</v>
      </c>
      <c r="F43" s="168">
        <f aca="true" t="shared" si="88" ref="F43:G45">I43+L43</f>
        <v>7388718</v>
      </c>
      <c r="G43" s="168">
        <f t="shared" si="88"/>
        <v>1979149</v>
      </c>
      <c r="H43" s="168">
        <f>I43+J43</f>
        <v>7411218</v>
      </c>
      <c r="I43" s="168">
        <f aca="true" t="shared" si="89" ref="I43:J45">T43+AH43</f>
        <v>7366240</v>
      </c>
      <c r="J43" s="209">
        <f t="shared" si="89"/>
        <v>44978</v>
      </c>
      <c r="K43" s="179">
        <f>L43+M43</f>
        <v>1956649</v>
      </c>
      <c r="L43" s="178">
        <f aca="true" t="shared" si="90" ref="L43:M45">Z43+AK43</f>
        <v>22478</v>
      </c>
      <c r="M43" s="168">
        <f>AA43+AL43</f>
        <v>1934171</v>
      </c>
      <c r="N43" s="168">
        <f>SUM(N44:N45)</f>
        <v>90</v>
      </c>
      <c r="O43" s="209">
        <f>P43+AB43</f>
        <v>919439</v>
      </c>
      <c r="P43" s="168">
        <f>Q43+R43</f>
        <v>919349</v>
      </c>
      <c r="Q43" s="168">
        <f aca="true" t="shared" si="91" ref="Q43:R45">T43+Z43</f>
        <v>693800</v>
      </c>
      <c r="R43" s="168">
        <f t="shared" si="91"/>
        <v>225549</v>
      </c>
      <c r="S43" s="168">
        <f>T43+U43</f>
        <v>722923</v>
      </c>
      <c r="T43" s="168">
        <f>SUM(T44:T45)</f>
        <v>683267</v>
      </c>
      <c r="U43" s="169">
        <f>SUM(U44:U45)</f>
        <v>39656</v>
      </c>
      <c r="V43" s="652"/>
      <c r="W43" s="599" t="s">
        <v>110</v>
      </c>
      <c r="X43" s="647"/>
      <c r="Y43" s="209">
        <f>Z43+AA43</f>
        <v>196426</v>
      </c>
      <c r="Z43" s="168">
        <f>SUM(Z44:Z45)</f>
        <v>10533</v>
      </c>
      <c r="AA43" s="168">
        <f>SUM(AA44:AA45)</f>
        <v>185893</v>
      </c>
      <c r="AB43" s="169">
        <f>SUM(AB44:AB45)</f>
        <v>90</v>
      </c>
      <c r="AC43" s="206">
        <f>+AD43+AM43</f>
        <v>8448518</v>
      </c>
      <c r="AD43" s="168">
        <f>AE43+AF43</f>
        <v>8448518</v>
      </c>
      <c r="AE43" s="168">
        <f aca="true" t="shared" si="92" ref="AE43:AF45">AH43+AK43</f>
        <v>6694918</v>
      </c>
      <c r="AF43" s="168">
        <f t="shared" si="92"/>
        <v>1753600</v>
      </c>
      <c r="AG43" s="218">
        <f>AH43+AI43</f>
        <v>6688295</v>
      </c>
      <c r="AH43" s="178">
        <f>SUM(AH44:AH45)</f>
        <v>6682973</v>
      </c>
      <c r="AI43" s="168">
        <f>SUM(AI44:AI45)</f>
        <v>5322</v>
      </c>
      <c r="AJ43" s="168">
        <f>SUM(AJ44:AJ45)</f>
        <v>1760223</v>
      </c>
      <c r="AK43" s="168">
        <f>SUM(AK44:AK45)</f>
        <v>11945</v>
      </c>
      <c r="AL43" s="168">
        <f>SUM(AL44:AL45)</f>
        <v>1748278</v>
      </c>
      <c r="AM43" s="168">
        <v>0</v>
      </c>
      <c r="AN43" s="168">
        <v>0</v>
      </c>
      <c r="AO43" s="168">
        <v>0</v>
      </c>
      <c r="AP43" s="168">
        <v>0</v>
      </c>
      <c r="AQ43" s="169">
        <v>0</v>
      </c>
      <c r="AR43" s="678"/>
      <c r="AS43" s="180"/>
    </row>
    <row r="44" spans="2:45" ht="20.25" customHeight="1">
      <c r="B44" s="600">
        <v>27</v>
      </c>
      <c r="C44" s="601" t="s">
        <v>37</v>
      </c>
      <c r="D44" s="210">
        <f>E44+N44</f>
        <v>5161004</v>
      </c>
      <c r="E44" s="78">
        <f>F44+G44</f>
        <v>5160914</v>
      </c>
      <c r="F44" s="78">
        <f t="shared" si="88"/>
        <v>4344725</v>
      </c>
      <c r="G44" s="78">
        <f t="shared" si="88"/>
        <v>816189</v>
      </c>
      <c r="H44" s="78">
        <f>I44+J44</f>
        <v>4374892</v>
      </c>
      <c r="I44" s="78">
        <f t="shared" si="89"/>
        <v>4335153</v>
      </c>
      <c r="J44" s="210">
        <f t="shared" si="89"/>
        <v>39739</v>
      </c>
      <c r="K44" s="183">
        <f>L44+M44</f>
        <v>786022</v>
      </c>
      <c r="L44" s="182">
        <f t="shared" si="90"/>
        <v>9572</v>
      </c>
      <c r="M44" s="78">
        <f t="shared" si="90"/>
        <v>776450</v>
      </c>
      <c r="N44" s="78">
        <f>AB44+AM44</f>
        <v>90</v>
      </c>
      <c r="O44" s="210">
        <f>P44+AB44</f>
        <v>817965</v>
      </c>
      <c r="P44" s="78">
        <f>Q44+R44</f>
        <v>817875</v>
      </c>
      <c r="Q44" s="78">
        <f t="shared" si="91"/>
        <v>618333</v>
      </c>
      <c r="R44" s="78">
        <f t="shared" si="91"/>
        <v>199542</v>
      </c>
      <c r="S44" s="78">
        <f>T44+U44</f>
        <v>644661</v>
      </c>
      <c r="T44" s="78">
        <v>608761</v>
      </c>
      <c r="U44" s="81">
        <v>35900</v>
      </c>
      <c r="V44" s="643">
        <v>27</v>
      </c>
      <c r="W44" s="600">
        <v>27</v>
      </c>
      <c r="X44" s="648" t="s">
        <v>37</v>
      </c>
      <c r="Y44" s="210">
        <f>Z44+AA44</f>
        <v>173214</v>
      </c>
      <c r="Z44" s="78">
        <v>9572</v>
      </c>
      <c r="AA44" s="78">
        <v>163642</v>
      </c>
      <c r="AB44" s="81">
        <v>90</v>
      </c>
      <c r="AC44" s="210">
        <f>+AD44+AM44</f>
        <v>4343039</v>
      </c>
      <c r="AD44" s="78">
        <f>AE44+AF44</f>
        <v>4343039</v>
      </c>
      <c r="AE44" s="78">
        <f t="shared" si="92"/>
        <v>3726392</v>
      </c>
      <c r="AF44" s="78">
        <f t="shared" si="92"/>
        <v>616647</v>
      </c>
      <c r="AG44" s="220">
        <f>AH44+AI44</f>
        <v>3730231</v>
      </c>
      <c r="AH44" s="309">
        <v>3726392</v>
      </c>
      <c r="AI44" s="304">
        <v>3839</v>
      </c>
      <c r="AJ44" s="78">
        <f>AK44+AL44</f>
        <v>612808</v>
      </c>
      <c r="AK44" s="304">
        <v>0</v>
      </c>
      <c r="AL44" s="304">
        <v>612808</v>
      </c>
      <c r="AM44" s="78">
        <v>0</v>
      </c>
      <c r="AN44" s="78">
        <v>0</v>
      </c>
      <c r="AO44" s="78">
        <v>0</v>
      </c>
      <c r="AP44" s="78">
        <v>0</v>
      </c>
      <c r="AQ44" s="81">
        <v>0</v>
      </c>
      <c r="AR44" s="673">
        <v>27</v>
      </c>
      <c r="AS44" s="155"/>
    </row>
    <row r="45" spans="2:45" ht="20.25" customHeight="1" thickBot="1">
      <c r="B45" s="609">
        <v>28</v>
      </c>
      <c r="C45" s="610" t="s">
        <v>98</v>
      </c>
      <c r="D45" s="211">
        <f>E45+N45</f>
        <v>4206953</v>
      </c>
      <c r="E45" s="88">
        <f>F45+G45</f>
        <v>4206953</v>
      </c>
      <c r="F45" s="88">
        <f t="shared" si="88"/>
        <v>3043993</v>
      </c>
      <c r="G45" s="88">
        <f t="shared" si="88"/>
        <v>1162960</v>
      </c>
      <c r="H45" s="88">
        <f>I45+J45</f>
        <v>3036326</v>
      </c>
      <c r="I45" s="88">
        <f t="shared" si="89"/>
        <v>3031087</v>
      </c>
      <c r="J45" s="211">
        <f t="shared" si="89"/>
        <v>5239</v>
      </c>
      <c r="K45" s="185">
        <f>L45+M45</f>
        <v>1170627</v>
      </c>
      <c r="L45" s="184">
        <f t="shared" si="90"/>
        <v>12906</v>
      </c>
      <c r="M45" s="88">
        <f t="shared" si="90"/>
        <v>1157721</v>
      </c>
      <c r="N45" s="88">
        <f>AB45+AM45</f>
        <v>0</v>
      </c>
      <c r="O45" s="211">
        <f>P45+AB45</f>
        <v>101474</v>
      </c>
      <c r="P45" s="88">
        <f>Q45+R45</f>
        <v>101474</v>
      </c>
      <c r="Q45" s="88">
        <f t="shared" si="91"/>
        <v>75467</v>
      </c>
      <c r="R45" s="88">
        <f t="shared" si="91"/>
        <v>26007</v>
      </c>
      <c r="S45" s="88">
        <f>T45+U45</f>
        <v>78262</v>
      </c>
      <c r="T45" s="88">
        <v>74506</v>
      </c>
      <c r="U45" s="186">
        <v>3756</v>
      </c>
      <c r="V45" s="636">
        <v>28</v>
      </c>
      <c r="W45" s="609">
        <v>28</v>
      </c>
      <c r="X45" s="654" t="s">
        <v>98</v>
      </c>
      <c r="Y45" s="211">
        <f>Z45+AA45</f>
        <v>23212</v>
      </c>
      <c r="Z45" s="88">
        <v>961</v>
      </c>
      <c r="AA45" s="88">
        <v>22251</v>
      </c>
      <c r="AB45" s="186">
        <v>0</v>
      </c>
      <c r="AC45" s="211">
        <f>+AD45+AM45</f>
        <v>4105479</v>
      </c>
      <c r="AD45" s="88">
        <f>AE45+AF45</f>
        <v>4105479</v>
      </c>
      <c r="AE45" s="287">
        <f t="shared" si="92"/>
        <v>2968526</v>
      </c>
      <c r="AF45" s="288">
        <f t="shared" si="92"/>
        <v>1136953</v>
      </c>
      <c r="AG45" s="221">
        <f>AH45+AI45</f>
        <v>2958064</v>
      </c>
      <c r="AH45" s="310">
        <v>2956581</v>
      </c>
      <c r="AI45" s="311">
        <v>1483</v>
      </c>
      <c r="AJ45" s="88">
        <f>AK45+AL45</f>
        <v>1147415</v>
      </c>
      <c r="AK45" s="311">
        <v>11945</v>
      </c>
      <c r="AL45" s="311">
        <v>1135470</v>
      </c>
      <c r="AM45" s="88">
        <v>0</v>
      </c>
      <c r="AN45" s="88">
        <v>0</v>
      </c>
      <c r="AO45" s="88">
        <v>0</v>
      </c>
      <c r="AP45" s="88">
        <v>0</v>
      </c>
      <c r="AQ45" s="186">
        <v>0</v>
      </c>
      <c r="AR45" s="668">
        <v>28</v>
      </c>
      <c r="AS45" s="155"/>
    </row>
    <row r="46" spans="2:45" s="171" customFormat="1" ht="24.75" customHeight="1">
      <c r="B46" s="611" t="s">
        <v>8</v>
      </c>
      <c r="C46" s="608"/>
      <c r="D46" s="214">
        <f aca="true" t="shared" si="93" ref="D46:N46">D47+D50+D55</f>
        <v>29266647</v>
      </c>
      <c r="E46" s="198">
        <f t="shared" si="93"/>
        <v>29264840</v>
      </c>
      <c r="F46" s="198">
        <f t="shared" si="93"/>
        <v>22867159</v>
      </c>
      <c r="G46" s="198">
        <f t="shared" si="93"/>
        <v>6397681</v>
      </c>
      <c r="H46" s="198">
        <f t="shared" si="93"/>
        <v>22896498</v>
      </c>
      <c r="I46" s="198">
        <f t="shared" si="93"/>
        <v>22628494</v>
      </c>
      <c r="J46" s="214">
        <f t="shared" si="93"/>
        <v>268004</v>
      </c>
      <c r="K46" s="199">
        <f t="shared" si="93"/>
        <v>6368342</v>
      </c>
      <c r="L46" s="197">
        <f t="shared" si="93"/>
        <v>238665</v>
      </c>
      <c r="M46" s="198">
        <f t="shared" si="93"/>
        <v>6129677</v>
      </c>
      <c r="N46" s="198">
        <f t="shared" si="93"/>
        <v>1807</v>
      </c>
      <c r="O46" s="214">
        <f aca="true" t="shared" si="94" ref="O46:U46">+O47+O50+O55</f>
        <v>4047431</v>
      </c>
      <c r="P46" s="198">
        <f t="shared" si="94"/>
        <v>4045624</v>
      </c>
      <c r="Q46" s="198">
        <f t="shared" si="94"/>
        <v>2153076</v>
      </c>
      <c r="R46" s="198">
        <f t="shared" si="94"/>
        <v>1892548</v>
      </c>
      <c r="S46" s="198">
        <f t="shared" si="94"/>
        <v>2178705</v>
      </c>
      <c r="T46" s="198">
        <f t="shared" si="94"/>
        <v>1930812</v>
      </c>
      <c r="U46" s="215">
        <f t="shared" si="94"/>
        <v>247893</v>
      </c>
      <c r="V46" s="652"/>
      <c r="W46" s="611" t="s">
        <v>8</v>
      </c>
      <c r="X46" s="655"/>
      <c r="Y46" s="214">
        <f>+Y47+Y50+Y55</f>
        <v>1866919</v>
      </c>
      <c r="Z46" s="198">
        <f>+Z47+Z50+Z55</f>
        <v>222264</v>
      </c>
      <c r="AA46" s="198">
        <f>+AA47+AA50+AA55</f>
        <v>1644655</v>
      </c>
      <c r="AB46" s="215">
        <f>+AB47+AB50+AB55</f>
        <v>1807</v>
      </c>
      <c r="AC46" s="214">
        <f aca="true" t="shared" si="95" ref="AC46:AL46">AC47+AC50+AC55</f>
        <v>25219216</v>
      </c>
      <c r="AD46" s="198">
        <f t="shared" si="95"/>
        <v>25219216</v>
      </c>
      <c r="AE46" s="198">
        <f t="shared" si="95"/>
        <v>20714083</v>
      </c>
      <c r="AF46" s="198">
        <f t="shared" si="95"/>
        <v>4505133</v>
      </c>
      <c r="AG46" s="222">
        <f t="shared" si="95"/>
        <v>20717793</v>
      </c>
      <c r="AH46" s="197">
        <f t="shared" si="95"/>
        <v>20697682</v>
      </c>
      <c r="AI46" s="198">
        <f t="shared" si="95"/>
        <v>20111</v>
      </c>
      <c r="AJ46" s="198">
        <f t="shared" si="95"/>
        <v>4501423</v>
      </c>
      <c r="AK46" s="198">
        <f t="shared" si="95"/>
        <v>16401</v>
      </c>
      <c r="AL46" s="198">
        <f t="shared" si="95"/>
        <v>4485022</v>
      </c>
      <c r="AM46" s="168">
        <v>0</v>
      </c>
      <c r="AN46" s="168">
        <v>0</v>
      </c>
      <c r="AO46" s="168">
        <v>0</v>
      </c>
      <c r="AP46" s="168">
        <v>0</v>
      </c>
      <c r="AQ46" s="169">
        <v>0</v>
      </c>
      <c r="AR46" s="678"/>
      <c r="AS46" s="180"/>
    </row>
    <row r="47" spans="2:45" s="181" customFormat="1" ht="22.5" customHeight="1">
      <c r="B47" s="599" t="s">
        <v>106</v>
      </c>
      <c r="C47" s="604"/>
      <c r="D47" s="209">
        <f aca="true" t="shared" si="96" ref="D47:D59">E47+N47</f>
        <v>9325095</v>
      </c>
      <c r="E47" s="168">
        <f aca="true" t="shared" si="97" ref="E47:E59">F47+G47</f>
        <v>9324755</v>
      </c>
      <c r="F47" s="168">
        <f aca="true" t="shared" si="98" ref="F47:G49">I47+L47</f>
        <v>7319053</v>
      </c>
      <c r="G47" s="168">
        <f t="shared" si="98"/>
        <v>2005702</v>
      </c>
      <c r="H47" s="168">
        <f aca="true" t="shared" si="99" ref="H47:H59">I47+J47</f>
        <v>7395385</v>
      </c>
      <c r="I47" s="168">
        <f aca="true" t="shared" si="100" ref="I47:J49">T47+AH47</f>
        <v>7280324</v>
      </c>
      <c r="J47" s="209">
        <f t="shared" si="100"/>
        <v>115061</v>
      </c>
      <c r="K47" s="179">
        <f aca="true" t="shared" si="101" ref="K47:K59">L47+M47</f>
        <v>1929370</v>
      </c>
      <c r="L47" s="178">
        <f aca="true" t="shared" si="102" ref="L47:N49">Z47+AK47</f>
        <v>38729</v>
      </c>
      <c r="M47" s="168">
        <f t="shared" si="102"/>
        <v>1890641</v>
      </c>
      <c r="N47" s="168">
        <f>SUM(N48:N49)</f>
        <v>340</v>
      </c>
      <c r="O47" s="209">
        <f aca="true" t="shared" si="103" ref="O47:O59">P47+AB47</f>
        <v>1690144</v>
      </c>
      <c r="P47" s="168">
        <f aca="true" t="shared" si="104" ref="P47:P59">Q47+R47</f>
        <v>1689804</v>
      </c>
      <c r="Q47" s="168">
        <f aca="true" t="shared" si="105" ref="Q47:R49">T47+Z47</f>
        <v>1013472</v>
      </c>
      <c r="R47" s="168">
        <f t="shared" si="105"/>
        <v>676332</v>
      </c>
      <c r="S47" s="168">
        <f aca="true" t="shared" si="106" ref="S47:S59">T47+U47</f>
        <v>1084128</v>
      </c>
      <c r="T47" s="168">
        <f>SUM(T48:T49)</f>
        <v>974792</v>
      </c>
      <c r="U47" s="169">
        <f>SUM(U48:U49)</f>
        <v>109336</v>
      </c>
      <c r="V47" s="652"/>
      <c r="W47" s="599" t="s">
        <v>106</v>
      </c>
      <c r="X47" s="647"/>
      <c r="Y47" s="209">
        <f aca="true" t="shared" si="107" ref="Y47:Y59">Z47+AA47</f>
        <v>605676</v>
      </c>
      <c r="Z47" s="168">
        <f>SUM(Z48:Z49)</f>
        <v>38680</v>
      </c>
      <c r="AA47" s="168">
        <f>SUM(AA48:AA49)</f>
        <v>566996</v>
      </c>
      <c r="AB47" s="169">
        <f>SUM(AB48:AB49)</f>
        <v>340</v>
      </c>
      <c r="AC47" s="206">
        <f aca="true" t="shared" si="108" ref="AC47:AC59">+AD47+AM47</f>
        <v>7634951</v>
      </c>
      <c r="AD47" s="168">
        <f aca="true" t="shared" si="109" ref="AD47:AD59">AE47+AF47</f>
        <v>7634951</v>
      </c>
      <c r="AE47" s="168">
        <f aca="true" t="shared" si="110" ref="AE47:AF49">AH47+AK47</f>
        <v>6305581</v>
      </c>
      <c r="AF47" s="168">
        <f t="shared" si="110"/>
        <v>1329370</v>
      </c>
      <c r="AG47" s="218">
        <f>SUM(AG48:AG49)</f>
        <v>6311257</v>
      </c>
      <c r="AH47" s="178">
        <f>SUM(AH48:AH49)</f>
        <v>6305532</v>
      </c>
      <c r="AI47" s="168">
        <f>SUM(AI48:AI49)</f>
        <v>5725</v>
      </c>
      <c r="AJ47" s="168">
        <f>AK47+AL47</f>
        <v>1323694</v>
      </c>
      <c r="AK47" s="168">
        <f>SUM(AK48:AK49)</f>
        <v>49</v>
      </c>
      <c r="AL47" s="168">
        <f>SUM(AL48:AL49)</f>
        <v>1323645</v>
      </c>
      <c r="AM47" s="168">
        <v>0</v>
      </c>
      <c r="AN47" s="168">
        <v>0</v>
      </c>
      <c r="AO47" s="168">
        <v>0</v>
      </c>
      <c r="AP47" s="168">
        <v>0</v>
      </c>
      <c r="AQ47" s="169">
        <v>0</v>
      </c>
      <c r="AR47" s="678"/>
      <c r="AS47" s="180"/>
    </row>
    <row r="48" spans="2:45" ht="20.25" customHeight="1">
      <c r="B48" s="600">
        <v>29</v>
      </c>
      <c r="C48" s="601" t="s">
        <v>46</v>
      </c>
      <c r="D48" s="210">
        <f t="shared" si="96"/>
        <v>5224968</v>
      </c>
      <c r="E48" s="78">
        <f t="shared" si="97"/>
        <v>5224968</v>
      </c>
      <c r="F48" s="78">
        <f t="shared" si="98"/>
        <v>4300452</v>
      </c>
      <c r="G48" s="78">
        <f t="shared" si="98"/>
        <v>924516</v>
      </c>
      <c r="H48" s="78">
        <f t="shared" si="99"/>
        <v>4345798</v>
      </c>
      <c r="I48" s="78">
        <f t="shared" si="100"/>
        <v>4283113</v>
      </c>
      <c r="J48" s="210">
        <f t="shared" si="100"/>
        <v>62685</v>
      </c>
      <c r="K48" s="183">
        <f t="shared" si="101"/>
        <v>879170</v>
      </c>
      <c r="L48" s="182">
        <f t="shared" si="102"/>
        <v>17339</v>
      </c>
      <c r="M48" s="78">
        <f t="shared" si="102"/>
        <v>861831</v>
      </c>
      <c r="N48" s="78">
        <f t="shared" si="102"/>
        <v>0</v>
      </c>
      <c r="O48" s="210">
        <f t="shared" si="103"/>
        <v>615334</v>
      </c>
      <c r="P48" s="78">
        <f t="shared" si="104"/>
        <v>615334</v>
      </c>
      <c r="Q48" s="78">
        <f t="shared" si="105"/>
        <v>466158</v>
      </c>
      <c r="R48" s="78">
        <f t="shared" si="105"/>
        <v>149176</v>
      </c>
      <c r="S48" s="78">
        <f t="shared" si="106"/>
        <v>507816</v>
      </c>
      <c r="T48" s="78">
        <v>448868</v>
      </c>
      <c r="U48" s="81">
        <v>58948</v>
      </c>
      <c r="V48" s="635">
        <v>29</v>
      </c>
      <c r="W48" s="600">
        <v>29</v>
      </c>
      <c r="X48" s="601" t="s">
        <v>46</v>
      </c>
      <c r="Y48" s="210">
        <f t="shared" si="107"/>
        <v>107518</v>
      </c>
      <c r="Z48" s="78">
        <v>17290</v>
      </c>
      <c r="AA48" s="78">
        <v>90228</v>
      </c>
      <c r="AB48" s="81">
        <v>0</v>
      </c>
      <c r="AC48" s="210">
        <f t="shared" si="108"/>
        <v>4609634</v>
      </c>
      <c r="AD48" s="78">
        <f t="shared" si="109"/>
        <v>4609634</v>
      </c>
      <c r="AE48" s="78">
        <f t="shared" si="110"/>
        <v>3834294</v>
      </c>
      <c r="AF48" s="78">
        <f t="shared" si="110"/>
        <v>775340</v>
      </c>
      <c r="AG48" s="220">
        <f>+AH48+AI48</f>
        <v>3837982</v>
      </c>
      <c r="AH48" s="182">
        <v>3834245</v>
      </c>
      <c r="AI48" s="78">
        <v>3737</v>
      </c>
      <c r="AJ48" s="78">
        <f>+AK48+AL48</f>
        <v>771652</v>
      </c>
      <c r="AK48" s="78">
        <v>49</v>
      </c>
      <c r="AL48" s="78">
        <v>771603</v>
      </c>
      <c r="AM48" s="78">
        <v>0</v>
      </c>
      <c r="AN48" s="78">
        <v>0</v>
      </c>
      <c r="AO48" s="78">
        <v>0</v>
      </c>
      <c r="AP48" s="78">
        <v>0</v>
      </c>
      <c r="AQ48" s="81">
        <v>0</v>
      </c>
      <c r="AR48" s="667">
        <v>29</v>
      </c>
      <c r="AS48" s="155"/>
    </row>
    <row r="49" spans="2:45" ht="20.25" customHeight="1">
      <c r="B49" s="600">
        <v>30</v>
      </c>
      <c r="C49" s="601" t="s">
        <v>47</v>
      </c>
      <c r="D49" s="210">
        <f t="shared" si="96"/>
        <v>4100127</v>
      </c>
      <c r="E49" s="78">
        <f t="shared" si="97"/>
        <v>4099787</v>
      </c>
      <c r="F49" s="78">
        <f t="shared" si="98"/>
        <v>3018601</v>
      </c>
      <c r="G49" s="78">
        <f t="shared" si="98"/>
        <v>1081186</v>
      </c>
      <c r="H49" s="78">
        <f t="shared" si="99"/>
        <v>3049587</v>
      </c>
      <c r="I49" s="78">
        <f t="shared" si="100"/>
        <v>2997211</v>
      </c>
      <c r="J49" s="210">
        <f t="shared" si="100"/>
        <v>52376</v>
      </c>
      <c r="K49" s="183">
        <f t="shared" si="101"/>
        <v>1050200</v>
      </c>
      <c r="L49" s="182">
        <f t="shared" si="102"/>
        <v>21390</v>
      </c>
      <c r="M49" s="78">
        <f t="shared" si="102"/>
        <v>1028810</v>
      </c>
      <c r="N49" s="78">
        <f t="shared" si="102"/>
        <v>340</v>
      </c>
      <c r="O49" s="210">
        <f t="shared" si="103"/>
        <v>1074810</v>
      </c>
      <c r="P49" s="78">
        <f t="shared" si="104"/>
        <v>1074470</v>
      </c>
      <c r="Q49" s="78">
        <f t="shared" si="105"/>
        <v>547314</v>
      </c>
      <c r="R49" s="78">
        <f t="shared" si="105"/>
        <v>527156</v>
      </c>
      <c r="S49" s="78">
        <f t="shared" si="106"/>
        <v>576312</v>
      </c>
      <c r="T49" s="78">
        <v>525924</v>
      </c>
      <c r="U49" s="81">
        <v>50388</v>
      </c>
      <c r="V49" s="635">
        <v>30</v>
      </c>
      <c r="W49" s="600">
        <v>30</v>
      </c>
      <c r="X49" s="601" t="s">
        <v>47</v>
      </c>
      <c r="Y49" s="210">
        <f t="shared" si="107"/>
        <v>498158</v>
      </c>
      <c r="Z49" s="78">
        <v>21390</v>
      </c>
      <c r="AA49" s="78">
        <v>476768</v>
      </c>
      <c r="AB49" s="81">
        <v>340</v>
      </c>
      <c r="AC49" s="210">
        <f t="shared" si="108"/>
        <v>3025317</v>
      </c>
      <c r="AD49" s="78">
        <f t="shared" si="109"/>
        <v>3025317</v>
      </c>
      <c r="AE49" s="78">
        <f t="shared" si="110"/>
        <v>2471287</v>
      </c>
      <c r="AF49" s="78">
        <f t="shared" si="110"/>
        <v>554030</v>
      </c>
      <c r="AG49" s="220">
        <f>+AH49+AI49</f>
        <v>2473275</v>
      </c>
      <c r="AH49" s="182">
        <v>2471287</v>
      </c>
      <c r="AI49" s="78">
        <v>1988</v>
      </c>
      <c r="AJ49" s="78">
        <f>+AK49+AL49</f>
        <v>552042</v>
      </c>
      <c r="AK49" s="78">
        <v>0</v>
      </c>
      <c r="AL49" s="78">
        <v>552042</v>
      </c>
      <c r="AM49" s="78">
        <v>0</v>
      </c>
      <c r="AN49" s="78">
        <v>0</v>
      </c>
      <c r="AO49" s="78">
        <v>0</v>
      </c>
      <c r="AP49" s="78">
        <v>0</v>
      </c>
      <c r="AQ49" s="81">
        <v>0</v>
      </c>
      <c r="AR49" s="667">
        <v>30</v>
      </c>
      <c r="AS49" s="155"/>
    </row>
    <row r="50" spans="2:45" s="181" customFormat="1" ht="22.5" customHeight="1">
      <c r="B50" s="599" t="s">
        <v>107</v>
      </c>
      <c r="C50" s="604"/>
      <c r="D50" s="209">
        <f t="shared" si="96"/>
        <v>10021719</v>
      </c>
      <c r="E50" s="168">
        <f t="shared" si="97"/>
        <v>10020417</v>
      </c>
      <c r="F50" s="168">
        <f>I50+L50</f>
        <v>7524717</v>
      </c>
      <c r="G50" s="168">
        <f>J50+M50</f>
        <v>2495700</v>
      </c>
      <c r="H50" s="168">
        <f t="shared" si="99"/>
        <v>7434927</v>
      </c>
      <c r="I50" s="168">
        <f>T50+AH50</f>
        <v>7360131</v>
      </c>
      <c r="J50" s="209">
        <f>U50+AI50</f>
        <v>74796</v>
      </c>
      <c r="K50" s="179">
        <f t="shared" si="101"/>
        <v>2585490</v>
      </c>
      <c r="L50" s="178">
        <f aca="true" t="shared" si="111" ref="L50:M54">Z50+AK50</f>
        <v>164586</v>
      </c>
      <c r="M50" s="168">
        <f t="shared" si="111"/>
        <v>2420904</v>
      </c>
      <c r="N50" s="168">
        <f>SUM(N51:N54)</f>
        <v>1302</v>
      </c>
      <c r="O50" s="209">
        <f t="shared" si="103"/>
        <v>1244003</v>
      </c>
      <c r="P50" s="168">
        <f t="shared" si="104"/>
        <v>1242701</v>
      </c>
      <c r="Q50" s="168">
        <f aca="true" t="shared" si="112" ref="Q50:R54">T50+Z50</f>
        <v>539862</v>
      </c>
      <c r="R50" s="168">
        <f t="shared" si="112"/>
        <v>702839</v>
      </c>
      <c r="S50" s="168">
        <f t="shared" si="106"/>
        <v>459764</v>
      </c>
      <c r="T50" s="168">
        <f>SUM(T51:T54)</f>
        <v>391557</v>
      </c>
      <c r="U50" s="169">
        <f>SUM(U51:U54)</f>
        <v>68207</v>
      </c>
      <c r="V50" s="652"/>
      <c r="W50" s="599" t="s">
        <v>107</v>
      </c>
      <c r="X50" s="647"/>
      <c r="Y50" s="209">
        <f t="shared" si="107"/>
        <v>782937</v>
      </c>
      <c r="Z50" s="168">
        <f>SUM(Z51:Z54)</f>
        <v>148305</v>
      </c>
      <c r="AA50" s="168">
        <f>SUM(AA51:AA54)</f>
        <v>634632</v>
      </c>
      <c r="AB50" s="169">
        <f>SUM(AB51:AB54)</f>
        <v>1302</v>
      </c>
      <c r="AC50" s="206">
        <f t="shared" si="108"/>
        <v>8777716</v>
      </c>
      <c r="AD50" s="168">
        <f t="shared" si="109"/>
        <v>8777716</v>
      </c>
      <c r="AE50" s="168">
        <f>AH50+AK50</f>
        <v>6984855</v>
      </c>
      <c r="AF50" s="168">
        <f>AI50+AL50</f>
        <v>1792861</v>
      </c>
      <c r="AG50" s="218">
        <f>SUM(AG51:AG54)</f>
        <v>6975163</v>
      </c>
      <c r="AH50" s="178">
        <f>SUM(AH51:AH54)</f>
        <v>6968574</v>
      </c>
      <c r="AI50" s="168">
        <f>SUM(AI51:AI54)</f>
        <v>6589</v>
      </c>
      <c r="AJ50" s="168">
        <f>AK50+AL50</f>
        <v>1802553</v>
      </c>
      <c r="AK50" s="168">
        <f>SUM(AK51:AK54)</f>
        <v>16281</v>
      </c>
      <c r="AL50" s="168">
        <f>SUM(AL51:AL54)</f>
        <v>1786272</v>
      </c>
      <c r="AM50" s="168">
        <v>0</v>
      </c>
      <c r="AN50" s="168">
        <v>0</v>
      </c>
      <c r="AO50" s="168">
        <v>0</v>
      </c>
      <c r="AP50" s="168">
        <v>0</v>
      </c>
      <c r="AQ50" s="169">
        <v>0</v>
      </c>
      <c r="AR50" s="678"/>
      <c r="AS50" s="180"/>
    </row>
    <row r="51" spans="2:45" ht="20.25" customHeight="1">
      <c r="B51" s="600">
        <v>31</v>
      </c>
      <c r="C51" s="601" t="s">
        <v>48</v>
      </c>
      <c r="D51" s="210">
        <f t="shared" si="96"/>
        <v>3887455</v>
      </c>
      <c r="E51" s="78">
        <f t="shared" si="97"/>
        <v>3887455</v>
      </c>
      <c r="F51" s="78">
        <f>I51+L51</f>
        <v>3509532</v>
      </c>
      <c r="G51" s="78">
        <f>J51+M51</f>
        <v>377923</v>
      </c>
      <c r="H51" s="78">
        <f t="shared" si="99"/>
        <v>3517733</v>
      </c>
      <c r="I51" s="78">
        <f>T51+AH51</f>
        <v>3509462</v>
      </c>
      <c r="J51" s="210">
        <f>U51+AI51</f>
        <v>8271</v>
      </c>
      <c r="K51" s="183">
        <f t="shared" si="101"/>
        <v>369722</v>
      </c>
      <c r="L51" s="182">
        <f t="shared" si="111"/>
        <v>70</v>
      </c>
      <c r="M51" s="78">
        <f t="shared" si="111"/>
        <v>369652</v>
      </c>
      <c r="N51" s="78">
        <f>AB51+AM51</f>
        <v>0</v>
      </c>
      <c r="O51" s="210">
        <f t="shared" si="103"/>
        <v>39743</v>
      </c>
      <c r="P51" s="78">
        <f t="shared" si="104"/>
        <v>39743</v>
      </c>
      <c r="Q51" s="78">
        <f t="shared" si="112"/>
        <v>31037</v>
      </c>
      <c r="R51" s="78">
        <f t="shared" si="112"/>
        <v>8706</v>
      </c>
      <c r="S51" s="78">
        <f t="shared" si="106"/>
        <v>35503</v>
      </c>
      <c r="T51" s="78">
        <v>30967</v>
      </c>
      <c r="U51" s="81">
        <v>4536</v>
      </c>
      <c r="V51" s="635">
        <v>32</v>
      </c>
      <c r="W51" s="600">
        <v>32</v>
      </c>
      <c r="X51" s="601" t="s">
        <v>48</v>
      </c>
      <c r="Y51" s="210">
        <f t="shared" si="107"/>
        <v>4240</v>
      </c>
      <c r="Z51" s="78">
        <v>70</v>
      </c>
      <c r="AA51" s="78">
        <v>4170</v>
      </c>
      <c r="AB51" s="81">
        <v>0</v>
      </c>
      <c r="AC51" s="210">
        <f t="shared" si="108"/>
        <v>3847712</v>
      </c>
      <c r="AD51" s="78">
        <f t="shared" si="109"/>
        <v>3847712</v>
      </c>
      <c r="AE51" s="78">
        <f>AH51+AK51</f>
        <v>3478495</v>
      </c>
      <c r="AF51" s="78">
        <f>AI51+AL51</f>
        <v>369217</v>
      </c>
      <c r="AG51" s="220">
        <f>+AH51+AI51</f>
        <v>3482230</v>
      </c>
      <c r="AH51" s="182">
        <v>3478495</v>
      </c>
      <c r="AI51" s="78">
        <v>3735</v>
      </c>
      <c r="AJ51" s="78">
        <f>+AK51+AL51</f>
        <v>365482</v>
      </c>
      <c r="AK51" s="78">
        <v>0</v>
      </c>
      <c r="AL51" s="78">
        <v>365482</v>
      </c>
      <c r="AM51" s="78">
        <v>0</v>
      </c>
      <c r="AN51" s="78">
        <v>0</v>
      </c>
      <c r="AO51" s="78">
        <v>0</v>
      </c>
      <c r="AP51" s="78">
        <v>0</v>
      </c>
      <c r="AQ51" s="81">
        <v>0</v>
      </c>
      <c r="AR51" s="667">
        <v>31</v>
      </c>
      <c r="AS51" s="155"/>
    </row>
    <row r="52" spans="2:45" ht="20.25" customHeight="1">
      <c r="B52" s="600">
        <v>32</v>
      </c>
      <c r="C52" s="601" t="s">
        <v>49</v>
      </c>
      <c r="D52" s="210">
        <f t="shared" si="96"/>
        <v>461883</v>
      </c>
      <c r="E52" s="78">
        <f t="shared" si="97"/>
        <v>461883</v>
      </c>
      <c r="F52" s="78">
        <f aca="true" t="shared" si="113" ref="F52:G54">I52+L52</f>
        <v>312702</v>
      </c>
      <c r="G52" s="78">
        <f t="shared" si="113"/>
        <v>149181</v>
      </c>
      <c r="H52" s="78">
        <f t="shared" si="99"/>
        <v>313516</v>
      </c>
      <c r="I52" s="78">
        <f aca="true" t="shared" si="114" ref="I52:J54">T52+AH52</f>
        <v>312702</v>
      </c>
      <c r="J52" s="210">
        <f t="shared" si="114"/>
        <v>814</v>
      </c>
      <c r="K52" s="183">
        <f t="shared" si="101"/>
        <v>148367</v>
      </c>
      <c r="L52" s="182">
        <f t="shared" si="111"/>
        <v>0</v>
      </c>
      <c r="M52" s="78">
        <f t="shared" si="111"/>
        <v>148367</v>
      </c>
      <c r="N52" s="78">
        <f>AB52+AM52</f>
        <v>0</v>
      </c>
      <c r="O52" s="210">
        <f t="shared" si="103"/>
        <v>0</v>
      </c>
      <c r="P52" s="78">
        <f t="shared" si="104"/>
        <v>0</v>
      </c>
      <c r="Q52" s="78">
        <f t="shared" si="112"/>
        <v>0</v>
      </c>
      <c r="R52" s="78">
        <f t="shared" si="112"/>
        <v>0</v>
      </c>
      <c r="S52" s="78">
        <f t="shared" si="106"/>
        <v>0</v>
      </c>
      <c r="T52" s="78">
        <v>0</v>
      </c>
      <c r="U52" s="81">
        <v>0</v>
      </c>
      <c r="V52" s="635">
        <v>33</v>
      </c>
      <c r="W52" s="600">
        <v>33</v>
      </c>
      <c r="X52" s="601" t="s">
        <v>49</v>
      </c>
      <c r="Y52" s="210">
        <f t="shared" si="107"/>
        <v>0</v>
      </c>
      <c r="Z52" s="78">
        <v>0</v>
      </c>
      <c r="AA52" s="78">
        <v>0</v>
      </c>
      <c r="AB52" s="81">
        <v>0</v>
      </c>
      <c r="AC52" s="210">
        <f t="shared" si="108"/>
        <v>461883</v>
      </c>
      <c r="AD52" s="78">
        <f t="shared" si="109"/>
        <v>461883</v>
      </c>
      <c r="AE52" s="78">
        <f aca="true" t="shared" si="115" ref="AE52:AF54">AH52+AK52</f>
        <v>312702</v>
      </c>
      <c r="AF52" s="78">
        <f t="shared" si="115"/>
        <v>149181</v>
      </c>
      <c r="AG52" s="220">
        <f>+AH52+AI52</f>
        <v>313516</v>
      </c>
      <c r="AH52" s="182">
        <v>312702</v>
      </c>
      <c r="AI52" s="78">
        <v>814</v>
      </c>
      <c r="AJ52" s="78">
        <f>+AK52+AL52</f>
        <v>148367</v>
      </c>
      <c r="AK52" s="78">
        <v>0</v>
      </c>
      <c r="AL52" s="78">
        <v>148367</v>
      </c>
      <c r="AM52" s="78">
        <v>0</v>
      </c>
      <c r="AN52" s="78">
        <v>0</v>
      </c>
      <c r="AO52" s="78">
        <v>0</v>
      </c>
      <c r="AP52" s="78">
        <v>0</v>
      </c>
      <c r="AQ52" s="81">
        <v>0</v>
      </c>
      <c r="AR52" s="667">
        <v>32</v>
      </c>
      <c r="AS52" s="155"/>
    </row>
    <row r="53" spans="2:45" ht="20.25" customHeight="1">
      <c r="B53" s="600">
        <v>33</v>
      </c>
      <c r="C53" s="601" t="s">
        <v>50</v>
      </c>
      <c r="D53" s="210">
        <f t="shared" si="96"/>
        <v>2962037</v>
      </c>
      <c r="E53" s="78">
        <f t="shared" si="97"/>
        <v>2961315</v>
      </c>
      <c r="F53" s="78">
        <f t="shared" si="113"/>
        <v>1534258</v>
      </c>
      <c r="G53" s="78">
        <f t="shared" si="113"/>
        <v>1427057</v>
      </c>
      <c r="H53" s="78">
        <f t="shared" si="99"/>
        <v>1415167</v>
      </c>
      <c r="I53" s="78">
        <f t="shared" si="114"/>
        <v>1374992</v>
      </c>
      <c r="J53" s="210">
        <f t="shared" si="114"/>
        <v>40175</v>
      </c>
      <c r="K53" s="183">
        <f t="shared" si="101"/>
        <v>1546148</v>
      </c>
      <c r="L53" s="182">
        <f t="shared" si="111"/>
        <v>159266</v>
      </c>
      <c r="M53" s="78">
        <f t="shared" si="111"/>
        <v>1386882</v>
      </c>
      <c r="N53" s="78">
        <f>AB53+AM53</f>
        <v>722</v>
      </c>
      <c r="O53" s="210">
        <f t="shared" si="103"/>
        <v>967101</v>
      </c>
      <c r="P53" s="78">
        <f t="shared" si="104"/>
        <v>966379</v>
      </c>
      <c r="Q53" s="78">
        <f t="shared" si="112"/>
        <v>360761</v>
      </c>
      <c r="R53" s="78">
        <f t="shared" si="112"/>
        <v>605618</v>
      </c>
      <c r="S53" s="78">
        <f t="shared" si="106"/>
        <v>257547</v>
      </c>
      <c r="T53" s="78">
        <v>217767</v>
      </c>
      <c r="U53" s="81">
        <v>39780</v>
      </c>
      <c r="V53" s="635">
        <v>34</v>
      </c>
      <c r="W53" s="600">
        <v>34</v>
      </c>
      <c r="X53" s="601" t="s">
        <v>50</v>
      </c>
      <c r="Y53" s="210">
        <f t="shared" si="107"/>
        <v>708832</v>
      </c>
      <c r="Z53" s="78">
        <v>142994</v>
      </c>
      <c r="AA53" s="78">
        <v>565838</v>
      </c>
      <c r="AB53" s="81">
        <v>722</v>
      </c>
      <c r="AC53" s="210">
        <f t="shared" si="108"/>
        <v>1994936</v>
      </c>
      <c r="AD53" s="78">
        <f t="shared" si="109"/>
        <v>1994936</v>
      </c>
      <c r="AE53" s="78">
        <f t="shared" si="115"/>
        <v>1173497</v>
      </c>
      <c r="AF53" s="78">
        <f t="shared" si="115"/>
        <v>821439</v>
      </c>
      <c r="AG53" s="220">
        <f>+AH53+AI53</f>
        <v>1157620</v>
      </c>
      <c r="AH53" s="182">
        <v>1157225</v>
      </c>
      <c r="AI53" s="78">
        <v>395</v>
      </c>
      <c r="AJ53" s="78">
        <f>+AK53+AL53</f>
        <v>837316</v>
      </c>
      <c r="AK53" s="78">
        <v>16272</v>
      </c>
      <c r="AL53" s="78">
        <v>821044</v>
      </c>
      <c r="AM53" s="78">
        <v>0</v>
      </c>
      <c r="AN53" s="78">
        <v>0</v>
      </c>
      <c r="AO53" s="78">
        <v>0</v>
      </c>
      <c r="AP53" s="78">
        <v>0</v>
      </c>
      <c r="AQ53" s="81">
        <v>0</v>
      </c>
      <c r="AR53" s="667">
        <v>33</v>
      </c>
      <c r="AS53" s="155"/>
    </row>
    <row r="54" spans="2:45" ht="20.25" customHeight="1">
      <c r="B54" s="600">
        <v>34</v>
      </c>
      <c r="C54" s="601" t="s">
        <v>60</v>
      </c>
      <c r="D54" s="210">
        <f t="shared" si="96"/>
        <v>2710344</v>
      </c>
      <c r="E54" s="78">
        <f t="shared" si="97"/>
        <v>2709764</v>
      </c>
      <c r="F54" s="78">
        <f t="shared" si="113"/>
        <v>2168225</v>
      </c>
      <c r="G54" s="78">
        <f t="shared" si="113"/>
        <v>541539</v>
      </c>
      <c r="H54" s="78">
        <f t="shared" si="99"/>
        <v>2188511</v>
      </c>
      <c r="I54" s="78">
        <f t="shared" si="114"/>
        <v>2162975</v>
      </c>
      <c r="J54" s="210">
        <f t="shared" si="114"/>
        <v>25536</v>
      </c>
      <c r="K54" s="183">
        <f t="shared" si="101"/>
        <v>521253</v>
      </c>
      <c r="L54" s="182">
        <f t="shared" si="111"/>
        <v>5250</v>
      </c>
      <c r="M54" s="78">
        <f t="shared" si="111"/>
        <v>516003</v>
      </c>
      <c r="N54" s="78">
        <f>AB54+AM54</f>
        <v>580</v>
      </c>
      <c r="O54" s="210">
        <f t="shared" si="103"/>
        <v>237159</v>
      </c>
      <c r="P54" s="78">
        <f t="shared" si="104"/>
        <v>236579</v>
      </c>
      <c r="Q54" s="78">
        <f t="shared" si="112"/>
        <v>148064</v>
      </c>
      <c r="R54" s="78">
        <f t="shared" si="112"/>
        <v>88515</v>
      </c>
      <c r="S54" s="78">
        <f t="shared" si="106"/>
        <v>166714</v>
      </c>
      <c r="T54" s="78">
        <v>142823</v>
      </c>
      <c r="U54" s="81">
        <v>23891</v>
      </c>
      <c r="V54" s="635">
        <v>35</v>
      </c>
      <c r="W54" s="600">
        <v>35</v>
      </c>
      <c r="X54" s="601" t="s">
        <v>60</v>
      </c>
      <c r="Y54" s="210">
        <f t="shared" si="107"/>
        <v>69865</v>
      </c>
      <c r="Z54" s="78">
        <v>5241</v>
      </c>
      <c r="AA54" s="78">
        <v>64624</v>
      </c>
      <c r="AB54" s="81">
        <v>580</v>
      </c>
      <c r="AC54" s="210">
        <f t="shared" si="108"/>
        <v>2473185</v>
      </c>
      <c r="AD54" s="78">
        <f t="shared" si="109"/>
        <v>2473185</v>
      </c>
      <c r="AE54" s="78">
        <f t="shared" si="115"/>
        <v>2020161</v>
      </c>
      <c r="AF54" s="78">
        <f t="shared" si="115"/>
        <v>453024</v>
      </c>
      <c r="AG54" s="220">
        <f>+AH54+AI54</f>
        <v>2021797</v>
      </c>
      <c r="AH54" s="182">
        <v>2020152</v>
      </c>
      <c r="AI54" s="78">
        <v>1645</v>
      </c>
      <c r="AJ54" s="78">
        <f>+AK54+AL54</f>
        <v>451388</v>
      </c>
      <c r="AK54" s="78">
        <v>9</v>
      </c>
      <c r="AL54" s="78">
        <v>451379</v>
      </c>
      <c r="AM54" s="78">
        <v>0</v>
      </c>
      <c r="AN54" s="78">
        <v>0</v>
      </c>
      <c r="AO54" s="78">
        <v>0</v>
      </c>
      <c r="AP54" s="78">
        <v>0</v>
      </c>
      <c r="AQ54" s="81">
        <v>0</v>
      </c>
      <c r="AR54" s="667">
        <v>34</v>
      </c>
      <c r="AS54" s="155"/>
    </row>
    <row r="55" spans="2:45" s="181" customFormat="1" ht="22.5" customHeight="1">
      <c r="B55" s="599" t="s">
        <v>108</v>
      </c>
      <c r="C55" s="604"/>
      <c r="D55" s="209">
        <f t="shared" si="96"/>
        <v>9919833</v>
      </c>
      <c r="E55" s="168">
        <f t="shared" si="97"/>
        <v>9919668</v>
      </c>
      <c r="F55" s="168">
        <f aca="true" t="shared" si="116" ref="F55:G59">I55+L55</f>
        <v>8023389</v>
      </c>
      <c r="G55" s="168">
        <f t="shared" si="116"/>
        <v>1896279</v>
      </c>
      <c r="H55" s="168">
        <f t="shared" si="99"/>
        <v>8066186</v>
      </c>
      <c r="I55" s="168">
        <f aca="true" t="shared" si="117" ref="I55:J59">T55+AH55</f>
        <v>7988039</v>
      </c>
      <c r="J55" s="209">
        <f t="shared" si="117"/>
        <v>78147</v>
      </c>
      <c r="K55" s="179">
        <f t="shared" si="101"/>
        <v>1853482</v>
      </c>
      <c r="L55" s="178">
        <f aca="true" t="shared" si="118" ref="L55:N59">Z55+AK55</f>
        <v>35350</v>
      </c>
      <c r="M55" s="168">
        <f t="shared" si="118"/>
        <v>1818132</v>
      </c>
      <c r="N55" s="168">
        <f>SUM(N56:N59)</f>
        <v>165</v>
      </c>
      <c r="O55" s="209">
        <f t="shared" si="103"/>
        <v>1113284</v>
      </c>
      <c r="P55" s="168">
        <f t="shared" si="104"/>
        <v>1113119</v>
      </c>
      <c r="Q55" s="168">
        <f aca="true" t="shared" si="119" ref="Q55:R59">T55+Z55</f>
        <v>599742</v>
      </c>
      <c r="R55" s="168">
        <f t="shared" si="119"/>
        <v>513377</v>
      </c>
      <c r="S55" s="168">
        <f t="shared" si="106"/>
        <v>634813</v>
      </c>
      <c r="T55" s="168">
        <f>SUM(T56:T59)</f>
        <v>564463</v>
      </c>
      <c r="U55" s="169">
        <f>SUM(U56:U59)</f>
        <v>70350</v>
      </c>
      <c r="V55" s="652"/>
      <c r="W55" s="599" t="s">
        <v>108</v>
      </c>
      <c r="X55" s="647"/>
      <c r="Y55" s="209">
        <f t="shared" si="107"/>
        <v>478306</v>
      </c>
      <c r="Z55" s="168">
        <f>SUM(Z56:Z59)</f>
        <v>35279</v>
      </c>
      <c r="AA55" s="168">
        <f>SUM(AA56:AA59)</f>
        <v>443027</v>
      </c>
      <c r="AB55" s="169">
        <f>SUM(AB56:AB59)</f>
        <v>165</v>
      </c>
      <c r="AC55" s="206">
        <f t="shared" si="108"/>
        <v>8806549</v>
      </c>
      <c r="AD55" s="168">
        <f t="shared" si="109"/>
        <v>8806549</v>
      </c>
      <c r="AE55" s="168">
        <f aca="true" t="shared" si="120" ref="AE55:AF59">AH55+AK55</f>
        <v>7423647</v>
      </c>
      <c r="AF55" s="168">
        <f t="shared" si="120"/>
        <v>1382902</v>
      </c>
      <c r="AG55" s="218">
        <f>SUM(AG56:AG59)</f>
        <v>7431373</v>
      </c>
      <c r="AH55" s="178">
        <f>SUM(AH56:AH59)</f>
        <v>7423576</v>
      </c>
      <c r="AI55" s="168">
        <f>SUM(AI56:AI59)</f>
        <v>7797</v>
      </c>
      <c r="AJ55" s="168">
        <f>AK55+AL55</f>
        <v>1375176</v>
      </c>
      <c r="AK55" s="168">
        <f>SUM(AK56:AK59)</f>
        <v>71</v>
      </c>
      <c r="AL55" s="168">
        <f>SUM(AL56:AL59)</f>
        <v>1375105</v>
      </c>
      <c r="AM55" s="168">
        <v>0</v>
      </c>
      <c r="AN55" s="168">
        <v>0</v>
      </c>
      <c r="AO55" s="168">
        <v>0</v>
      </c>
      <c r="AP55" s="168">
        <v>0</v>
      </c>
      <c r="AQ55" s="169">
        <v>0</v>
      </c>
      <c r="AR55" s="678"/>
      <c r="AS55" s="180"/>
    </row>
    <row r="56" spans="2:45" ht="20.25" customHeight="1">
      <c r="B56" s="600">
        <v>35</v>
      </c>
      <c r="C56" s="601" t="s">
        <v>51</v>
      </c>
      <c r="D56" s="210">
        <f t="shared" si="96"/>
        <v>1371349</v>
      </c>
      <c r="E56" s="78">
        <f t="shared" si="97"/>
        <v>1371349</v>
      </c>
      <c r="F56" s="78">
        <f t="shared" si="116"/>
        <v>1133537</v>
      </c>
      <c r="G56" s="78">
        <f t="shared" si="116"/>
        <v>237812</v>
      </c>
      <c r="H56" s="78">
        <f t="shared" si="99"/>
        <v>1140400</v>
      </c>
      <c r="I56" s="78">
        <f t="shared" si="117"/>
        <v>1132948</v>
      </c>
      <c r="J56" s="210">
        <f t="shared" si="117"/>
        <v>7452</v>
      </c>
      <c r="K56" s="183">
        <f t="shared" si="101"/>
        <v>230949</v>
      </c>
      <c r="L56" s="182">
        <f t="shared" si="118"/>
        <v>589</v>
      </c>
      <c r="M56" s="78">
        <f t="shared" si="118"/>
        <v>230360</v>
      </c>
      <c r="N56" s="78">
        <f t="shared" si="118"/>
        <v>0</v>
      </c>
      <c r="O56" s="210">
        <f t="shared" si="103"/>
        <v>71555</v>
      </c>
      <c r="P56" s="78">
        <f t="shared" si="104"/>
        <v>71555</v>
      </c>
      <c r="Q56" s="78">
        <f t="shared" si="119"/>
        <v>50760</v>
      </c>
      <c r="R56" s="78">
        <f t="shared" si="119"/>
        <v>20795</v>
      </c>
      <c r="S56" s="78">
        <f t="shared" si="106"/>
        <v>55270</v>
      </c>
      <c r="T56" s="78">
        <v>50171</v>
      </c>
      <c r="U56" s="81">
        <v>5099</v>
      </c>
      <c r="V56" s="635">
        <v>36</v>
      </c>
      <c r="W56" s="600">
        <v>36</v>
      </c>
      <c r="X56" s="601" t="s">
        <v>51</v>
      </c>
      <c r="Y56" s="210">
        <f t="shared" si="107"/>
        <v>16285</v>
      </c>
      <c r="Z56" s="78">
        <v>589</v>
      </c>
      <c r="AA56" s="78">
        <v>15696</v>
      </c>
      <c r="AB56" s="81">
        <v>0</v>
      </c>
      <c r="AC56" s="210">
        <f t="shared" si="108"/>
        <v>1299794</v>
      </c>
      <c r="AD56" s="78">
        <f t="shared" si="109"/>
        <v>1299794</v>
      </c>
      <c r="AE56" s="78">
        <f t="shared" si="120"/>
        <v>1082777</v>
      </c>
      <c r="AF56" s="78">
        <f t="shared" si="120"/>
        <v>217017</v>
      </c>
      <c r="AG56" s="220">
        <f>+AH56+AI56</f>
        <v>1085130</v>
      </c>
      <c r="AH56" s="182">
        <v>1082777</v>
      </c>
      <c r="AI56" s="78">
        <v>2353</v>
      </c>
      <c r="AJ56" s="78">
        <f>+AK56+AL56</f>
        <v>214664</v>
      </c>
      <c r="AK56" s="78">
        <v>0</v>
      </c>
      <c r="AL56" s="78">
        <v>214664</v>
      </c>
      <c r="AM56" s="78">
        <v>0</v>
      </c>
      <c r="AN56" s="78">
        <v>0</v>
      </c>
      <c r="AO56" s="78">
        <v>0</v>
      </c>
      <c r="AP56" s="78">
        <v>0</v>
      </c>
      <c r="AQ56" s="81">
        <v>0</v>
      </c>
      <c r="AR56" s="667">
        <v>35</v>
      </c>
      <c r="AS56" s="155"/>
    </row>
    <row r="57" spans="2:45" ht="20.25" customHeight="1">
      <c r="B57" s="600">
        <v>36</v>
      </c>
      <c r="C57" s="601" t="s">
        <v>52</v>
      </c>
      <c r="D57" s="210">
        <f t="shared" si="96"/>
        <v>4694512</v>
      </c>
      <c r="E57" s="78">
        <f t="shared" si="97"/>
        <v>4694392</v>
      </c>
      <c r="F57" s="78">
        <f t="shared" si="116"/>
        <v>3763102</v>
      </c>
      <c r="G57" s="78">
        <f t="shared" si="116"/>
        <v>931290</v>
      </c>
      <c r="H57" s="78">
        <f t="shared" si="99"/>
        <v>3786861</v>
      </c>
      <c r="I57" s="78">
        <f t="shared" si="117"/>
        <v>3741932</v>
      </c>
      <c r="J57" s="210">
        <f t="shared" si="117"/>
        <v>44929</v>
      </c>
      <c r="K57" s="183">
        <f t="shared" si="101"/>
        <v>907531</v>
      </c>
      <c r="L57" s="182">
        <f t="shared" si="118"/>
        <v>21170</v>
      </c>
      <c r="M57" s="78">
        <f t="shared" si="118"/>
        <v>886361</v>
      </c>
      <c r="N57" s="78">
        <f t="shared" si="118"/>
        <v>120</v>
      </c>
      <c r="O57" s="210">
        <f t="shared" si="103"/>
        <v>481875</v>
      </c>
      <c r="P57" s="78">
        <f t="shared" si="104"/>
        <v>481755</v>
      </c>
      <c r="Q57" s="78">
        <f t="shared" si="119"/>
        <v>256623</v>
      </c>
      <c r="R57" s="78">
        <f t="shared" si="119"/>
        <v>225132</v>
      </c>
      <c r="S57" s="78">
        <f t="shared" si="106"/>
        <v>276193</v>
      </c>
      <c r="T57" s="78">
        <v>235453</v>
      </c>
      <c r="U57" s="81">
        <v>40740</v>
      </c>
      <c r="V57" s="635">
        <v>37</v>
      </c>
      <c r="W57" s="600">
        <v>37</v>
      </c>
      <c r="X57" s="601" t="s">
        <v>52</v>
      </c>
      <c r="Y57" s="210">
        <f t="shared" si="107"/>
        <v>205562</v>
      </c>
      <c r="Z57" s="78">
        <v>21170</v>
      </c>
      <c r="AA57" s="78">
        <v>184392</v>
      </c>
      <c r="AB57" s="81">
        <v>120</v>
      </c>
      <c r="AC57" s="210">
        <f t="shared" si="108"/>
        <v>4212637</v>
      </c>
      <c r="AD57" s="78">
        <f t="shared" si="109"/>
        <v>4212637</v>
      </c>
      <c r="AE57" s="78">
        <f t="shared" si="120"/>
        <v>3506479</v>
      </c>
      <c r="AF57" s="78">
        <f t="shared" si="120"/>
        <v>706158</v>
      </c>
      <c r="AG57" s="220">
        <f>+AH57+AI57</f>
        <v>3510668</v>
      </c>
      <c r="AH57" s="182">
        <v>3506479</v>
      </c>
      <c r="AI57" s="78">
        <v>4189</v>
      </c>
      <c r="AJ57" s="78">
        <f>+AK57+AL57</f>
        <v>701969</v>
      </c>
      <c r="AK57" s="78">
        <v>0</v>
      </c>
      <c r="AL57" s="78">
        <v>701969</v>
      </c>
      <c r="AM57" s="78">
        <v>0</v>
      </c>
      <c r="AN57" s="78">
        <v>0</v>
      </c>
      <c r="AO57" s="78">
        <v>0</v>
      </c>
      <c r="AP57" s="78">
        <v>0</v>
      </c>
      <c r="AQ57" s="81">
        <v>0</v>
      </c>
      <c r="AR57" s="667">
        <v>36</v>
      </c>
      <c r="AS57" s="155"/>
    </row>
    <row r="58" spans="2:45" ht="20.25" customHeight="1">
      <c r="B58" s="600">
        <v>37</v>
      </c>
      <c r="C58" s="601" t="s">
        <v>53</v>
      </c>
      <c r="D58" s="210">
        <f t="shared" si="96"/>
        <v>2817153</v>
      </c>
      <c r="E58" s="78">
        <f t="shared" si="97"/>
        <v>2817153</v>
      </c>
      <c r="F58" s="78">
        <f t="shared" si="116"/>
        <v>2211513</v>
      </c>
      <c r="G58" s="78">
        <f t="shared" si="116"/>
        <v>605640</v>
      </c>
      <c r="H58" s="78">
        <f t="shared" si="99"/>
        <v>2218715</v>
      </c>
      <c r="I58" s="78">
        <f t="shared" si="117"/>
        <v>2199134</v>
      </c>
      <c r="J58" s="210">
        <f t="shared" si="117"/>
        <v>19581</v>
      </c>
      <c r="K58" s="183">
        <f t="shared" si="101"/>
        <v>598438</v>
      </c>
      <c r="L58" s="182">
        <f t="shared" si="118"/>
        <v>12379</v>
      </c>
      <c r="M58" s="78">
        <f t="shared" si="118"/>
        <v>586059</v>
      </c>
      <c r="N58" s="78">
        <f t="shared" si="118"/>
        <v>0</v>
      </c>
      <c r="O58" s="210">
        <f t="shared" si="103"/>
        <v>457350</v>
      </c>
      <c r="P58" s="78">
        <f t="shared" si="104"/>
        <v>457350</v>
      </c>
      <c r="Q58" s="78">
        <f t="shared" si="119"/>
        <v>204481</v>
      </c>
      <c r="R58" s="78">
        <f t="shared" si="119"/>
        <v>252869</v>
      </c>
      <c r="S58" s="78">
        <f t="shared" si="106"/>
        <v>211222</v>
      </c>
      <c r="T58" s="78">
        <v>192173</v>
      </c>
      <c r="U58" s="81">
        <v>19049</v>
      </c>
      <c r="V58" s="635">
        <v>38</v>
      </c>
      <c r="W58" s="600">
        <v>38</v>
      </c>
      <c r="X58" s="601" t="s">
        <v>53</v>
      </c>
      <c r="Y58" s="210">
        <f t="shared" si="107"/>
        <v>246128</v>
      </c>
      <c r="Z58" s="78">
        <v>12308</v>
      </c>
      <c r="AA58" s="78">
        <v>233820</v>
      </c>
      <c r="AB58" s="81">
        <v>0</v>
      </c>
      <c r="AC58" s="210">
        <f t="shared" si="108"/>
        <v>2359803</v>
      </c>
      <c r="AD58" s="78">
        <f t="shared" si="109"/>
        <v>2359803</v>
      </c>
      <c r="AE58" s="78">
        <f t="shared" si="120"/>
        <v>2007032</v>
      </c>
      <c r="AF58" s="78">
        <f t="shared" si="120"/>
        <v>352771</v>
      </c>
      <c r="AG58" s="220">
        <f>+AH58+AI58</f>
        <v>2007493</v>
      </c>
      <c r="AH58" s="182">
        <v>2006961</v>
      </c>
      <c r="AI58" s="78">
        <v>532</v>
      </c>
      <c r="AJ58" s="78">
        <f>+AK58+AL58</f>
        <v>352310</v>
      </c>
      <c r="AK58" s="78">
        <v>71</v>
      </c>
      <c r="AL58" s="78">
        <v>352239</v>
      </c>
      <c r="AM58" s="78">
        <v>0</v>
      </c>
      <c r="AN58" s="78">
        <v>0</v>
      </c>
      <c r="AO58" s="78">
        <v>0</v>
      </c>
      <c r="AP58" s="78">
        <v>0</v>
      </c>
      <c r="AQ58" s="81">
        <v>0</v>
      </c>
      <c r="AR58" s="667">
        <v>37</v>
      </c>
      <c r="AS58" s="155"/>
    </row>
    <row r="59" spans="2:45" ht="20.25" customHeight="1" thickBot="1">
      <c r="B59" s="609">
        <v>38</v>
      </c>
      <c r="C59" s="610" t="s">
        <v>54</v>
      </c>
      <c r="D59" s="211">
        <f t="shared" si="96"/>
        <v>1036819</v>
      </c>
      <c r="E59" s="88">
        <f t="shared" si="97"/>
        <v>1036774</v>
      </c>
      <c r="F59" s="88">
        <f t="shared" si="116"/>
        <v>915237</v>
      </c>
      <c r="G59" s="88">
        <f t="shared" si="116"/>
        <v>121537</v>
      </c>
      <c r="H59" s="88">
        <f t="shared" si="99"/>
        <v>920210</v>
      </c>
      <c r="I59" s="88">
        <f t="shared" si="117"/>
        <v>914025</v>
      </c>
      <c r="J59" s="211">
        <f t="shared" si="117"/>
        <v>6185</v>
      </c>
      <c r="K59" s="185">
        <f t="shared" si="101"/>
        <v>116564</v>
      </c>
      <c r="L59" s="184">
        <f t="shared" si="118"/>
        <v>1212</v>
      </c>
      <c r="M59" s="88">
        <f t="shared" si="118"/>
        <v>115352</v>
      </c>
      <c r="N59" s="88">
        <f t="shared" si="118"/>
        <v>45</v>
      </c>
      <c r="O59" s="211">
        <f t="shared" si="103"/>
        <v>102504</v>
      </c>
      <c r="P59" s="88">
        <f t="shared" si="104"/>
        <v>102459</v>
      </c>
      <c r="Q59" s="88">
        <f t="shared" si="119"/>
        <v>87878</v>
      </c>
      <c r="R59" s="88">
        <f t="shared" si="119"/>
        <v>14581</v>
      </c>
      <c r="S59" s="88">
        <f t="shared" si="106"/>
        <v>92128</v>
      </c>
      <c r="T59" s="88">
        <v>86666</v>
      </c>
      <c r="U59" s="186">
        <v>5462</v>
      </c>
      <c r="V59" s="636">
        <v>39</v>
      </c>
      <c r="W59" s="609">
        <v>39</v>
      </c>
      <c r="X59" s="610" t="s">
        <v>54</v>
      </c>
      <c r="Y59" s="211">
        <f t="shared" si="107"/>
        <v>10331</v>
      </c>
      <c r="Z59" s="88">
        <v>1212</v>
      </c>
      <c r="AA59" s="88">
        <v>9119</v>
      </c>
      <c r="AB59" s="186">
        <v>45</v>
      </c>
      <c r="AC59" s="211">
        <f t="shared" si="108"/>
        <v>934315</v>
      </c>
      <c r="AD59" s="88">
        <f t="shared" si="109"/>
        <v>934315</v>
      </c>
      <c r="AE59" s="88">
        <f t="shared" si="120"/>
        <v>827359</v>
      </c>
      <c r="AF59" s="88">
        <f t="shared" si="120"/>
        <v>106956</v>
      </c>
      <c r="AG59" s="221">
        <f>+AH59+AI59</f>
        <v>828082</v>
      </c>
      <c r="AH59" s="184">
        <v>827359</v>
      </c>
      <c r="AI59" s="88">
        <v>723</v>
      </c>
      <c r="AJ59" s="88">
        <f>+AK59+AL59</f>
        <v>106233</v>
      </c>
      <c r="AK59" s="88">
        <v>0</v>
      </c>
      <c r="AL59" s="88">
        <v>106233</v>
      </c>
      <c r="AM59" s="88">
        <v>0</v>
      </c>
      <c r="AN59" s="88">
        <v>0</v>
      </c>
      <c r="AO59" s="88">
        <v>0</v>
      </c>
      <c r="AP59" s="88">
        <v>0</v>
      </c>
      <c r="AQ59" s="186">
        <v>0</v>
      </c>
      <c r="AR59" s="668">
        <v>38</v>
      </c>
      <c r="AS59" s="155"/>
    </row>
    <row r="60" spans="2:45" ht="14.25">
      <c r="B60" s="200"/>
      <c r="C60" s="200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62"/>
      <c r="W60" s="200"/>
      <c r="X60" s="200"/>
      <c r="Y60" s="155"/>
      <c r="Z60" s="155"/>
      <c r="AA60" s="155"/>
      <c r="AB60" s="155"/>
      <c r="AC60" s="155"/>
      <c r="AD60" s="155"/>
      <c r="AG60" s="155"/>
      <c r="AM60" s="155"/>
      <c r="AN60" s="155"/>
      <c r="AO60" s="155"/>
      <c r="AP60" s="155"/>
      <c r="AQ60" s="155"/>
      <c r="AR60" s="57"/>
      <c r="AS60" s="155"/>
    </row>
    <row r="61" spans="2:45" ht="14.25">
      <c r="B61" s="200"/>
      <c r="C61" s="200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62"/>
      <c r="W61" s="200"/>
      <c r="X61" s="200"/>
      <c r="Y61" s="155"/>
      <c r="Z61" s="155"/>
      <c r="AA61" s="155"/>
      <c r="AB61" s="155"/>
      <c r="AC61" s="155"/>
      <c r="AD61" s="155"/>
      <c r="AG61" s="155"/>
      <c r="AM61" s="155"/>
      <c r="AN61" s="155"/>
      <c r="AO61" s="155"/>
      <c r="AP61" s="155"/>
      <c r="AQ61" s="155"/>
      <c r="AR61" s="57"/>
      <c r="AS61" s="155"/>
    </row>
    <row r="62" spans="2:45" ht="14.25">
      <c r="B62" s="200"/>
      <c r="C62" s="200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62"/>
      <c r="W62" s="200"/>
      <c r="X62" s="200"/>
      <c r="Y62" s="155"/>
      <c r="Z62" s="155"/>
      <c r="AA62" s="155"/>
      <c r="AB62" s="155"/>
      <c r="AC62" s="155"/>
      <c r="AD62" s="155"/>
      <c r="AG62" s="155"/>
      <c r="AM62" s="155"/>
      <c r="AN62" s="155"/>
      <c r="AO62" s="155"/>
      <c r="AP62" s="155"/>
      <c r="AQ62" s="155"/>
      <c r="AR62" s="57"/>
      <c r="AS62" s="155"/>
    </row>
    <row r="63" spans="15:28" ht="14.25">
      <c r="O63" s="155"/>
      <c r="P63" s="155"/>
      <c r="Q63" s="155"/>
      <c r="R63" s="155"/>
      <c r="S63" s="155"/>
      <c r="T63" s="155"/>
      <c r="U63" s="155"/>
      <c r="Y63" s="155"/>
      <c r="Z63" s="155"/>
      <c r="AA63" s="155"/>
      <c r="AB63" s="155"/>
    </row>
    <row r="64" spans="15:28" ht="14.25">
      <c r="O64" s="155"/>
      <c r="P64" s="155"/>
      <c r="Q64" s="155"/>
      <c r="R64" s="155"/>
      <c r="S64" s="155"/>
      <c r="T64" s="155"/>
      <c r="U64" s="155"/>
      <c r="Y64" s="155"/>
      <c r="Z64" s="155"/>
      <c r="AA64" s="155"/>
      <c r="AB64" s="155"/>
    </row>
  </sheetData>
  <sheetProtection/>
  <mergeCells count="53">
    <mergeCell ref="B7:C7"/>
    <mergeCell ref="B8:C8"/>
    <mergeCell ref="B9:C9"/>
    <mergeCell ref="B10:C10"/>
    <mergeCell ref="N4:N5"/>
    <mergeCell ref="AM4:AQ4"/>
    <mergeCell ref="B6:C6"/>
    <mergeCell ref="S4:U4"/>
    <mergeCell ref="Y4:AA4"/>
    <mergeCell ref="AC4:AC5"/>
    <mergeCell ref="AD4:AF4"/>
    <mergeCell ref="B3:C5"/>
    <mergeCell ref="AC3:AQ3"/>
    <mergeCell ref="D4:D5"/>
    <mergeCell ref="D3:N3"/>
    <mergeCell ref="O3:U3"/>
    <mergeCell ref="W6:X6"/>
    <mergeCell ref="W7:X7"/>
    <mergeCell ref="P4:R4"/>
    <mergeCell ref="E4:G4"/>
    <mergeCell ref="H4:J4"/>
    <mergeCell ref="K4:M4"/>
    <mergeCell ref="O4:O5"/>
    <mergeCell ref="W3:X5"/>
    <mergeCell ref="Y3:AB3"/>
    <mergeCell ref="AB4:AB5"/>
    <mergeCell ref="W10:X10"/>
    <mergeCell ref="W16:X16"/>
    <mergeCell ref="AG4:AI4"/>
    <mergeCell ref="AJ4:AL4"/>
    <mergeCell ref="W26:X26"/>
    <mergeCell ref="W35:X35"/>
    <mergeCell ref="W17:X17"/>
    <mergeCell ref="W25:X25"/>
    <mergeCell ref="W31:X31"/>
    <mergeCell ref="W8:X8"/>
    <mergeCell ref="W9:X9"/>
    <mergeCell ref="W43:X43"/>
    <mergeCell ref="B16:C16"/>
    <mergeCell ref="B17:C17"/>
    <mergeCell ref="B25:C25"/>
    <mergeCell ref="B26:C26"/>
    <mergeCell ref="B31:C31"/>
    <mergeCell ref="W55:X55"/>
    <mergeCell ref="B55:C55"/>
    <mergeCell ref="B35:C35"/>
    <mergeCell ref="B46:C46"/>
    <mergeCell ref="B47:C47"/>
    <mergeCell ref="W46:X46"/>
    <mergeCell ref="W47:X47"/>
    <mergeCell ref="W50:X50"/>
    <mergeCell ref="B50:C50"/>
    <mergeCell ref="B43:C43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60" r:id="rId1"/>
  <colBreaks count="3" manualBreakCount="3">
    <brk id="11" max="58" man="1"/>
    <brk id="22" max="58" man="1"/>
    <brk id="3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W62"/>
  <sheetViews>
    <sheetView workbookViewId="0" topLeftCell="A1">
      <selection activeCell="E9" sqref="E9"/>
    </sheetView>
  </sheetViews>
  <sheetFormatPr defaultColWidth="10.75390625" defaultRowHeight="18.75" customHeight="1"/>
  <cols>
    <col min="1" max="1" width="2.625" style="322" customWidth="1"/>
    <col min="2" max="2" width="8.75390625" style="385" customWidth="1"/>
    <col min="3" max="3" width="7.75390625" style="385" customWidth="1"/>
    <col min="4" max="4" width="8.50390625" style="322" customWidth="1"/>
    <col min="5" max="5" width="11.75390625" style="322" customWidth="1"/>
    <col min="6" max="6" width="7.75390625" style="322" customWidth="1"/>
    <col min="7" max="7" width="10.75390625" style="322" customWidth="1"/>
    <col min="8" max="8" width="8.75390625" style="322" customWidth="1"/>
    <col min="9" max="11" width="10.75390625" style="322" customWidth="1"/>
    <col min="12" max="12" width="7.75390625" style="322" customWidth="1"/>
    <col min="13" max="13" width="10.75390625" style="322" customWidth="1"/>
    <col min="14" max="14" width="9.75390625" style="322" customWidth="1"/>
    <col min="15" max="15" width="11.75390625" style="322" customWidth="1"/>
    <col min="16" max="16" width="10.75390625" style="320" customWidth="1"/>
    <col min="17" max="17" width="8.75390625" style="320" customWidth="1"/>
    <col min="18" max="18" width="11.75390625" style="320" customWidth="1"/>
    <col min="19" max="19" width="9.75390625" style="320" customWidth="1"/>
    <col min="20" max="20" width="9.75390625" style="322" customWidth="1"/>
    <col min="21" max="21" width="11.75390625" style="322" customWidth="1"/>
    <col min="22" max="16384" width="10.75390625" style="322" customWidth="1"/>
  </cols>
  <sheetData>
    <row r="1" spans="2:22" s="317" customFormat="1" ht="18.75" customHeight="1">
      <c r="B1" s="313" t="s">
        <v>135</v>
      </c>
      <c r="C1" s="314"/>
      <c r="D1" s="315"/>
      <c r="E1" s="315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2:22" ht="18.75" customHeight="1" thickBot="1">
      <c r="B2" s="318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T2" s="320"/>
      <c r="U2" s="320"/>
      <c r="V2" s="321" t="s">
        <v>162</v>
      </c>
    </row>
    <row r="3" spans="2:23" s="319" customFormat="1" ht="18.75" customHeight="1">
      <c r="B3" s="558"/>
      <c r="C3" s="568"/>
      <c r="D3" s="569" t="s">
        <v>136</v>
      </c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1"/>
      <c r="Q3" s="572" t="s">
        <v>94</v>
      </c>
      <c r="R3" s="573"/>
      <c r="S3" s="574"/>
      <c r="T3" s="572" t="s">
        <v>163</v>
      </c>
      <c r="U3" s="573"/>
      <c r="V3" s="575"/>
      <c r="W3" s="323"/>
    </row>
    <row r="4" spans="2:23" s="319" customFormat="1" ht="18.75" customHeight="1">
      <c r="B4" s="559" t="s">
        <v>164</v>
      </c>
      <c r="C4" s="576"/>
      <c r="D4" s="577" t="s">
        <v>165</v>
      </c>
      <c r="E4" s="578"/>
      <c r="F4" s="577" t="s">
        <v>166</v>
      </c>
      <c r="G4" s="578"/>
      <c r="H4" s="577" t="s">
        <v>167</v>
      </c>
      <c r="I4" s="578"/>
      <c r="J4" s="577" t="s">
        <v>137</v>
      </c>
      <c r="K4" s="578"/>
      <c r="L4" s="577" t="s">
        <v>138</v>
      </c>
      <c r="M4" s="579"/>
      <c r="N4" s="580" t="s">
        <v>139</v>
      </c>
      <c r="O4" s="581"/>
      <c r="P4" s="578"/>
      <c r="Q4" s="582"/>
      <c r="R4" s="583"/>
      <c r="S4" s="584"/>
      <c r="T4" s="582"/>
      <c r="U4" s="583"/>
      <c r="V4" s="585"/>
      <c r="W4" s="323"/>
    </row>
    <row r="5" spans="2:23" s="319" customFormat="1" ht="18.75" customHeight="1">
      <c r="B5" s="560"/>
      <c r="C5" s="576"/>
      <c r="D5" s="586" t="s">
        <v>168</v>
      </c>
      <c r="E5" s="586" t="s">
        <v>169</v>
      </c>
      <c r="F5" s="586" t="s">
        <v>168</v>
      </c>
      <c r="G5" s="586" t="s">
        <v>169</v>
      </c>
      <c r="H5" s="586" t="s">
        <v>168</v>
      </c>
      <c r="I5" s="586" t="s">
        <v>169</v>
      </c>
      <c r="J5" s="586" t="s">
        <v>168</v>
      </c>
      <c r="K5" s="586" t="s">
        <v>169</v>
      </c>
      <c r="L5" s="586" t="s">
        <v>168</v>
      </c>
      <c r="M5" s="587" t="s">
        <v>169</v>
      </c>
      <c r="N5" s="588" t="s">
        <v>168</v>
      </c>
      <c r="O5" s="586" t="s">
        <v>169</v>
      </c>
      <c r="P5" s="586" t="s">
        <v>140</v>
      </c>
      <c r="Q5" s="586" t="s">
        <v>168</v>
      </c>
      <c r="R5" s="586" t="s">
        <v>169</v>
      </c>
      <c r="S5" s="586" t="s">
        <v>140</v>
      </c>
      <c r="T5" s="586" t="s">
        <v>168</v>
      </c>
      <c r="U5" s="586" t="s">
        <v>169</v>
      </c>
      <c r="V5" s="589" t="s">
        <v>140</v>
      </c>
      <c r="W5" s="323"/>
    </row>
    <row r="6" spans="2:23" ht="18.75" customHeight="1">
      <c r="B6" s="561"/>
      <c r="C6" s="324" t="s">
        <v>141</v>
      </c>
      <c r="D6" s="325">
        <v>63.60999999999999</v>
      </c>
      <c r="E6" s="325">
        <v>0</v>
      </c>
      <c r="F6" s="325">
        <v>217.3</v>
      </c>
      <c r="G6" s="325">
        <v>0</v>
      </c>
      <c r="H6" s="325">
        <v>1.1</v>
      </c>
      <c r="I6" s="325">
        <v>0</v>
      </c>
      <c r="J6" s="325">
        <v>5.029999999999999</v>
      </c>
      <c r="K6" s="325">
        <v>0</v>
      </c>
      <c r="L6" s="325">
        <v>2.46</v>
      </c>
      <c r="M6" s="326">
        <v>0</v>
      </c>
      <c r="N6" s="327">
        <f>+L6+J6+H6+F6+D6</f>
        <v>289.5</v>
      </c>
      <c r="O6" s="328">
        <f>+M6+K6+I6+G6+E6</f>
        <v>0</v>
      </c>
      <c r="P6" s="328">
        <v>0</v>
      </c>
      <c r="Q6" s="329">
        <v>94.13</v>
      </c>
      <c r="R6" s="329">
        <v>0</v>
      </c>
      <c r="S6" s="329">
        <v>0</v>
      </c>
      <c r="T6" s="330">
        <f aca="true" t="shared" si="0" ref="T6:T51">Q6+N6</f>
        <v>383.63</v>
      </c>
      <c r="U6" s="330">
        <f aca="true" t="shared" si="1" ref="U6:U51">R6+O6</f>
        <v>0</v>
      </c>
      <c r="V6" s="331">
        <f aca="true" t="shared" si="2" ref="V6:V51">S6+P6</f>
        <v>0</v>
      </c>
      <c r="W6" s="332"/>
    </row>
    <row r="7" spans="2:23" ht="18.75" customHeight="1">
      <c r="B7" s="559" t="s">
        <v>142</v>
      </c>
      <c r="C7" s="333" t="s">
        <v>143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5">
        <v>0</v>
      </c>
      <c r="N7" s="336">
        <f>+L7+J7+H7+F7+D7</f>
        <v>0</v>
      </c>
      <c r="O7" s="337">
        <f>+M7+K7+I7+G7+E7</f>
        <v>0</v>
      </c>
      <c r="P7" s="337">
        <v>0</v>
      </c>
      <c r="Q7" s="338">
        <v>388.71</v>
      </c>
      <c r="R7" s="338">
        <v>22</v>
      </c>
      <c r="S7" s="338">
        <v>0</v>
      </c>
      <c r="T7" s="339">
        <f t="shared" si="0"/>
        <v>388.71</v>
      </c>
      <c r="U7" s="339">
        <f t="shared" si="1"/>
        <v>22</v>
      </c>
      <c r="V7" s="340">
        <f t="shared" si="2"/>
        <v>0</v>
      </c>
      <c r="W7" s="341"/>
    </row>
    <row r="8" spans="2:23" ht="18.75" customHeight="1">
      <c r="B8" s="560"/>
      <c r="C8" s="342" t="s">
        <v>139</v>
      </c>
      <c r="D8" s="343">
        <f aca="true" t="shared" si="3" ref="D8:S8">D7+D6</f>
        <v>63.60999999999999</v>
      </c>
      <c r="E8" s="343">
        <f t="shared" si="3"/>
        <v>0</v>
      </c>
      <c r="F8" s="343">
        <f t="shared" si="3"/>
        <v>217.3</v>
      </c>
      <c r="G8" s="343">
        <f t="shared" si="3"/>
        <v>0</v>
      </c>
      <c r="H8" s="343">
        <f t="shared" si="3"/>
        <v>1.1</v>
      </c>
      <c r="I8" s="343">
        <f t="shared" si="3"/>
        <v>0</v>
      </c>
      <c r="J8" s="343">
        <f t="shared" si="3"/>
        <v>5.029999999999999</v>
      </c>
      <c r="K8" s="343">
        <f t="shared" si="3"/>
        <v>0</v>
      </c>
      <c r="L8" s="343">
        <f t="shared" si="3"/>
        <v>2.46</v>
      </c>
      <c r="M8" s="344">
        <f t="shared" si="3"/>
        <v>0</v>
      </c>
      <c r="N8" s="345">
        <f t="shared" si="3"/>
        <v>289.5</v>
      </c>
      <c r="O8" s="343">
        <f t="shared" si="3"/>
        <v>0</v>
      </c>
      <c r="P8" s="343">
        <f t="shared" si="3"/>
        <v>0</v>
      </c>
      <c r="Q8" s="343">
        <f t="shared" si="3"/>
        <v>482.84</v>
      </c>
      <c r="R8" s="343">
        <f t="shared" si="3"/>
        <v>22</v>
      </c>
      <c r="S8" s="343">
        <f t="shared" si="3"/>
        <v>0</v>
      </c>
      <c r="T8" s="343">
        <f t="shared" si="0"/>
        <v>772.3399999999999</v>
      </c>
      <c r="U8" s="343">
        <f t="shared" si="1"/>
        <v>22</v>
      </c>
      <c r="V8" s="346">
        <f t="shared" si="2"/>
        <v>0</v>
      </c>
      <c r="W8" s="332"/>
    </row>
    <row r="9" spans="2:23" ht="18.75" customHeight="1">
      <c r="B9" s="561"/>
      <c r="C9" s="324" t="s">
        <v>141</v>
      </c>
      <c r="D9" s="325">
        <v>182.12999999999994</v>
      </c>
      <c r="E9" s="325">
        <v>93</v>
      </c>
      <c r="F9" s="325">
        <v>972.9799999999999</v>
      </c>
      <c r="G9" s="325">
        <v>0</v>
      </c>
      <c r="H9" s="325">
        <v>9.690000000000001</v>
      </c>
      <c r="I9" s="325">
        <v>0</v>
      </c>
      <c r="J9" s="325">
        <v>32.51</v>
      </c>
      <c r="K9" s="325">
        <v>0</v>
      </c>
      <c r="L9" s="325">
        <v>18.950000000000003</v>
      </c>
      <c r="M9" s="326">
        <v>0</v>
      </c>
      <c r="N9" s="327">
        <f>+L9+J9+H9+F9+D9</f>
        <v>1216.2599999999998</v>
      </c>
      <c r="O9" s="328">
        <f>+M9+K9+I9+G9+E9</f>
        <v>93</v>
      </c>
      <c r="P9" s="328">
        <v>0</v>
      </c>
      <c r="Q9" s="329">
        <v>218.78999999999996</v>
      </c>
      <c r="R9" s="329">
        <v>7173</v>
      </c>
      <c r="S9" s="329">
        <v>1345</v>
      </c>
      <c r="T9" s="330">
        <f t="shared" si="0"/>
        <v>1435.0499999999997</v>
      </c>
      <c r="U9" s="330">
        <f t="shared" si="1"/>
        <v>7266</v>
      </c>
      <c r="V9" s="331">
        <f t="shared" si="2"/>
        <v>1345</v>
      </c>
      <c r="W9" s="332"/>
    </row>
    <row r="10" spans="2:23" ht="18.75" customHeight="1">
      <c r="B10" s="559" t="s">
        <v>144</v>
      </c>
      <c r="C10" s="333" t="s">
        <v>143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5"/>
      <c r="N10" s="336">
        <f>+L10+J10+H10+F10+D10</f>
        <v>0</v>
      </c>
      <c r="O10" s="337">
        <f>+M10+K10+I10+G10+E10</f>
        <v>0</v>
      </c>
      <c r="P10" s="337">
        <v>0</v>
      </c>
      <c r="Q10" s="338">
        <v>1221.5299999999997</v>
      </c>
      <c r="R10" s="338">
        <v>18661</v>
      </c>
      <c r="S10" s="338">
        <v>3540</v>
      </c>
      <c r="T10" s="339">
        <f t="shared" si="0"/>
        <v>1221.5299999999997</v>
      </c>
      <c r="U10" s="339">
        <f t="shared" si="1"/>
        <v>18661</v>
      </c>
      <c r="V10" s="340">
        <f t="shared" si="2"/>
        <v>3540</v>
      </c>
      <c r="W10" s="341"/>
    </row>
    <row r="11" spans="2:23" ht="18.75" customHeight="1">
      <c r="B11" s="560"/>
      <c r="C11" s="333" t="s">
        <v>139</v>
      </c>
      <c r="D11" s="343">
        <f aca="true" t="shared" si="4" ref="D11:S11">D10+D9</f>
        <v>182.12999999999994</v>
      </c>
      <c r="E11" s="343">
        <f t="shared" si="4"/>
        <v>93</v>
      </c>
      <c r="F11" s="343">
        <f t="shared" si="4"/>
        <v>972.9799999999999</v>
      </c>
      <c r="G11" s="343">
        <f t="shared" si="4"/>
        <v>0</v>
      </c>
      <c r="H11" s="343">
        <f t="shared" si="4"/>
        <v>9.690000000000001</v>
      </c>
      <c r="I11" s="343">
        <f t="shared" si="4"/>
        <v>0</v>
      </c>
      <c r="J11" s="343">
        <f t="shared" si="4"/>
        <v>32.51</v>
      </c>
      <c r="K11" s="343">
        <f t="shared" si="4"/>
        <v>0</v>
      </c>
      <c r="L11" s="343">
        <f t="shared" si="4"/>
        <v>18.950000000000003</v>
      </c>
      <c r="M11" s="344">
        <f t="shared" si="4"/>
        <v>0</v>
      </c>
      <c r="N11" s="345">
        <f t="shared" si="4"/>
        <v>1216.2599999999998</v>
      </c>
      <c r="O11" s="343">
        <f t="shared" si="4"/>
        <v>93</v>
      </c>
      <c r="P11" s="343">
        <f t="shared" si="4"/>
        <v>0</v>
      </c>
      <c r="Q11" s="343">
        <f t="shared" si="4"/>
        <v>1440.3199999999997</v>
      </c>
      <c r="R11" s="343">
        <f t="shared" si="4"/>
        <v>25834</v>
      </c>
      <c r="S11" s="343">
        <f t="shared" si="4"/>
        <v>4885</v>
      </c>
      <c r="T11" s="343">
        <f t="shared" si="0"/>
        <v>2656.5799999999995</v>
      </c>
      <c r="U11" s="343">
        <f t="shared" si="1"/>
        <v>25927</v>
      </c>
      <c r="V11" s="346">
        <f t="shared" si="2"/>
        <v>4885</v>
      </c>
      <c r="W11" s="332"/>
    </row>
    <row r="12" spans="2:23" ht="18.75" customHeight="1">
      <c r="B12" s="561"/>
      <c r="C12" s="324" t="s">
        <v>141</v>
      </c>
      <c r="D12" s="325">
        <v>354.48</v>
      </c>
      <c r="E12" s="325">
        <v>25805</v>
      </c>
      <c r="F12" s="325">
        <v>1593.8000000000002</v>
      </c>
      <c r="G12" s="325">
        <v>59757</v>
      </c>
      <c r="H12" s="325">
        <v>14.569999999999999</v>
      </c>
      <c r="I12" s="325">
        <v>912</v>
      </c>
      <c r="J12" s="325">
        <v>65.97</v>
      </c>
      <c r="K12" s="325">
        <v>3148</v>
      </c>
      <c r="L12" s="325">
        <v>21.15</v>
      </c>
      <c r="M12" s="326">
        <v>1058</v>
      </c>
      <c r="N12" s="327">
        <f>+L12+J12+H12+F12+D12</f>
        <v>2049.9700000000003</v>
      </c>
      <c r="O12" s="328">
        <f>+M12+K12+I12+G12+E12</f>
        <v>90680</v>
      </c>
      <c r="P12" s="328">
        <v>12961</v>
      </c>
      <c r="Q12" s="329">
        <v>268.26</v>
      </c>
      <c r="R12" s="329">
        <v>16043</v>
      </c>
      <c r="S12" s="329">
        <v>1285</v>
      </c>
      <c r="T12" s="330">
        <f t="shared" si="0"/>
        <v>2318.2300000000005</v>
      </c>
      <c r="U12" s="330">
        <f t="shared" si="1"/>
        <v>106723</v>
      </c>
      <c r="V12" s="331">
        <f t="shared" si="2"/>
        <v>14246</v>
      </c>
      <c r="W12" s="332"/>
    </row>
    <row r="13" spans="2:23" ht="18.75" customHeight="1">
      <c r="B13" s="559" t="s">
        <v>145</v>
      </c>
      <c r="C13" s="333" t="s">
        <v>143</v>
      </c>
      <c r="D13" s="334"/>
      <c r="E13" s="334"/>
      <c r="F13" s="334"/>
      <c r="G13" s="334"/>
      <c r="H13" s="334">
        <v>0.73</v>
      </c>
      <c r="I13" s="334">
        <v>30</v>
      </c>
      <c r="J13" s="334"/>
      <c r="K13" s="334"/>
      <c r="L13" s="334"/>
      <c r="M13" s="335"/>
      <c r="N13" s="336">
        <f>+L13+J13+H13+F13+D13</f>
        <v>0.73</v>
      </c>
      <c r="O13" s="337">
        <f>+M13+K13+I13+G13+E13</f>
        <v>30</v>
      </c>
      <c r="P13" s="337">
        <v>4</v>
      </c>
      <c r="Q13" s="338">
        <v>2173.4899999999993</v>
      </c>
      <c r="R13" s="338">
        <v>73223</v>
      </c>
      <c r="S13" s="338">
        <v>8439</v>
      </c>
      <c r="T13" s="339">
        <f t="shared" si="0"/>
        <v>2174.2199999999993</v>
      </c>
      <c r="U13" s="339">
        <f t="shared" si="1"/>
        <v>73253</v>
      </c>
      <c r="V13" s="340">
        <f t="shared" si="2"/>
        <v>8443</v>
      </c>
      <c r="W13" s="341"/>
    </row>
    <row r="14" spans="2:23" ht="18.75" customHeight="1">
      <c r="B14" s="560"/>
      <c r="C14" s="333" t="s">
        <v>139</v>
      </c>
      <c r="D14" s="343">
        <f aca="true" t="shared" si="5" ref="D14:S14">D13+D12</f>
        <v>354.48</v>
      </c>
      <c r="E14" s="343">
        <f t="shared" si="5"/>
        <v>25805</v>
      </c>
      <c r="F14" s="343">
        <f t="shared" si="5"/>
        <v>1593.8000000000002</v>
      </c>
      <c r="G14" s="343">
        <f t="shared" si="5"/>
        <v>59757</v>
      </c>
      <c r="H14" s="343">
        <f t="shared" si="5"/>
        <v>15.299999999999999</v>
      </c>
      <c r="I14" s="343">
        <f t="shared" si="5"/>
        <v>942</v>
      </c>
      <c r="J14" s="343">
        <f t="shared" si="5"/>
        <v>65.97</v>
      </c>
      <c r="K14" s="343">
        <f t="shared" si="5"/>
        <v>3148</v>
      </c>
      <c r="L14" s="343">
        <f t="shared" si="5"/>
        <v>21.15</v>
      </c>
      <c r="M14" s="344">
        <f t="shared" si="5"/>
        <v>1058</v>
      </c>
      <c r="N14" s="345">
        <f t="shared" si="5"/>
        <v>2050.7000000000003</v>
      </c>
      <c r="O14" s="343">
        <f t="shared" si="5"/>
        <v>90710</v>
      </c>
      <c r="P14" s="343">
        <f t="shared" si="5"/>
        <v>12965</v>
      </c>
      <c r="Q14" s="343">
        <f t="shared" si="5"/>
        <v>2441.749999999999</v>
      </c>
      <c r="R14" s="343">
        <f t="shared" si="5"/>
        <v>89266</v>
      </c>
      <c r="S14" s="343">
        <f t="shared" si="5"/>
        <v>9724</v>
      </c>
      <c r="T14" s="343">
        <f t="shared" si="0"/>
        <v>4492.449999999999</v>
      </c>
      <c r="U14" s="343">
        <f t="shared" si="1"/>
        <v>179976</v>
      </c>
      <c r="V14" s="346">
        <f t="shared" si="2"/>
        <v>22689</v>
      </c>
      <c r="W14" s="332"/>
    </row>
    <row r="15" spans="2:23" ht="18.75" customHeight="1">
      <c r="B15" s="561"/>
      <c r="C15" s="324" t="s">
        <v>141</v>
      </c>
      <c r="D15" s="325">
        <v>447.46</v>
      </c>
      <c r="E15" s="325">
        <v>68161</v>
      </c>
      <c r="F15" s="325">
        <v>1978.1500000000005</v>
      </c>
      <c r="G15" s="325">
        <v>143167</v>
      </c>
      <c r="H15" s="325">
        <v>16.68</v>
      </c>
      <c r="I15" s="325">
        <v>1515</v>
      </c>
      <c r="J15" s="325">
        <v>305.89</v>
      </c>
      <c r="K15" s="325">
        <v>30496</v>
      </c>
      <c r="L15" s="325">
        <v>57.61000000000001</v>
      </c>
      <c r="M15" s="326">
        <v>5456</v>
      </c>
      <c r="N15" s="327">
        <f>+L15+J15+H15+F15+D15</f>
        <v>2805.7900000000004</v>
      </c>
      <c r="O15" s="328">
        <f>+M15+K15+I15+G15+E15</f>
        <v>248795</v>
      </c>
      <c r="P15" s="328">
        <v>25428</v>
      </c>
      <c r="Q15" s="329">
        <v>195.78</v>
      </c>
      <c r="R15" s="329">
        <v>16199</v>
      </c>
      <c r="S15" s="329">
        <v>749</v>
      </c>
      <c r="T15" s="330">
        <f t="shared" si="0"/>
        <v>3001.5700000000006</v>
      </c>
      <c r="U15" s="330">
        <f t="shared" si="1"/>
        <v>264994</v>
      </c>
      <c r="V15" s="331">
        <f t="shared" si="2"/>
        <v>26177</v>
      </c>
      <c r="W15" s="332"/>
    </row>
    <row r="16" spans="2:23" ht="18.75" customHeight="1">
      <c r="B16" s="559" t="s">
        <v>146</v>
      </c>
      <c r="C16" s="333" t="s">
        <v>143</v>
      </c>
      <c r="D16" s="334"/>
      <c r="E16" s="334"/>
      <c r="F16" s="334"/>
      <c r="G16" s="334"/>
      <c r="H16" s="334">
        <v>0.06</v>
      </c>
      <c r="I16" s="334">
        <v>7</v>
      </c>
      <c r="J16" s="334"/>
      <c r="K16" s="334"/>
      <c r="L16" s="334">
        <v>9.7</v>
      </c>
      <c r="M16" s="335">
        <v>122</v>
      </c>
      <c r="N16" s="336">
        <f>+L16+J16+H16+F16+D16</f>
        <v>9.76</v>
      </c>
      <c r="O16" s="337">
        <f>+M16+K16+I16+G16+E16</f>
        <v>129</v>
      </c>
      <c r="P16" s="337">
        <v>13</v>
      </c>
      <c r="Q16" s="338">
        <v>2537.5099999999993</v>
      </c>
      <c r="R16" s="338">
        <v>149145</v>
      </c>
      <c r="S16" s="338">
        <v>11023</v>
      </c>
      <c r="T16" s="339">
        <f t="shared" si="0"/>
        <v>2547.2699999999995</v>
      </c>
      <c r="U16" s="339">
        <f t="shared" si="1"/>
        <v>149274</v>
      </c>
      <c r="V16" s="340">
        <f t="shared" si="2"/>
        <v>11036</v>
      </c>
      <c r="W16" s="341"/>
    </row>
    <row r="17" spans="2:23" ht="18.75" customHeight="1">
      <c r="B17" s="560"/>
      <c r="C17" s="333" t="s">
        <v>139</v>
      </c>
      <c r="D17" s="343">
        <f aca="true" t="shared" si="6" ref="D17:S17">D16+D15</f>
        <v>447.46</v>
      </c>
      <c r="E17" s="343">
        <f t="shared" si="6"/>
        <v>68161</v>
      </c>
      <c r="F17" s="343">
        <f t="shared" si="6"/>
        <v>1978.1500000000005</v>
      </c>
      <c r="G17" s="343">
        <f t="shared" si="6"/>
        <v>143167</v>
      </c>
      <c r="H17" s="343">
        <f t="shared" si="6"/>
        <v>16.74</v>
      </c>
      <c r="I17" s="343">
        <f t="shared" si="6"/>
        <v>1522</v>
      </c>
      <c r="J17" s="343">
        <f t="shared" si="6"/>
        <v>305.89</v>
      </c>
      <c r="K17" s="343">
        <f t="shared" si="6"/>
        <v>30496</v>
      </c>
      <c r="L17" s="343">
        <f t="shared" si="6"/>
        <v>67.31</v>
      </c>
      <c r="M17" s="344">
        <f t="shared" si="6"/>
        <v>5578</v>
      </c>
      <c r="N17" s="345">
        <f t="shared" si="6"/>
        <v>2815.5500000000006</v>
      </c>
      <c r="O17" s="343">
        <f t="shared" si="6"/>
        <v>248924</v>
      </c>
      <c r="P17" s="343">
        <f t="shared" si="6"/>
        <v>25441</v>
      </c>
      <c r="Q17" s="343">
        <f t="shared" si="6"/>
        <v>2733.2899999999995</v>
      </c>
      <c r="R17" s="343">
        <f t="shared" si="6"/>
        <v>165344</v>
      </c>
      <c r="S17" s="343">
        <f t="shared" si="6"/>
        <v>11772</v>
      </c>
      <c r="T17" s="343">
        <f t="shared" si="0"/>
        <v>5548.84</v>
      </c>
      <c r="U17" s="343">
        <f t="shared" si="1"/>
        <v>414268</v>
      </c>
      <c r="V17" s="346">
        <f t="shared" si="2"/>
        <v>37213</v>
      </c>
      <c r="W17" s="332"/>
    </row>
    <row r="18" spans="2:23" ht="18.75" customHeight="1">
      <c r="B18" s="561"/>
      <c r="C18" s="324" t="s">
        <v>141</v>
      </c>
      <c r="D18" s="325">
        <v>955.5000000000002</v>
      </c>
      <c r="E18" s="325">
        <v>222689</v>
      </c>
      <c r="F18" s="325">
        <v>2336.3999999999996</v>
      </c>
      <c r="G18" s="325">
        <v>262949</v>
      </c>
      <c r="H18" s="325">
        <v>37.55</v>
      </c>
      <c r="I18" s="325">
        <v>5881</v>
      </c>
      <c r="J18" s="325">
        <v>636.84</v>
      </c>
      <c r="K18" s="325">
        <v>96620</v>
      </c>
      <c r="L18" s="325">
        <v>113.83999999999997</v>
      </c>
      <c r="M18" s="326">
        <v>15993</v>
      </c>
      <c r="N18" s="327">
        <f>+L18+J18+H18+F18+D18</f>
        <v>4080.13</v>
      </c>
      <c r="O18" s="328">
        <f>+M18+K18+I18+G18+E18</f>
        <v>604132</v>
      </c>
      <c r="P18" s="328">
        <v>45285</v>
      </c>
      <c r="Q18" s="329">
        <v>92.50999999999999</v>
      </c>
      <c r="R18" s="329">
        <v>8046</v>
      </c>
      <c r="S18" s="329">
        <v>287</v>
      </c>
      <c r="T18" s="330">
        <f t="shared" si="0"/>
        <v>4172.64</v>
      </c>
      <c r="U18" s="330">
        <f t="shared" si="1"/>
        <v>612178</v>
      </c>
      <c r="V18" s="331">
        <f t="shared" si="2"/>
        <v>45572</v>
      </c>
      <c r="W18" s="332"/>
    </row>
    <row r="19" spans="2:23" ht="18.75" customHeight="1">
      <c r="B19" s="559" t="s">
        <v>147</v>
      </c>
      <c r="C19" s="333" t="s">
        <v>143</v>
      </c>
      <c r="D19" s="334"/>
      <c r="E19" s="334"/>
      <c r="F19" s="334"/>
      <c r="G19" s="334"/>
      <c r="H19" s="334">
        <v>0.44</v>
      </c>
      <c r="I19" s="334">
        <v>54</v>
      </c>
      <c r="J19" s="334"/>
      <c r="K19" s="334"/>
      <c r="L19" s="334">
        <v>23.57</v>
      </c>
      <c r="M19" s="335">
        <v>417</v>
      </c>
      <c r="N19" s="336">
        <f>+L19+J19+H19+F19+D19</f>
        <v>24.01</v>
      </c>
      <c r="O19" s="337">
        <f>+M19+K19+I19+G19+E19</f>
        <v>471</v>
      </c>
      <c r="P19" s="337">
        <v>37</v>
      </c>
      <c r="Q19" s="338">
        <v>3681.39</v>
      </c>
      <c r="R19" s="338">
        <v>288662</v>
      </c>
      <c r="S19" s="338">
        <v>12116</v>
      </c>
      <c r="T19" s="339">
        <f t="shared" si="0"/>
        <v>3705.4</v>
      </c>
      <c r="U19" s="339">
        <f t="shared" si="1"/>
        <v>289133</v>
      </c>
      <c r="V19" s="340">
        <f t="shared" si="2"/>
        <v>12153</v>
      </c>
      <c r="W19" s="341"/>
    </row>
    <row r="20" spans="2:23" ht="18.75" customHeight="1">
      <c r="B20" s="562"/>
      <c r="C20" s="342" t="s">
        <v>139</v>
      </c>
      <c r="D20" s="343">
        <f aca="true" t="shared" si="7" ref="D20:S20">D19+D18</f>
        <v>955.5000000000002</v>
      </c>
      <c r="E20" s="343">
        <f t="shared" si="7"/>
        <v>222689</v>
      </c>
      <c r="F20" s="343">
        <f t="shared" si="7"/>
        <v>2336.3999999999996</v>
      </c>
      <c r="G20" s="343">
        <f t="shared" si="7"/>
        <v>262949</v>
      </c>
      <c r="H20" s="343">
        <f t="shared" si="7"/>
        <v>37.989999999999995</v>
      </c>
      <c r="I20" s="343">
        <f t="shared" si="7"/>
        <v>5935</v>
      </c>
      <c r="J20" s="343">
        <f t="shared" si="7"/>
        <v>636.84</v>
      </c>
      <c r="K20" s="343">
        <f t="shared" si="7"/>
        <v>96620</v>
      </c>
      <c r="L20" s="343">
        <f t="shared" si="7"/>
        <v>137.40999999999997</v>
      </c>
      <c r="M20" s="344">
        <f t="shared" si="7"/>
        <v>16410</v>
      </c>
      <c r="N20" s="345">
        <f t="shared" si="7"/>
        <v>4104.14</v>
      </c>
      <c r="O20" s="343">
        <f t="shared" si="7"/>
        <v>604603</v>
      </c>
      <c r="P20" s="343">
        <f t="shared" si="7"/>
        <v>45322</v>
      </c>
      <c r="Q20" s="343">
        <f t="shared" si="7"/>
        <v>3773.8999999999996</v>
      </c>
      <c r="R20" s="343">
        <f t="shared" si="7"/>
        <v>296708</v>
      </c>
      <c r="S20" s="343">
        <f t="shared" si="7"/>
        <v>12403</v>
      </c>
      <c r="T20" s="343">
        <f t="shared" si="0"/>
        <v>7878.04</v>
      </c>
      <c r="U20" s="343">
        <f t="shared" si="1"/>
        <v>901311</v>
      </c>
      <c r="V20" s="346">
        <f t="shared" si="2"/>
        <v>57725</v>
      </c>
      <c r="W20" s="332"/>
    </row>
    <row r="21" spans="2:23" ht="18.75" customHeight="1">
      <c r="B21" s="561"/>
      <c r="C21" s="324" t="s">
        <v>141</v>
      </c>
      <c r="D21" s="325">
        <v>1866.16</v>
      </c>
      <c r="E21" s="325">
        <v>570876</v>
      </c>
      <c r="F21" s="325">
        <v>2227.0000000000005</v>
      </c>
      <c r="G21" s="325">
        <v>362251</v>
      </c>
      <c r="H21" s="325">
        <v>148.42000000000002</v>
      </c>
      <c r="I21" s="325">
        <v>29722</v>
      </c>
      <c r="J21" s="325">
        <v>842.47</v>
      </c>
      <c r="K21" s="325">
        <v>165666</v>
      </c>
      <c r="L21" s="325">
        <v>16.98</v>
      </c>
      <c r="M21" s="326">
        <v>3229</v>
      </c>
      <c r="N21" s="327">
        <f>+L21+J21+H21+F21+D21</f>
        <v>5101.030000000001</v>
      </c>
      <c r="O21" s="328">
        <f>+M21+K21+I21+G21+E21</f>
        <v>1131744</v>
      </c>
      <c r="P21" s="328">
        <v>58384</v>
      </c>
      <c r="Q21" s="329">
        <v>30.31</v>
      </c>
      <c r="R21" s="329">
        <v>3156</v>
      </c>
      <c r="S21" s="329">
        <v>83</v>
      </c>
      <c r="T21" s="330">
        <f t="shared" si="0"/>
        <v>5131.340000000001</v>
      </c>
      <c r="U21" s="330">
        <f t="shared" si="1"/>
        <v>1134900</v>
      </c>
      <c r="V21" s="331">
        <f t="shared" si="2"/>
        <v>58467</v>
      </c>
      <c r="W21" s="332"/>
    </row>
    <row r="22" spans="2:23" ht="18.75" customHeight="1">
      <c r="B22" s="559" t="s">
        <v>148</v>
      </c>
      <c r="C22" s="333" t="s">
        <v>143</v>
      </c>
      <c r="D22" s="334"/>
      <c r="E22" s="334"/>
      <c r="F22" s="334"/>
      <c r="G22" s="334"/>
      <c r="H22" s="334">
        <v>0.33</v>
      </c>
      <c r="I22" s="334">
        <v>68</v>
      </c>
      <c r="J22" s="334"/>
      <c r="K22" s="334"/>
      <c r="L22" s="334">
        <v>66.66999999999999</v>
      </c>
      <c r="M22" s="335">
        <v>2031</v>
      </c>
      <c r="N22" s="336">
        <f>+L22+J22+H22+F22+D22</f>
        <v>66.99999999999999</v>
      </c>
      <c r="O22" s="337">
        <f>+M22+K22+I22+G22+E22</f>
        <v>2099</v>
      </c>
      <c r="P22" s="337">
        <v>129</v>
      </c>
      <c r="Q22" s="338">
        <v>3743.180000000001</v>
      </c>
      <c r="R22" s="338">
        <v>353730</v>
      </c>
      <c r="S22" s="338">
        <v>10129</v>
      </c>
      <c r="T22" s="339">
        <f t="shared" si="0"/>
        <v>3810.180000000001</v>
      </c>
      <c r="U22" s="339">
        <f t="shared" si="1"/>
        <v>355829</v>
      </c>
      <c r="V22" s="340">
        <f t="shared" si="2"/>
        <v>10258</v>
      </c>
      <c r="W22" s="341"/>
    </row>
    <row r="23" spans="2:23" ht="18.75" customHeight="1">
      <c r="B23" s="562"/>
      <c r="C23" s="342" t="s">
        <v>139</v>
      </c>
      <c r="D23" s="343">
        <f aca="true" t="shared" si="8" ref="D23:S23">D22+D21</f>
        <v>1866.16</v>
      </c>
      <c r="E23" s="343">
        <f t="shared" si="8"/>
        <v>570876</v>
      </c>
      <c r="F23" s="343">
        <f t="shared" si="8"/>
        <v>2227.0000000000005</v>
      </c>
      <c r="G23" s="343">
        <f t="shared" si="8"/>
        <v>362251</v>
      </c>
      <c r="H23" s="343">
        <f t="shared" si="8"/>
        <v>148.75000000000003</v>
      </c>
      <c r="I23" s="343">
        <f t="shared" si="8"/>
        <v>29790</v>
      </c>
      <c r="J23" s="343">
        <f t="shared" si="8"/>
        <v>842.47</v>
      </c>
      <c r="K23" s="343">
        <f t="shared" si="8"/>
        <v>165666</v>
      </c>
      <c r="L23" s="343">
        <f t="shared" si="8"/>
        <v>83.64999999999999</v>
      </c>
      <c r="M23" s="344">
        <f t="shared" si="8"/>
        <v>5260</v>
      </c>
      <c r="N23" s="345">
        <f t="shared" si="8"/>
        <v>5168.030000000001</v>
      </c>
      <c r="O23" s="343">
        <f t="shared" si="8"/>
        <v>1133843</v>
      </c>
      <c r="P23" s="343">
        <f t="shared" si="8"/>
        <v>58513</v>
      </c>
      <c r="Q23" s="343">
        <f t="shared" si="8"/>
        <v>3773.490000000001</v>
      </c>
      <c r="R23" s="343">
        <f t="shared" si="8"/>
        <v>356886</v>
      </c>
      <c r="S23" s="343">
        <f t="shared" si="8"/>
        <v>10212</v>
      </c>
      <c r="T23" s="343">
        <f t="shared" si="0"/>
        <v>8941.520000000002</v>
      </c>
      <c r="U23" s="343">
        <f t="shared" si="1"/>
        <v>1490729</v>
      </c>
      <c r="V23" s="346">
        <f t="shared" si="2"/>
        <v>68725</v>
      </c>
      <c r="W23" s="332"/>
    </row>
    <row r="24" spans="2:23" ht="18.75" customHeight="1">
      <c r="B24" s="561"/>
      <c r="C24" s="324" t="s">
        <v>141</v>
      </c>
      <c r="D24" s="325">
        <v>4490.629999999999</v>
      </c>
      <c r="E24" s="325">
        <v>1689746</v>
      </c>
      <c r="F24" s="325">
        <v>2074.6900000000005</v>
      </c>
      <c r="G24" s="325">
        <v>443048</v>
      </c>
      <c r="H24" s="325">
        <v>599.42</v>
      </c>
      <c r="I24" s="325">
        <v>145940</v>
      </c>
      <c r="J24" s="325">
        <v>1123.2</v>
      </c>
      <c r="K24" s="325">
        <v>269541</v>
      </c>
      <c r="L24" s="325">
        <v>60.92</v>
      </c>
      <c r="M24" s="326">
        <v>14674</v>
      </c>
      <c r="N24" s="327">
        <f>+L24+J24+H24+F24+D24</f>
        <v>8348.86</v>
      </c>
      <c r="O24" s="328">
        <f>+M24+K24+I24+G24+E24</f>
        <v>2562949</v>
      </c>
      <c r="P24" s="328">
        <v>90275</v>
      </c>
      <c r="Q24" s="329">
        <v>53.699999999999996</v>
      </c>
      <c r="R24" s="329">
        <v>5754</v>
      </c>
      <c r="S24" s="329">
        <v>105</v>
      </c>
      <c r="T24" s="330">
        <f t="shared" si="0"/>
        <v>8402.560000000001</v>
      </c>
      <c r="U24" s="330">
        <f t="shared" si="1"/>
        <v>2568703</v>
      </c>
      <c r="V24" s="331">
        <f t="shared" si="2"/>
        <v>90380</v>
      </c>
      <c r="W24" s="332"/>
    </row>
    <row r="25" spans="2:23" ht="18.75" customHeight="1">
      <c r="B25" s="559" t="s">
        <v>149</v>
      </c>
      <c r="C25" s="333" t="s">
        <v>143</v>
      </c>
      <c r="D25" s="334"/>
      <c r="E25" s="334"/>
      <c r="F25" s="334"/>
      <c r="G25" s="334"/>
      <c r="H25" s="334">
        <v>0.72</v>
      </c>
      <c r="I25" s="334">
        <v>179</v>
      </c>
      <c r="J25" s="334"/>
      <c r="K25" s="334"/>
      <c r="L25" s="334">
        <v>45.71</v>
      </c>
      <c r="M25" s="335">
        <v>1806</v>
      </c>
      <c r="N25" s="336">
        <f>+L25+J25+H25+F25+D25</f>
        <v>46.43</v>
      </c>
      <c r="O25" s="337">
        <f>+M25+K25+I25+G25+E25</f>
        <v>1985</v>
      </c>
      <c r="P25" s="337">
        <v>100</v>
      </c>
      <c r="Q25" s="338">
        <v>5359.670000000001</v>
      </c>
      <c r="R25" s="338">
        <v>575730</v>
      </c>
      <c r="S25" s="338">
        <v>11746</v>
      </c>
      <c r="T25" s="339">
        <f t="shared" si="0"/>
        <v>5406.100000000001</v>
      </c>
      <c r="U25" s="339">
        <f t="shared" si="1"/>
        <v>577715</v>
      </c>
      <c r="V25" s="340">
        <f t="shared" si="2"/>
        <v>11846</v>
      </c>
      <c r="W25" s="341"/>
    </row>
    <row r="26" spans="2:23" ht="18.75" customHeight="1">
      <c r="B26" s="560"/>
      <c r="C26" s="333" t="s">
        <v>139</v>
      </c>
      <c r="D26" s="343">
        <f aca="true" t="shared" si="9" ref="D26:S26">D25+D24</f>
        <v>4490.629999999999</v>
      </c>
      <c r="E26" s="343">
        <f t="shared" si="9"/>
        <v>1689746</v>
      </c>
      <c r="F26" s="343">
        <f t="shared" si="9"/>
        <v>2074.6900000000005</v>
      </c>
      <c r="G26" s="343">
        <f t="shared" si="9"/>
        <v>443048</v>
      </c>
      <c r="H26" s="343">
        <f t="shared" si="9"/>
        <v>600.14</v>
      </c>
      <c r="I26" s="343">
        <f t="shared" si="9"/>
        <v>146119</v>
      </c>
      <c r="J26" s="343">
        <f t="shared" si="9"/>
        <v>1123.2</v>
      </c>
      <c r="K26" s="343">
        <f t="shared" si="9"/>
        <v>269541</v>
      </c>
      <c r="L26" s="343">
        <f t="shared" si="9"/>
        <v>106.63</v>
      </c>
      <c r="M26" s="344">
        <f t="shared" si="9"/>
        <v>16480</v>
      </c>
      <c r="N26" s="345">
        <f t="shared" si="9"/>
        <v>8395.29</v>
      </c>
      <c r="O26" s="343">
        <f t="shared" si="9"/>
        <v>2564934</v>
      </c>
      <c r="P26" s="343">
        <f t="shared" si="9"/>
        <v>90375</v>
      </c>
      <c r="Q26" s="343">
        <f t="shared" si="9"/>
        <v>5413.370000000001</v>
      </c>
      <c r="R26" s="343">
        <f t="shared" si="9"/>
        <v>581484</v>
      </c>
      <c r="S26" s="343">
        <f t="shared" si="9"/>
        <v>11851</v>
      </c>
      <c r="T26" s="343">
        <f t="shared" si="0"/>
        <v>13808.660000000002</v>
      </c>
      <c r="U26" s="343">
        <f t="shared" si="1"/>
        <v>3146418</v>
      </c>
      <c r="V26" s="346">
        <f t="shared" si="2"/>
        <v>102226</v>
      </c>
      <c r="W26" s="332"/>
    </row>
    <row r="27" spans="2:23" ht="18.75" customHeight="1">
      <c r="B27" s="561"/>
      <c r="C27" s="324" t="s">
        <v>141</v>
      </c>
      <c r="D27" s="325">
        <v>7749.390000000001</v>
      </c>
      <c r="E27" s="325">
        <v>3392274</v>
      </c>
      <c r="F27" s="325">
        <v>1278.44</v>
      </c>
      <c r="G27" s="325">
        <v>330849</v>
      </c>
      <c r="H27" s="325">
        <v>1869.77</v>
      </c>
      <c r="I27" s="325">
        <v>521504</v>
      </c>
      <c r="J27" s="325">
        <v>2228.37</v>
      </c>
      <c r="K27" s="325">
        <v>617339</v>
      </c>
      <c r="L27" s="325">
        <v>78.25999999999999</v>
      </c>
      <c r="M27" s="326">
        <v>21485</v>
      </c>
      <c r="N27" s="327">
        <f>+L27+J27+H27+F27+D27</f>
        <v>13204.230000000001</v>
      </c>
      <c r="O27" s="328">
        <f>+M27+K27+I27+G27+E27</f>
        <v>4883451</v>
      </c>
      <c r="P27" s="328">
        <v>126530</v>
      </c>
      <c r="Q27" s="329">
        <v>11.39</v>
      </c>
      <c r="R27" s="329">
        <v>1445</v>
      </c>
      <c r="S27" s="329">
        <v>22</v>
      </c>
      <c r="T27" s="330">
        <f t="shared" si="0"/>
        <v>13215.62</v>
      </c>
      <c r="U27" s="330">
        <f t="shared" si="1"/>
        <v>4884896</v>
      </c>
      <c r="V27" s="331">
        <f t="shared" si="2"/>
        <v>126552</v>
      </c>
      <c r="W27" s="332"/>
    </row>
    <row r="28" spans="2:23" ht="18.75" customHeight="1">
      <c r="B28" s="559" t="s">
        <v>150</v>
      </c>
      <c r="C28" s="333" t="s">
        <v>143</v>
      </c>
      <c r="D28" s="334"/>
      <c r="E28" s="334"/>
      <c r="F28" s="334"/>
      <c r="G28" s="334"/>
      <c r="H28" s="334">
        <v>4.01</v>
      </c>
      <c r="I28" s="334">
        <v>1111</v>
      </c>
      <c r="J28" s="334"/>
      <c r="K28" s="334"/>
      <c r="L28" s="334">
        <v>85.29</v>
      </c>
      <c r="M28" s="335">
        <v>3916</v>
      </c>
      <c r="N28" s="336">
        <f>+L28+J28+H28+F28+D28</f>
        <v>89.30000000000001</v>
      </c>
      <c r="O28" s="337">
        <f>+M28+K28+I28+G28+E28</f>
        <v>5027</v>
      </c>
      <c r="P28" s="337">
        <v>205</v>
      </c>
      <c r="Q28" s="338">
        <v>6394.58</v>
      </c>
      <c r="R28" s="338">
        <v>754241</v>
      </c>
      <c r="S28" s="338">
        <v>11699</v>
      </c>
      <c r="T28" s="339">
        <f t="shared" si="0"/>
        <v>6483.88</v>
      </c>
      <c r="U28" s="339">
        <f t="shared" si="1"/>
        <v>759268</v>
      </c>
      <c r="V28" s="340">
        <f t="shared" si="2"/>
        <v>11904</v>
      </c>
      <c r="W28" s="341"/>
    </row>
    <row r="29" spans="2:23" ht="18.75" customHeight="1">
      <c r="B29" s="560"/>
      <c r="C29" s="333" t="s">
        <v>139</v>
      </c>
      <c r="D29" s="343">
        <f aca="true" t="shared" si="10" ref="D29:S29">D28+D27</f>
        <v>7749.390000000001</v>
      </c>
      <c r="E29" s="343">
        <f t="shared" si="10"/>
        <v>3392274</v>
      </c>
      <c r="F29" s="343">
        <f t="shared" si="10"/>
        <v>1278.44</v>
      </c>
      <c r="G29" s="343">
        <f t="shared" si="10"/>
        <v>330849</v>
      </c>
      <c r="H29" s="343">
        <f t="shared" si="10"/>
        <v>1873.78</v>
      </c>
      <c r="I29" s="343">
        <f t="shared" si="10"/>
        <v>522615</v>
      </c>
      <c r="J29" s="343">
        <f t="shared" si="10"/>
        <v>2228.37</v>
      </c>
      <c r="K29" s="343">
        <f t="shared" si="10"/>
        <v>617339</v>
      </c>
      <c r="L29" s="343">
        <f t="shared" si="10"/>
        <v>163.55</v>
      </c>
      <c r="M29" s="344">
        <f t="shared" si="10"/>
        <v>25401</v>
      </c>
      <c r="N29" s="345">
        <f t="shared" si="10"/>
        <v>13293.53</v>
      </c>
      <c r="O29" s="343">
        <f t="shared" si="10"/>
        <v>4888478</v>
      </c>
      <c r="P29" s="343">
        <f t="shared" si="10"/>
        <v>126735</v>
      </c>
      <c r="Q29" s="343">
        <f t="shared" si="10"/>
        <v>6405.97</v>
      </c>
      <c r="R29" s="343">
        <f t="shared" si="10"/>
        <v>755686</v>
      </c>
      <c r="S29" s="343">
        <f t="shared" si="10"/>
        <v>11721</v>
      </c>
      <c r="T29" s="343">
        <f t="shared" si="0"/>
        <v>19699.5</v>
      </c>
      <c r="U29" s="343">
        <f t="shared" si="1"/>
        <v>5644164</v>
      </c>
      <c r="V29" s="346">
        <f t="shared" si="2"/>
        <v>138456</v>
      </c>
      <c r="W29" s="332"/>
    </row>
    <row r="30" spans="2:23" ht="18.75" customHeight="1">
      <c r="B30" s="561"/>
      <c r="C30" s="324" t="s">
        <v>141</v>
      </c>
      <c r="D30" s="325">
        <v>11813.809999999998</v>
      </c>
      <c r="E30" s="325">
        <v>5816664</v>
      </c>
      <c r="F30" s="325">
        <v>826.96</v>
      </c>
      <c r="G30" s="325">
        <v>251625</v>
      </c>
      <c r="H30" s="325">
        <v>3001.57</v>
      </c>
      <c r="I30" s="325">
        <v>926216</v>
      </c>
      <c r="J30" s="325">
        <v>2950.8099999999995</v>
      </c>
      <c r="K30" s="325">
        <v>907487</v>
      </c>
      <c r="L30" s="325">
        <v>100.28</v>
      </c>
      <c r="M30" s="326">
        <v>30993</v>
      </c>
      <c r="N30" s="327">
        <f>+L30+J30+H30+F30+D30</f>
        <v>18693.429999999997</v>
      </c>
      <c r="O30" s="328">
        <f>+M30+K30+I30+G30+E30</f>
        <v>7932985</v>
      </c>
      <c r="P30" s="328">
        <v>156292</v>
      </c>
      <c r="Q30" s="329">
        <v>1.9800000000000002</v>
      </c>
      <c r="R30" s="329">
        <v>259</v>
      </c>
      <c r="S30" s="329">
        <v>2</v>
      </c>
      <c r="T30" s="330">
        <f t="shared" si="0"/>
        <v>18695.409999999996</v>
      </c>
      <c r="U30" s="330">
        <f t="shared" si="1"/>
        <v>7933244</v>
      </c>
      <c r="V30" s="331">
        <f t="shared" si="2"/>
        <v>156294</v>
      </c>
      <c r="W30" s="332"/>
    </row>
    <row r="31" spans="2:23" ht="18.75" customHeight="1">
      <c r="B31" s="559" t="s">
        <v>151</v>
      </c>
      <c r="C31" s="333" t="s">
        <v>143</v>
      </c>
      <c r="D31" s="334"/>
      <c r="E31" s="334"/>
      <c r="F31" s="334"/>
      <c r="G31" s="334"/>
      <c r="H31" s="334">
        <v>0.69</v>
      </c>
      <c r="I31" s="334">
        <v>211</v>
      </c>
      <c r="J31" s="334"/>
      <c r="K31" s="334"/>
      <c r="L31" s="334">
        <v>111.17999999999999</v>
      </c>
      <c r="M31" s="335">
        <v>6148</v>
      </c>
      <c r="N31" s="336">
        <f>+L31+J31+H31+F31+D31</f>
        <v>111.86999999999999</v>
      </c>
      <c r="O31" s="337">
        <f>+M31+K31+I31+G31+E31</f>
        <v>6359</v>
      </c>
      <c r="P31" s="337">
        <v>247</v>
      </c>
      <c r="Q31" s="338">
        <v>7910.83</v>
      </c>
      <c r="R31" s="338">
        <v>1014167</v>
      </c>
      <c r="S31" s="338">
        <v>12743</v>
      </c>
      <c r="T31" s="339">
        <f t="shared" si="0"/>
        <v>8022.7</v>
      </c>
      <c r="U31" s="339">
        <f t="shared" si="1"/>
        <v>1020526</v>
      </c>
      <c r="V31" s="340">
        <f t="shared" si="2"/>
        <v>12990</v>
      </c>
      <c r="W31" s="341"/>
    </row>
    <row r="32" spans="2:23" ht="18.75" customHeight="1">
      <c r="B32" s="560"/>
      <c r="C32" s="333" t="s">
        <v>139</v>
      </c>
      <c r="D32" s="343">
        <f aca="true" t="shared" si="11" ref="D32:S32">D31+D30</f>
        <v>11813.809999999998</v>
      </c>
      <c r="E32" s="343">
        <f t="shared" si="11"/>
        <v>5816664</v>
      </c>
      <c r="F32" s="343">
        <f t="shared" si="11"/>
        <v>826.96</v>
      </c>
      <c r="G32" s="343">
        <f t="shared" si="11"/>
        <v>251625</v>
      </c>
      <c r="H32" s="343">
        <f t="shared" si="11"/>
        <v>3002.26</v>
      </c>
      <c r="I32" s="343">
        <f t="shared" si="11"/>
        <v>926427</v>
      </c>
      <c r="J32" s="343">
        <f t="shared" si="11"/>
        <v>2950.8099999999995</v>
      </c>
      <c r="K32" s="343">
        <f t="shared" si="11"/>
        <v>907487</v>
      </c>
      <c r="L32" s="343">
        <f t="shared" si="11"/>
        <v>211.45999999999998</v>
      </c>
      <c r="M32" s="344">
        <f t="shared" si="11"/>
        <v>37141</v>
      </c>
      <c r="N32" s="345">
        <f t="shared" si="11"/>
        <v>18805.299999999996</v>
      </c>
      <c r="O32" s="343">
        <f t="shared" si="11"/>
        <v>7939344</v>
      </c>
      <c r="P32" s="343">
        <f t="shared" si="11"/>
        <v>156539</v>
      </c>
      <c r="Q32" s="343">
        <f t="shared" si="11"/>
        <v>7912.8099999999995</v>
      </c>
      <c r="R32" s="343">
        <f t="shared" si="11"/>
        <v>1014426</v>
      </c>
      <c r="S32" s="343">
        <f t="shared" si="11"/>
        <v>12745</v>
      </c>
      <c r="T32" s="343">
        <f t="shared" si="0"/>
        <v>26718.109999999993</v>
      </c>
      <c r="U32" s="343">
        <f t="shared" si="1"/>
        <v>8953770</v>
      </c>
      <c r="V32" s="346">
        <f t="shared" si="2"/>
        <v>169284</v>
      </c>
      <c r="W32" s="341"/>
    </row>
    <row r="33" spans="2:23" ht="18.75" customHeight="1">
      <c r="B33" s="561"/>
      <c r="C33" s="324" t="s">
        <v>141</v>
      </c>
      <c r="D33" s="325">
        <v>12467.32</v>
      </c>
      <c r="E33" s="325">
        <v>6630275</v>
      </c>
      <c r="F33" s="325">
        <v>656.76</v>
      </c>
      <c r="G33" s="325">
        <v>221903</v>
      </c>
      <c r="H33" s="325">
        <v>2541.9900000000002</v>
      </c>
      <c r="I33" s="325">
        <v>847103</v>
      </c>
      <c r="J33" s="325">
        <v>3176.09</v>
      </c>
      <c r="K33" s="325">
        <v>1052842</v>
      </c>
      <c r="L33" s="325">
        <v>90.42</v>
      </c>
      <c r="M33" s="326">
        <v>30491</v>
      </c>
      <c r="N33" s="327">
        <f>+L33+J33+H33+F33+D33</f>
        <v>18932.58</v>
      </c>
      <c r="O33" s="328">
        <f>+M33+K33+I33+G33+E33</f>
        <v>8782614</v>
      </c>
      <c r="P33" s="328">
        <v>133875</v>
      </c>
      <c r="Q33" s="329">
        <v>4.25</v>
      </c>
      <c r="R33" s="329">
        <v>641</v>
      </c>
      <c r="S33" s="329">
        <v>7</v>
      </c>
      <c r="T33" s="330">
        <f t="shared" si="0"/>
        <v>18936.83</v>
      </c>
      <c r="U33" s="330">
        <f t="shared" si="1"/>
        <v>8783255</v>
      </c>
      <c r="V33" s="331">
        <f t="shared" si="2"/>
        <v>133882</v>
      </c>
      <c r="W33" s="332"/>
    </row>
    <row r="34" spans="2:23" ht="18.75" customHeight="1">
      <c r="B34" s="559" t="s">
        <v>152</v>
      </c>
      <c r="C34" s="333" t="s">
        <v>143</v>
      </c>
      <c r="D34" s="334"/>
      <c r="E34" s="334"/>
      <c r="F34" s="334"/>
      <c r="G34" s="334"/>
      <c r="H34" s="334">
        <v>9.68</v>
      </c>
      <c r="I34" s="334">
        <v>3323</v>
      </c>
      <c r="J34" s="334"/>
      <c r="K34" s="334"/>
      <c r="L34" s="334">
        <v>721.86</v>
      </c>
      <c r="M34" s="335">
        <v>47143</v>
      </c>
      <c r="N34" s="336">
        <f>+L34+J34+H34+F34+D34</f>
        <v>731.54</v>
      </c>
      <c r="O34" s="337">
        <f>+M34+K34+I34+G34+E34</f>
        <v>50466</v>
      </c>
      <c r="P34" s="337">
        <v>1695</v>
      </c>
      <c r="Q34" s="338">
        <v>13369.400000000001</v>
      </c>
      <c r="R34" s="338">
        <v>1812194</v>
      </c>
      <c r="S34" s="338">
        <v>20006</v>
      </c>
      <c r="T34" s="339">
        <f t="shared" si="0"/>
        <v>14100.940000000002</v>
      </c>
      <c r="U34" s="339">
        <f t="shared" si="1"/>
        <v>1862660</v>
      </c>
      <c r="V34" s="340">
        <f t="shared" si="2"/>
        <v>21701</v>
      </c>
      <c r="W34" s="341"/>
    </row>
    <row r="35" spans="2:23" ht="18.75" customHeight="1">
      <c r="B35" s="560"/>
      <c r="C35" s="333" t="s">
        <v>139</v>
      </c>
      <c r="D35" s="343">
        <f aca="true" t="shared" si="12" ref="D35:S35">D34+D33</f>
        <v>12467.32</v>
      </c>
      <c r="E35" s="343">
        <f t="shared" si="12"/>
        <v>6630275</v>
      </c>
      <c r="F35" s="343">
        <f t="shared" si="12"/>
        <v>656.76</v>
      </c>
      <c r="G35" s="343">
        <f t="shared" si="12"/>
        <v>221903</v>
      </c>
      <c r="H35" s="343">
        <f t="shared" si="12"/>
        <v>2551.67</v>
      </c>
      <c r="I35" s="343">
        <f t="shared" si="12"/>
        <v>850426</v>
      </c>
      <c r="J35" s="343">
        <f t="shared" si="12"/>
        <v>3176.09</v>
      </c>
      <c r="K35" s="343">
        <f t="shared" si="12"/>
        <v>1052842</v>
      </c>
      <c r="L35" s="343">
        <f t="shared" si="12"/>
        <v>812.28</v>
      </c>
      <c r="M35" s="344">
        <f t="shared" si="12"/>
        <v>77634</v>
      </c>
      <c r="N35" s="345">
        <f t="shared" si="12"/>
        <v>19664.120000000003</v>
      </c>
      <c r="O35" s="343">
        <f t="shared" si="12"/>
        <v>8833080</v>
      </c>
      <c r="P35" s="343">
        <f t="shared" si="12"/>
        <v>135570</v>
      </c>
      <c r="Q35" s="343">
        <f t="shared" si="12"/>
        <v>13373.650000000001</v>
      </c>
      <c r="R35" s="343">
        <f t="shared" si="12"/>
        <v>1812835</v>
      </c>
      <c r="S35" s="343">
        <f t="shared" si="12"/>
        <v>20013</v>
      </c>
      <c r="T35" s="343">
        <f t="shared" si="0"/>
        <v>33037.770000000004</v>
      </c>
      <c r="U35" s="343">
        <f t="shared" si="1"/>
        <v>10645915</v>
      </c>
      <c r="V35" s="346">
        <f t="shared" si="2"/>
        <v>155583</v>
      </c>
      <c r="W35" s="332"/>
    </row>
    <row r="36" spans="2:23" ht="18.75" customHeight="1">
      <c r="B36" s="561"/>
      <c r="C36" s="324" t="s">
        <v>141</v>
      </c>
      <c r="D36" s="325">
        <v>10834.9</v>
      </c>
      <c r="E36" s="325">
        <v>6220463</v>
      </c>
      <c r="F36" s="325">
        <v>462.53999999999996</v>
      </c>
      <c r="G36" s="325">
        <v>170803</v>
      </c>
      <c r="H36" s="325">
        <v>1728.9099999999996</v>
      </c>
      <c r="I36" s="325">
        <v>621119</v>
      </c>
      <c r="J36" s="325">
        <v>3205.609999999999</v>
      </c>
      <c r="K36" s="325">
        <v>1131620</v>
      </c>
      <c r="L36" s="325">
        <v>33.22</v>
      </c>
      <c r="M36" s="326">
        <v>11850</v>
      </c>
      <c r="N36" s="327">
        <f>+L36+J36+H36+F36+D36</f>
        <v>16265.179999999998</v>
      </c>
      <c r="O36" s="328">
        <f>+M36+K36+I36+G36+E36</f>
        <v>8155855</v>
      </c>
      <c r="P36" s="328">
        <v>100845</v>
      </c>
      <c r="Q36" s="329">
        <v>0.98</v>
      </c>
      <c r="R36" s="329">
        <v>166</v>
      </c>
      <c r="S36" s="329">
        <v>1</v>
      </c>
      <c r="T36" s="330">
        <f t="shared" si="0"/>
        <v>16266.159999999998</v>
      </c>
      <c r="U36" s="330">
        <f t="shared" si="1"/>
        <v>8156021</v>
      </c>
      <c r="V36" s="331">
        <f t="shared" si="2"/>
        <v>100846</v>
      </c>
      <c r="W36" s="332"/>
    </row>
    <row r="37" spans="2:23" ht="18.75" customHeight="1">
      <c r="B37" s="559" t="s">
        <v>153</v>
      </c>
      <c r="C37" s="333" t="s">
        <v>143</v>
      </c>
      <c r="D37" s="334"/>
      <c r="E37" s="334"/>
      <c r="F37" s="334"/>
      <c r="G37" s="334"/>
      <c r="H37" s="334">
        <v>0.55</v>
      </c>
      <c r="I37" s="334">
        <v>193</v>
      </c>
      <c r="J37" s="334"/>
      <c r="K37" s="334"/>
      <c r="L37" s="334">
        <v>136.65</v>
      </c>
      <c r="M37" s="335">
        <v>10976</v>
      </c>
      <c r="N37" s="336">
        <f>+L37+J37+H37+F37+D37</f>
        <v>137.20000000000002</v>
      </c>
      <c r="O37" s="337">
        <f>+M37+K37+I37+G37+E37</f>
        <v>11169</v>
      </c>
      <c r="P37" s="337">
        <v>343</v>
      </c>
      <c r="Q37" s="338">
        <v>13984.760000000006</v>
      </c>
      <c r="R37" s="338">
        <v>2012404</v>
      </c>
      <c r="S37" s="338">
        <v>20450</v>
      </c>
      <c r="T37" s="339">
        <f t="shared" si="0"/>
        <v>14121.960000000006</v>
      </c>
      <c r="U37" s="339">
        <f t="shared" si="1"/>
        <v>2023573</v>
      </c>
      <c r="V37" s="340">
        <f t="shared" si="2"/>
        <v>20793</v>
      </c>
      <c r="W37" s="341"/>
    </row>
    <row r="38" spans="2:23" ht="18.75" customHeight="1">
      <c r="B38" s="560"/>
      <c r="C38" s="333" t="s">
        <v>139</v>
      </c>
      <c r="D38" s="343">
        <f aca="true" t="shared" si="13" ref="D38:S38">D37+D36</f>
        <v>10834.9</v>
      </c>
      <c r="E38" s="343">
        <f t="shared" si="13"/>
        <v>6220463</v>
      </c>
      <c r="F38" s="343">
        <f t="shared" si="13"/>
        <v>462.53999999999996</v>
      </c>
      <c r="G38" s="343">
        <f t="shared" si="13"/>
        <v>170803</v>
      </c>
      <c r="H38" s="343">
        <f t="shared" si="13"/>
        <v>1729.4599999999996</v>
      </c>
      <c r="I38" s="343">
        <f t="shared" si="13"/>
        <v>621312</v>
      </c>
      <c r="J38" s="343">
        <f t="shared" si="13"/>
        <v>3205.609999999999</v>
      </c>
      <c r="K38" s="343">
        <f t="shared" si="13"/>
        <v>1131620</v>
      </c>
      <c r="L38" s="343">
        <f t="shared" si="13"/>
        <v>169.87</v>
      </c>
      <c r="M38" s="344">
        <f t="shared" si="13"/>
        <v>22826</v>
      </c>
      <c r="N38" s="345">
        <f t="shared" si="13"/>
        <v>16402.379999999997</v>
      </c>
      <c r="O38" s="343">
        <f t="shared" si="13"/>
        <v>8167024</v>
      </c>
      <c r="P38" s="343">
        <f t="shared" si="13"/>
        <v>101188</v>
      </c>
      <c r="Q38" s="343">
        <f t="shared" si="13"/>
        <v>13985.740000000005</v>
      </c>
      <c r="R38" s="343">
        <f t="shared" si="13"/>
        <v>2012570</v>
      </c>
      <c r="S38" s="343">
        <f t="shared" si="13"/>
        <v>20451</v>
      </c>
      <c r="T38" s="343">
        <f t="shared" si="0"/>
        <v>30388.120000000003</v>
      </c>
      <c r="U38" s="343">
        <f t="shared" si="1"/>
        <v>10179594</v>
      </c>
      <c r="V38" s="346">
        <f t="shared" si="2"/>
        <v>121639</v>
      </c>
      <c r="W38" s="332"/>
    </row>
    <row r="39" spans="2:23" ht="18.75" customHeight="1">
      <c r="B39" s="561"/>
      <c r="C39" s="324" t="s">
        <v>141</v>
      </c>
      <c r="D39" s="325">
        <v>4197.490000000001</v>
      </c>
      <c r="E39" s="325">
        <v>2541824</v>
      </c>
      <c r="F39" s="325">
        <v>217.63</v>
      </c>
      <c r="G39" s="325">
        <v>86661</v>
      </c>
      <c r="H39" s="325">
        <v>1248.0699999999997</v>
      </c>
      <c r="I39" s="325">
        <v>470032</v>
      </c>
      <c r="J39" s="325">
        <v>1574.45</v>
      </c>
      <c r="K39" s="325">
        <v>579818</v>
      </c>
      <c r="L39" s="325">
        <v>1.26</v>
      </c>
      <c r="M39" s="326">
        <v>482</v>
      </c>
      <c r="N39" s="327">
        <f>+L39+J39+H39+F39+D39</f>
        <v>7238.900000000001</v>
      </c>
      <c r="O39" s="328">
        <f>+M39+K39+I39+G39+E39</f>
        <v>3678817</v>
      </c>
      <c r="P39" s="328">
        <v>35517</v>
      </c>
      <c r="Q39" s="329">
        <v>0.01</v>
      </c>
      <c r="R39" s="329">
        <v>2</v>
      </c>
      <c r="S39" s="329">
        <v>0</v>
      </c>
      <c r="T39" s="330">
        <f t="shared" si="0"/>
        <v>7238.910000000001</v>
      </c>
      <c r="U39" s="330">
        <f t="shared" si="1"/>
        <v>3678819</v>
      </c>
      <c r="V39" s="331">
        <f t="shared" si="2"/>
        <v>35517</v>
      </c>
      <c r="W39" s="332"/>
    </row>
    <row r="40" spans="2:23" ht="18.75" customHeight="1">
      <c r="B40" s="559" t="s">
        <v>154</v>
      </c>
      <c r="C40" s="333" t="s">
        <v>143</v>
      </c>
      <c r="D40" s="334"/>
      <c r="E40" s="334"/>
      <c r="F40" s="334"/>
      <c r="G40" s="334"/>
      <c r="H40" s="334">
        <v>0.05</v>
      </c>
      <c r="I40" s="334">
        <v>19</v>
      </c>
      <c r="J40" s="334"/>
      <c r="K40" s="334"/>
      <c r="L40" s="334">
        <v>85.85</v>
      </c>
      <c r="M40" s="335">
        <v>7788</v>
      </c>
      <c r="N40" s="336">
        <f>+L40+J40+H40+F40+D40</f>
        <v>85.89999999999999</v>
      </c>
      <c r="O40" s="337">
        <f>+M40+K40+I40+G40+E40</f>
        <v>7807</v>
      </c>
      <c r="P40" s="337">
        <v>210</v>
      </c>
      <c r="Q40" s="338">
        <v>10524.78</v>
      </c>
      <c r="R40" s="338">
        <v>1587566</v>
      </c>
      <c r="S40" s="338">
        <v>16314</v>
      </c>
      <c r="T40" s="339">
        <f t="shared" si="0"/>
        <v>10610.68</v>
      </c>
      <c r="U40" s="339">
        <f t="shared" si="1"/>
        <v>1595373</v>
      </c>
      <c r="V40" s="340">
        <f t="shared" si="2"/>
        <v>16524</v>
      </c>
      <c r="W40" s="341"/>
    </row>
    <row r="41" spans="2:23" ht="18.75" customHeight="1">
      <c r="B41" s="560"/>
      <c r="C41" s="333" t="s">
        <v>139</v>
      </c>
      <c r="D41" s="343">
        <f aca="true" t="shared" si="14" ref="D41:S41">D40+D39</f>
        <v>4197.490000000001</v>
      </c>
      <c r="E41" s="343">
        <f t="shared" si="14"/>
        <v>2541824</v>
      </c>
      <c r="F41" s="343">
        <f t="shared" si="14"/>
        <v>217.63</v>
      </c>
      <c r="G41" s="343">
        <f t="shared" si="14"/>
        <v>86661</v>
      </c>
      <c r="H41" s="343">
        <f t="shared" si="14"/>
        <v>1248.1199999999997</v>
      </c>
      <c r="I41" s="343">
        <f t="shared" si="14"/>
        <v>470051</v>
      </c>
      <c r="J41" s="343">
        <f t="shared" si="14"/>
        <v>1574.45</v>
      </c>
      <c r="K41" s="343">
        <f t="shared" si="14"/>
        <v>579818</v>
      </c>
      <c r="L41" s="343">
        <f t="shared" si="14"/>
        <v>87.11</v>
      </c>
      <c r="M41" s="344">
        <f t="shared" si="14"/>
        <v>8270</v>
      </c>
      <c r="N41" s="345">
        <f t="shared" si="14"/>
        <v>7324.8</v>
      </c>
      <c r="O41" s="343">
        <f t="shared" si="14"/>
        <v>3686624</v>
      </c>
      <c r="P41" s="343">
        <f t="shared" si="14"/>
        <v>35727</v>
      </c>
      <c r="Q41" s="343">
        <f t="shared" si="14"/>
        <v>10524.79</v>
      </c>
      <c r="R41" s="343">
        <f t="shared" si="14"/>
        <v>1587568</v>
      </c>
      <c r="S41" s="343">
        <f t="shared" si="14"/>
        <v>16314</v>
      </c>
      <c r="T41" s="343">
        <f t="shared" si="0"/>
        <v>17849.59</v>
      </c>
      <c r="U41" s="343">
        <f t="shared" si="1"/>
        <v>5274192</v>
      </c>
      <c r="V41" s="346">
        <f t="shared" si="2"/>
        <v>52041</v>
      </c>
      <c r="W41" s="332"/>
    </row>
    <row r="42" spans="2:23" ht="18.75" customHeight="1">
      <c r="B42" s="561"/>
      <c r="C42" s="324" t="s">
        <v>141</v>
      </c>
      <c r="D42" s="325">
        <v>2451.1200000000003</v>
      </c>
      <c r="E42" s="325">
        <v>1595150</v>
      </c>
      <c r="F42" s="325">
        <v>204.53000000000006</v>
      </c>
      <c r="G42" s="325">
        <v>86679</v>
      </c>
      <c r="H42" s="325">
        <v>584.6800000000003</v>
      </c>
      <c r="I42" s="325">
        <v>231997</v>
      </c>
      <c r="J42" s="325">
        <v>437.21000000000004</v>
      </c>
      <c r="K42" s="325">
        <v>168844</v>
      </c>
      <c r="L42" s="325">
        <v>0.95</v>
      </c>
      <c r="M42" s="326">
        <v>378</v>
      </c>
      <c r="N42" s="327">
        <f>+L42+J42+H42+F42+D42</f>
        <v>3678.4900000000007</v>
      </c>
      <c r="O42" s="328">
        <f>+M42+K42+I42+G42+E42</f>
        <v>2083048</v>
      </c>
      <c r="P42" s="328">
        <v>16642</v>
      </c>
      <c r="Q42" s="329">
        <v>2.5599999999999996</v>
      </c>
      <c r="R42" s="329">
        <v>559</v>
      </c>
      <c r="S42" s="329">
        <v>5</v>
      </c>
      <c r="T42" s="330">
        <f t="shared" si="0"/>
        <v>3681.0500000000006</v>
      </c>
      <c r="U42" s="330">
        <f t="shared" si="1"/>
        <v>2083607</v>
      </c>
      <c r="V42" s="331">
        <f t="shared" si="2"/>
        <v>16647</v>
      </c>
      <c r="W42" s="332"/>
    </row>
    <row r="43" spans="2:23" ht="18.75" customHeight="1">
      <c r="B43" s="559" t="s">
        <v>155</v>
      </c>
      <c r="C43" s="333" t="s">
        <v>143</v>
      </c>
      <c r="D43" s="334"/>
      <c r="E43" s="334"/>
      <c r="F43" s="334"/>
      <c r="G43" s="334"/>
      <c r="H43" s="334">
        <v>2.1100000000000003</v>
      </c>
      <c r="I43" s="334">
        <v>837</v>
      </c>
      <c r="J43" s="334"/>
      <c r="K43" s="334"/>
      <c r="L43" s="334">
        <v>4.26</v>
      </c>
      <c r="M43" s="335">
        <v>460</v>
      </c>
      <c r="N43" s="336">
        <f>+L43+J43+H43+F43+D43</f>
        <v>6.37</v>
      </c>
      <c r="O43" s="337">
        <f>+M43+K43+I43+G43+E43</f>
        <v>1297</v>
      </c>
      <c r="P43" s="337">
        <v>16</v>
      </c>
      <c r="Q43" s="338">
        <v>5505.9800000000005</v>
      </c>
      <c r="R43" s="338">
        <v>869040</v>
      </c>
      <c r="S43" s="338">
        <v>6390</v>
      </c>
      <c r="T43" s="339">
        <f t="shared" si="0"/>
        <v>5512.35</v>
      </c>
      <c r="U43" s="339">
        <f t="shared" si="1"/>
        <v>870337</v>
      </c>
      <c r="V43" s="340">
        <f t="shared" si="2"/>
        <v>6406</v>
      </c>
      <c r="W43" s="341"/>
    </row>
    <row r="44" spans="2:23" ht="18.75" customHeight="1">
      <c r="B44" s="560"/>
      <c r="C44" s="333" t="s">
        <v>139</v>
      </c>
      <c r="D44" s="343">
        <f aca="true" t="shared" si="15" ref="D44:S44">D43+D42</f>
        <v>2451.1200000000003</v>
      </c>
      <c r="E44" s="343">
        <f t="shared" si="15"/>
        <v>1595150</v>
      </c>
      <c r="F44" s="343">
        <f t="shared" si="15"/>
        <v>204.53000000000006</v>
      </c>
      <c r="G44" s="343">
        <f t="shared" si="15"/>
        <v>86679</v>
      </c>
      <c r="H44" s="343">
        <f t="shared" si="15"/>
        <v>586.7900000000003</v>
      </c>
      <c r="I44" s="343">
        <f t="shared" si="15"/>
        <v>232834</v>
      </c>
      <c r="J44" s="343">
        <f t="shared" si="15"/>
        <v>437.21000000000004</v>
      </c>
      <c r="K44" s="343">
        <f t="shared" si="15"/>
        <v>168844</v>
      </c>
      <c r="L44" s="343">
        <f t="shared" si="15"/>
        <v>5.21</v>
      </c>
      <c r="M44" s="344">
        <f t="shared" si="15"/>
        <v>838</v>
      </c>
      <c r="N44" s="345">
        <f t="shared" si="15"/>
        <v>3684.8600000000006</v>
      </c>
      <c r="O44" s="343">
        <f t="shared" si="15"/>
        <v>2084345</v>
      </c>
      <c r="P44" s="343">
        <f t="shared" si="15"/>
        <v>16658</v>
      </c>
      <c r="Q44" s="343">
        <f t="shared" si="15"/>
        <v>5508.540000000001</v>
      </c>
      <c r="R44" s="343">
        <f t="shared" si="15"/>
        <v>869599</v>
      </c>
      <c r="S44" s="343">
        <f t="shared" si="15"/>
        <v>6395</v>
      </c>
      <c r="T44" s="343">
        <f t="shared" si="0"/>
        <v>9193.400000000001</v>
      </c>
      <c r="U44" s="343">
        <f t="shared" si="1"/>
        <v>2953944</v>
      </c>
      <c r="V44" s="346">
        <f t="shared" si="2"/>
        <v>23053</v>
      </c>
      <c r="W44" s="332"/>
    </row>
    <row r="45" spans="2:23" ht="18.75" customHeight="1">
      <c r="B45" s="561"/>
      <c r="C45" s="324" t="s">
        <v>141</v>
      </c>
      <c r="D45" s="325">
        <v>1759.24</v>
      </c>
      <c r="E45" s="325">
        <v>1185046</v>
      </c>
      <c r="F45" s="325">
        <v>221.89999999999998</v>
      </c>
      <c r="G45" s="325">
        <v>98661</v>
      </c>
      <c r="H45" s="325">
        <v>337.45000000000005</v>
      </c>
      <c r="I45" s="325">
        <v>138684</v>
      </c>
      <c r="J45" s="325">
        <v>262.56999999999994</v>
      </c>
      <c r="K45" s="325">
        <v>104022</v>
      </c>
      <c r="L45" s="325">
        <v>0.84</v>
      </c>
      <c r="M45" s="326">
        <v>349</v>
      </c>
      <c r="N45" s="327">
        <f>+L45+J45+H45+F45+D45</f>
        <v>2582</v>
      </c>
      <c r="O45" s="328">
        <f>+M45+K45+I45+G45+E45</f>
        <v>1526762</v>
      </c>
      <c r="P45" s="328">
        <v>11386</v>
      </c>
      <c r="Q45" s="329">
        <v>0</v>
      </c>
      <c r="R45" s="329">
        <v>0</v>
      </c>
      <c r="S45" s="329">
        <v>0</v>
      </c>
      <c r="T45" s="330">
        <f t="shared" si="0"/>
        <v>2582</v>
      </c>
      <c r="U45" s="330">
        <f t="shared" si="1"/>
        <v>1526762</v>
      </c>
      <c r="V45" s="331">
        <f t="shared" si="2"/>
        <v>11386</v>
      </c>
      <c r="W45" s="332"/>
    </row>
    <row r="46" spans="2:23" ht="18.75" customHeight="1">
      <c r="B46" s="559" t="s">
        <v>156</v>
      </c>
      <c r="C46" s="333" t="s">
        <v>143</v>
      </c>
      <c r="D46" s="334"/>
      <c r="E46" s="334"/>
      <c r="F46" s="334"/>
      <c r="G46" s="334"/>
      <c r="H46" s="334">
        <v>0.4</v>
      </c>
      <c r="I46" s="334">
        <v>166</v>
      </c>
      <c r="J46" s="334"/>
      <c r="K46" s="334"/>
      <c r="L46" s="334">
        <v>236.35000000000002</v>
      </c>
      <c r="M46" s="335">
        <v>28355</v>
      </c>
      <c r="N46" s="336">
        <f>+L46+J46+H46+F46+D46</f>
        <v>236.75000000000003</v>
      </c>
      <c r="O46" s="337">
        <f>+M46+K46+I46+G46+E46</f>
        <v>28521</v>
      </c>
      <c r="P46" s="337">
        <v>623</v>
      </c>
      <c r="Q46" s="338">
        <v>3803.1400000000003</v>
      </c>
      <c r="R46" s="338">
        <v>615562</v>
      </c>
      <c r="S46" s="338">
        <v>4227</v>
      </c>
      <c r="T46" s="339">
        <f t="shared" si="0"/>
        <v>4039.8900000000003</v>
      </c>
      <c r="U46" s="339">
        <f t="shared" si="1"/>
        <v>644083</v>
      </c>
      <c r="V46" s="340">
        <f t="shared" si="2"/>
        <v>4850</v>
      </c>
      <c r="W46" s="341"/>
    </row>
    <row r="47" spans="2:23" ht="18.75" customHeight="1">
      <c r="B47" s="560"/>
      <c r="C47" s="333" t="s">
        <v>139</v>
      </c>
      <c r="D47" s="343">
        <f aca="true" t="shared" si="16" ref="D47:S47">D46+D45</f>
        <v>1759.24</v>
      </c>
      <c r="E47" s="343">
        <f t="shared" si="16"/>
        <v>1185046</v>
      </c>
      <c r="F47" s="343">
        <f t="shared" si="16"/>
        <v>221.89999999999998</v>
      </c>
      <c r="G47" s="343">
        <f t="shared" si="16"/>
        <v>98661</v>
      </c>
      <c r="H47" s="343">
        <f t="shared" si="16"/>
        <v>337.85</v>
      </c>
      <c r="I47" s="343">
        <f t="shared" si="16"/>
        <v>138850</v>
      </c>
      <c r="J47" s="343">
        <f t="shared" si="16"/>
        <v>262.56999999999994</v>
      </c>
      <c r="K47" s="343">
        <f t="shared" si="16"/>
        <v>104022</v>
      </c>
      <c r="L47" s="343">
        <f t="shared" si="16"/>
        <v>237.19000000000003</v>
      </c>
      <c r="M47" s="344">
        <f t="shared" si="16"/>
        <v>28704</v>
      </c>
      <c r="N47" s="345">
        <f t="shared" si="16"/>
        <v>2818.75</v>
      </c>
      <c r="O47" s="343">
        <f t="shared" si="16"/>
        <v>1555283</v>
      </c>
      <c r="P47" s="343">
        <f t="shared" si="16"/>
        <v>12009</v>
      </c>
      <c r="Q47" s="343">
        <f t="shared" si="16"/>
        <v>3803.1400000000003</v>
      </c>
      <c r="R47" s="343">
        <f t="shared" si="16"/>
        <v>615562</v>
      </c>
      <c r="S47" s="343">
        <f t="shared" si="16"/>
        <v>4227</v>
      </c>
      <c r="T47" s="343">
        <f t="shared" si="0"/>
        <v>6621.89</v>
      </c>
      <c r="U47" s="343">
        <f t="shared" si="1"/>
        <v>2170845</v>
      </c>
      <c r="V47" s="346">
        <f t="shared" si="2"/>
        <v>16236</v>
      </c>
      <c r="W47" s="332"/>
    </row>
    <row r="48" spans="2:23" ht="18.75" customHeight="1">
      <c r="B48" s="561"/>
      <c r="C48" s="324" t="s">
        <v>141</v>
      </c>
      <c r="D48" s="325">
        <v>3229.9200000000005</v>
      </c>
      <c r="E48" s="325">
        <v>2162874</v>
      </c>
      <c r="F48" s="325">
        <v>684.4599999999998</v>
      </c>
      <c r="G48" s="325">
        <v>308824</v>
      </c>
      <c r="H48" s="325">
        <v>1014.0500000000001</v>
      </c>
      <c r="I48" s="325">
        <v>421790</v>
      </c>
      <c r="J48" s="325">
        <v>450.39</v>
      </c>
      <c r="K48" s="325">
        <v>180156</v>
      </c>
      <c r="L48" s="325">
        <v>16.54</v>
      </c>
      <c r="M48" s="326">
        <v>6877</v>
      </c>
      <c r="N48" s="327">
        <f>+L48+J48+H48+F48+D48</f>
        <v>5395.360000000001</v>
      </c>
      <c r="O48" s="328">
        <f>+M48+K48+I48+G48+E48</f>
        <v>3080521</v>
      </c>
      <c r="P48" s="328">
        <v>22908</v>
      </c>
      <c r="Q48" s="329">
        <v>2.21</v>
      </c>
      <c r="R48" s="329">
        <v>398</v>
      </c>
      <c r="S48" s="329">
        <v>2</v>
      </c>
      <c r="T48" s="330">
        <f t="shared" si="0"/>
        <v>5397.570000000001</v>
      </c>
      <c r="U48" s="330">
        <f t="shared" si="1"/>
        <v>3080919</v>
      </c>
      <c r="V48" s="331">
        <f t="shared" si="2"/>
        <v>22910</v>
      </c>
      <c r="W48" s="332"/>
    </row>
    <row r="49" spans="2:23" ht="18.75" customHeight="1">
      <c r="B49" s="559" t="s">
        <v>157</v>
      </c>
      <c r="C49" s="333" t="s">
        <v>143</v>
      </c>
      <c r="D49" s="334">
        <v>0</v>
      </c>
      <c r="E49" s="334">
        <v>0</v>
      </c>
      <c r="F49" s="334">
        <v>0</v>
      </c>
      <c r="G49" s="334">
        <v>0</v>
      </c>
      <c r="H49" s="334">
        <v>1.22</v>
      </c>
      <c r="I49" s="334">
        <v>507</v>
      </c>
      <c r="J49" s="334">
        <v>0</v>
      </c>
      <c r="K49" s="334"/>
      <c r="L49" s="334">
        <v>7252.06</v>
      </c>
      <c r="M49" s="335">
        <v>1283095</v>
      </c>
      <c r="N49" s="336">
        <f>+L49+J49+H49+F49+D49</f>
        <v>7253.280000000001</v>
      </c>
      <c r="O49" s="337">
        <f>+M49+K49+I49+G49+E49</f>
        <v>1283602</v>
      </c>
      <c r="P49" s="337">
        <v>5907</v>
      </c>
      <c r="Q49" s="338">
        <v>19601.03</v>
      </c>
      <c r="R49" s="338">
        <v>3313812</v>
      </c>
      <c r="S49" s="338">
        <v>13620</v>
      </c>
      <c r="T49" s="339">
        <f t="shared" si="0"/>
        <v>26854.309999999998</v>
      </c>
      <c r="U49" s="339">
        <f t="shared" si="1"/>
        <v>4597414</v>
      </c>
      <c r="V49" s="340">
        <f t="shared" si="2"/>
        <v>19527</v>
      </c>
      <c r="W49" s="341"/>
    </row>
    <row r="50" spans="2:23" ht="18.75" customHeight="1">
      <c r="B50" s="559" t="s">
        <v>158</v>
      </c>
      <c r="C50" s="333" t="s">
        <v>139</v>
      </c>
      <c r="D50" s="343">
        <f aca="true" t="shared" si="17" ref="D50:S50">D49+D48</f>
        <v>3229.9200000000005</v>
      </c>
      <c r="E50" s="343">
        <f t="shared" si="17"/>
        <v>2162874</v>
      </c>
      <c r="F50" s="343">
        <f t="shared" si="17"/>
        <v>684.4599999999998</v>
      </c>
      <c r="G50" s="343">
        <f t="shared" si="17"/>
        <v>308824</v>
      </c>
      <c r="H50" s="343">
        <f t="shared" si="17"/>
        <v>1015.2700000000001</v>
      </c>
      <c r="I50" s="343">
        <f t="shared" si="17"/>
        <v>422297</v>
      </c>
      <c r="J50" s="343">
        <f t="shared" si="17"/>
        <v>450.39</v>
      </c>
      <c r="K50" s="343">
        <f t="shared" si="17"/>
        <v>180156</v>
      </c>
      <c r="L50" s="343">
        <f t="shared" si="17"/>
        <v>7268.6</v>
      </c>
      <c r="M50" s="344">
        <f t="shared" si="17"/>
        <v>1289972</v>
      </c>
      <c r="N50" s="345">
        <f t="shared" si="17"/>
        <v>12648.640000000001</v>
      </c>
      <c r="O50" s="343">
        <f t="shared" si="17"/>
        <v>4364123</v>
      </c>
      <c r="P50" s="343">
        <f t="shared" si="17"/>
        <v>28815</v>
      </c>
      <c r="Q50" s="343">
        <f t="shared" si="17"/>
        <v>19603.239999999998</v>
      </c>
      <c r="R50" s="343">
        <f t="shared" si="17"/>
        <v>3314210</v>
      </c>
      <c r="S50" s="343">
        <f t="shared" si="17"/>
        <v>13622</v>
      </c>
      <c r="T50" s="343">
        <f t="shared" si="0"/>
        <v>32251.879999999997</v>
      </c>
      <c r="U50" s="343">
        <f t="shared" si="1"/>
        <v>7678333</v>
      </c>
      <c r="V50" s="346">
        <f t="shared" si="2"/>
        <v>42437</v>
      </c>
      <c r="W50" s="332"/>
    </row>
    <row r="51" spans="2:23" ht="18.75" customHeight="1">
      <c r="B51" s="561"/>
      <c r="C51" s="324" t="s">
        <v>141</v>
      </c>
      <c r="D51" s="330">
        <f aca="true" t="shared" si="18" ref="D51:S51">D48+D45+D42+D39+D36+D33+D30+D27+D24+D21+D18+D15+D12+D9+D6</f>
        <v>62863.159999999996</v>
      </c>
      <c r="E51" s="330">
        <f t="shared" si="18"/>
        <v>32121940</v>
      </c>
      <c r="F51" s="330">
        <f t="shared" si="18"/>
        <v>15953.539999999997</v>
      </c>
      <c r="G51" s="330">
        <f t="shared" si="18"/>
        <v>2827177</v>
      </c>
      <c r="H51" s="330">
        <f t="shared" si="18"/>
        <v>13153.92</v>
      </c>
      <c r="I51" s="330">
        <f t="shared" si="18"/>
        <v>4362415</v>
      </c>
      <c r="J51" s="330">
        <f t="shared" si="18"/>
        <v>17297.409999999996</v>
      </c>
      <c r="K51" s="330">
        <f t="shared" si="18"/>
        <v>5307599</v>
      </c>
      <c r="L51" s="330">
        <f t="shared" si="18"/>
        <v>613.6800000000001</v>
      </c>
      <c r="M51" s="347">
        <f t="shared" si="18"/>
        <v>143315</v>
      </c>
      <c r="N51" s="348">
        <f t="shared" si="18"/>
        <v>109881.70999999999</v>
      </c>
      <c r="O51" s="349">
        <f t="shared" si="18"/>
        <v>44762446</v>
      </c>
      <c r="P51" s="330">
        <f t="shared" si="18"/>
        <v>836328</v>
      </c>
      <c r="Q51" s="330">
        <f t="shared" si="18"/>
        <v>976.8599999999999</v>
      </c>
      <c r="R51" s="330">
        <f t="shared" si="18"/>
        <v>59841</v>
      </c>
      <c r="S51" s="330">
        <f t="shared" si="18"/>
        <v>3893</v>
      </c>
      <c r="T51" s="330">
        <f t="shared" si="0"/>
        <v>110858.56999999999</v>
      </c>
      <c r="U51" s="330">
        <f t="shared" si="1"/>
        <v>44822287</v>
      </c>
      <c r="V51" s="331">
        <f t="shared" si="2"/>
        <v>840221</v>
      </c>
      <c r="W51" s="332"/>
    </row>
    <row r="52" spans="2:23" ht="18.75" customHeight="1">
      <c r="B52" s="559" t="s">
        <v>159</v>
      </c>
      <c r="C52" s="333" t="s">
        <v>143</v>
      </c>
      <c r="D52" s="339">
        <f aca="true" t="shared" si="19" ref="D52:S52">D49+D46+D43+D40+D37+D34+D31+D28+D25+D22+D19+D16+D13+D10+D7</f>
        <v>0</v>
      </c>
      <c r="E52" s="339">
        <f t="shared" si="19"/>
        <v>0</v>
      </c>
      <c r="F52" s="339">
        <f t="shared" si="19"/>
        <v>0</v>
      </c>
      <c r="G52" s="339">
        <f t="shared" si="19"/>
        <v>0</v>
      </c>
      <c r="H52" s="339">
        <f t="shared" si="19"/>
        <v>20.99</v>
      </c>
      <c r="I52" s="339">
        <f t="shared" si="19"/>
        <v>6705</v>
      </c>
      <c r="J52" s="339">
        <f t="shared" si="19"/>
        <v>0</v>
      </c>
      <c r="K52" s="339">
        <f t="shared" si="19"/>
        <v>0</v>
      </c>
      <c r="L52" s="339">
        <f t="shared" si="19"/>
        <v>8779.150000000001</v>
      </c>
      <c r="M52" s="350">
        <f t="shared" si="19"/>
        <v>1392257</v>
      </c>
      <c r="N52" s="351">
        <f t="shared" si="19"/>
        <v>8800.140000000001</v>
      </c>
      <c r="O52" s="352">
        <f t="shared" si="19"/>
        <v>1398962</v>
      </c>
      <c r="P52" s="352">
        <f t="shared" si="19"/>
        <v>9529</v>
      </c>
      <c r="Q52" s="352">
        <f t="shared" si="19"/>
        <v>100199.98000000001</v>
      </c>
      <c r="R52" s="352">
        <f t="shared" si="19"/>
        <v>13438159</v>
      </c>
      <c r="S52" s="352">
        <f t="shared" si="19"/>
        <v>162442</v>
      </c>
      <c r="T52" s="339">
        <f>T7+T10+T13+T16+T19+T22+T25+T28+T31+T34+T37+T40+T43+T46+T49</f>
        <v>109000.12000000001</v>
      </c>
      <c r="U52" s="352">
        <f>R52+O52</f>
        <v>14837121</v>
      </c>
      <c r="V52" s="353">
        <f>S52+P52</f>
        <v>171971</v>
      </c>
      <c r="W52" s="341"/>
    </row>
    <row r="53" spans="2:23" ht="18.75" customHeight="1" thickBot="1">
      <c r="B53" s="563"/>
      <c r="C53" s="354" t="s">
        <v>139</v>
      </c>
      <c r="D53" s="355">
        <f aca="true" t="shared" si="20" ref="D53:S53">D52+D51</f>
        <v>62863.159999999996</v>
      </c>
      <c r="E53" s="355">
        <f t="shared" si="20"/>
        <v>32121940</v>
      </c>
      <c r="F53" s="355">
        <f t="shared" si="20"/>
        <v>15953.539999999997</v>
      </c>
      <c r="G53" s="355">
        <f t="shared" si="20"/>
        <v>2827177</v>
      </c>
      <c r="H53" s="355">
        <f t="shared" si="20"/>
        <v>13174.91</v>
      </c>
      <c r="I53" s="355">
        <f t="shared" si="20"/>
        <v>4369120</v>
      </c>
      <c r="J53" s="355">
        <f t="shared" si="20"/>
        <v>17297.409999999996</v>
      </c>
      <c r="K53" s="355">
        <f t="shared" si="20"/>
        <v>5307599</v>
      </c>
      <c r="L53" s="355">
        <f t="shared" si="20"/>
        <v>9392.830000000002</v>
      </c>
      <c r="M53" s="356">
        <f t="shared" si="20"/>
        <v>1535572</v>
      </c>
      <c r="N53" s="357">
        <f t="shared" si="20"/>
        <v>118681.84999999999</v>
      </c>
      <c r="O53" s="355">
        <f t="shared" si="20"/>
        <v>46161408</v>
      </c>
      <c r="P53" s="355">
        <f t="shared" si="20"/>
        <v>845857</v>
      </c>
      <c r="Q53" s="355">
        <f t="shared" si="20"/>
        <v>101176.84000000001</v>
      </c>
      <c r="R53" s="355">
        <f t="shared" si="20"/>
        <v>13498000</v>
      </c>
      <c r="S53" s="355">
        <f t="shared" si="20"/>
        <v>166335</v>
      </c>
      <c r="T53" s="355">
        <f>Q53+N53</f>
        <v>219858.69</v>
      </c>
      <c r="U53" s="358">
        <f>R53+O53</f>
        <v>59659408</v>
      </c>
      <c r="V53" s="359">
        <f>S53+P53</f>
        <v>1012192</v>
      </c>
      <c r="W53" s="332"/>
    </row>
    <row r="54" spans="2:22" ht="18.75" customHeight="1" thickBot="1">
      <c r="B54" s="323"/>
      <c r="C54" s="323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  <c r="U54" s="361"/>
      <c r="V54" s="362"/>
    </row>
    <row r="55" spans="2:22" ht="18.75" customHeight="1">
      <c r="B55" s="564"/>
      <c r="C55" s="363" t="s">
        <v>141</v>
      </c>
      <c r="D55" s="364">
        <v>17546.15</v>
      </c>
      <c r="E55" s="364">
        <v>3740193</v>
      </c>
      <c r="F55" s="365">
        <v>7877</v>
      </c>
      <c r="G55" s="365">
        <v>922085</v>
      </c>
      <c r="H55" s="365">
        <v>5427.88</v>
      </c>
      <c r="I55" s="365">
        <v>1074381</v>
      </c>
      <c r="J55" s="365">
        <v>28074.57</v>
      </c>
      <c r="K55" s="365">
        <v>4841438</v>
      </c>
      <c r="L55" s="365">
        <v>570.32</v>
      </c>
      <c r="M55" s="365">
        <v>77251</v>
      </c>
      <c r="N55" s="365">
        <f>D55+F55+H55+J55+L55</f>
        <v>59495.920000000006</v>
      </c>
      <c r="O55" s="366">
        <f>E55+G55+I55+K55+M55</f>
        <v>10655348</v>
      </c>
      <c r="P55" s="365">
        <v>248754.9</v>
      </c>
      <c r="Q55" s="365">
        <v>10263.43</v>
      </c>
      <c r="R55" s="365">
        <v>1458274</v>
      </c>
      <c r="S55" s="365">
        <v>43756.7</v>
      </c>
      <c r="T55" s="367">
        <f aca="true" t="shared" si="21" ref="T55:V56">N55+Q55</f>
        <v>69759.35</v>
      </c>
      <c r="U55" s="367">
        <f t="shared" si="21"/>
        <v>12113622</v>
      </c>
      <c r="V55" s="368">
        <f t="shared" si="21"/>
        <v>292511.6</v>
      </c>
    </row>
    <row r="56" spans="2:22" ht="18.75" customHeight="1">
      <c r="B56" s="565" t="s">
        <v>160</v>
      </c>
      <c r="C56" s="369" t="s">
        <v>143</v>
      </c>
      <c r="D56" s="370">
        <v>175.3</v>
      </c>
      <c r="E56" s="370">
        <v>32577</v>
      </c>
      <c r="F56" s="371">
        <v>339.79</v>
      </c>
      <c r="G56" s="371">
        <v>63147</v>
      </c>
      <c r="H56" s="371">
        <v>536.06</v>
      </c>
      <c r="I56" s="371">
        <v>95478</v>
      </c>
      <c r="J56" s="371">
        <v>996.65</v>
      </c>
      <c r="K56" s="371">
        <v>175951</v>
      </c>
      <c r="L56" s="371">
        <v>17649.77</v>
      </c>
      <c r="M56" s="371">
        <v>2313254</v>
      </c>
      <c r="N56" s="371">
        <f>D56+F56+H56+J56+L56</f>
        <v>19697.57</v>
      </c>
      <c r="O56" s="372">
        <f>E56+G56+I56+K56+M56</f>
        <v>2680407</v>
      </c>
      <c r="P56" s="371">
        <v>5393.3</v>
      </c>
      <c r="Q56" s="371">
        <v>86680.42</v>
      </c>
      <c r="R56" s="371">
        <v>9996570</v>
      </c>
      <c r="S56" s="371">
        <v>69997</v>
      </c>
      <c r="T56" s="373">
        <f t="shared" si="21"/>
        <v>106377.98999999999</v>
      </c>
      <c r="U56" s="373">
        <f t="shared" si="21"/>
        <v>12676977</v>
      </c>
      <c r="V56" s="374">
        <f t="shared" si="21"/>
        <v>75390.3</v>
      </c>
    </row>
    <row r="57" spans="2:22" ht="18.75" customHeight="1">
      <c r="B57" s="566"/>
      <c r="C57" s="375" t="s">
        <v>139</v>
      </c>
      <c r="D57" s="376">
        <f aca="true" t="shared" si="22" ref="D57:V57">SUM(D55:D56)</f>
        <v>17721.45</v>
      </c>
      <c r="E57" s="377">
        <f t="shared" si="22"/>
        <v>3772770</v>
      </c>
      <c r="F57" s="377">
        <f t="shared" si="22"/>
        <v>8216.79</v>
      </c>
      <c r="G57" s="377">
        <f t="shared" si="22"/>
        <v>985232</v>
      </c>
      <c r="H57" s="377">
        <f t="shared" si="22"/>
        <v>5963.9400000000005</v>
      </c>
      <c r="I57" s="377">
        <f t="shared" si="22"/>
        <v>1169859</v>
      </c>
      <c r="J57" s="377">
        <f t="shared" si="22"/>
        <v>29071.22</v>
      </c>
      <c r="K57" s="377">
        <f t="shared" si="22"/>
        <v>5017389</v>
      </c>
      <c r="L57" s="377">
        <f t="shared" si="22"/>
        <v>18220.09</v>
      </c>
      <c r="M57" s="377">
        <f t="shared" si="22"/>
        <v>2390505</v>
      </c>
      <c r="N57" s="377">
        <f t="shared" si="22"/>
        <v>79193.49</v>
      </c>
      <c r="O57" s="377">
        <f t="shared" si="22"/>
        <v>13335755</v>
      </c>
      <c r="P57" s="377">
        <f t="shared" si="22"/>
        <v>254148.19999999998</v>
      </c>
      <c r="Q57" s="377">
        <f t="shared" si="22"/>
        <v>96943.85</v>
      </c>
      <c r="R57" s="377">
        <f t="shared" si="22"/>
        <v>11454844</v>
      </c>
      <c r="S57" s="377">
        <f t="shared" si="22"/>
        <v>113753.7</v>
      </c>
      <c r="T57" s="377">
        <f t="shared" si="22"/>
        <v>176137.34</v>
      </c>
      <c r="U57" s="377">
        <f t="shared" si="22"/>
        <v>24790599</v>
      </c>
      <c r="V57" s="378">
        <f t="shared" si="22"/>
        <v>367901.89999999997</v>
      </c>
    </row>
    <row r="58" spans="2:22" ht="18.75" customHeight="1">
      <c r="B58" s="565"/>
      <c r="C58" s="369" t="s">
        <v>141</v>
      </c>
      <c r="D58" s="379">
        <f aca="true" t="shared" si="23" ref="D58:V58">+D55+D51</f>
        <v>80409.31</v>
      </c>
      <c r="E58" s="373">
        <f t="shared" si="23"/>
        <v>35862133</v>
      </c>
      <c r="F58" s="373">
        <f t="shared" si="23"/>
        <v>23830.539999999997</v>
      </c>
      <c r="G58" s="373">
        <f t="shared" si="23"/>
        <v>3749262</v>
      </c>
      <c r="H58" s="373">
        <f t="shared" si="23"/>
        <v>18581.8</v>
      </c>
      <c r="I58" s="373">
        <f t="shared" si="23"/>
        <v>5436796</v>
      </c>
      <c r="J58" s="373">
        <f t="shared" si="23"/>
        <v>45371.979999999996</v>
      </c>
      <c r="K58" s="373">
        <f t="shared" si="23"/>
        <v>10149037</v>
      </c>
      <c r="L58" s="373">
        <f t="shared" si="23"/>
        <v>1184</v>
      </c>
      <c r="M58" s="373">
        <f t="shared" si="23"/>
        <v>220566</v>
      </c>
      <c r="N58" s="373">
        <f t="shared" si="23"/>
        <v>169377.63</v>
      </c>
      <c r="O58" s="373">
        <f t="shared" si="23"/>
        <v>55417794</v>
      </c>
      <c r="P58" s="373">
        <f t="shared" si="23"/>
        <v>1085082.9</v>
      </c>
      <c r="Q58" s="373">
        <f t="shared" si="23"/>
        <v>11240.29</v>
      </c>
      <c r="R58" s="373">
        <f t="shared" si="23"/>
        <v>1518115</v>
      </c>
      <c r="S58" s="373">
        <f t="shared" si="23"/>
        <v>47649.7</v>
      </c>
      <c r="T58" s="373">
        <f t="shared" si="23"/>
        <v>180617.91999999998</v>
      </c>
      <c r="U58" s="373">
        <f t="shared" si="23"/>
        <v>56935909</v>
      </c>
      <c r="V58" s="374">
        <f t="shared" si="23"/>
        <v>1132732.6</v>
      </c>
    </row>
    <row r="59" spans="2:22" ht="18.75" customHeight="1">
      <c r="B59" s="565" t="s">
        <v>161</v>
      </c>
      <c r="C59" s="369" t="s">
        <v>143</v>
      </c>
      <c r="D59" s="373">
        <f aca="true" t="shared" si="24" ref="D59:V59">+D56+D52</f>
        <v>175.3</v>
      </c>
      <c r="E59" s="373">
        <f t="shared" si="24"/>
        <v>32577</v>
      </c>
      <c r="F59" s="373">
        <f t="shared" si="24"/>
        <v>339.79</v>
      </c>
      <c r="G59" s="373">
        <f t="shared" si="24"/>
        <v>63147</v>
      </c>
      <c r="H59" s="373">
        <f t="shared" si="24"/>
        <v>557.05</v>
      </c>
      <c r="I59" s="373">
        <f t="shared" si="24"/>
        <v>102183</v>
      </c>
      <c r="J59" s="373">
        <f t="shared" si="24"/>
        <v>996.65</v>
      </c>
      <c r="K59" s="373">
        <f t="shared" si="24"/>
        <v>175951</v>
      </c>
      <c r="L59" s="373">
        <f t="shared" si="24"/>
        <v>26428.920000000002</v>
      </c>
      <c r="M59" s="373">
        <f t="shared" si="24"/>
        <v>3705511</v>
      </c>
      <c r="N59" s="373">
        <f t="shared" si="24"/>
        <v>28497.71</v>
      </c>
      <c r="O59" s="373">
        <f t="shared" si="24"/>
        <v>4079369</v>
      </c>
      <c r="P59" s="373">
        <f t="shared" si="24"/>
        <v>14922.3</v>
      </c>
      <c r="Q59" s="373">
        <f t="shared" si="24"/>
        <v>186880.40000000002</v>
      </c>
      <c r="R59" s="373">
        <f t="shared" si="24"/>
        <v>23434729</v>
      </c>
      <c r="S59" s="373">
        <f t="shared" si="24"/>
        <v>232439</v>
      </c>
      <c r="T59" s="373">
        <f t="shared" si="24"/>
        <v>215378.11</v>
      </c>
      <c r="U59" s="373">
        <f t="shared" si="24"/>
        <v>27514098</v>
      </c>
      <c r="V59" s="374">
        <f t="shared" si="24"/>
        <v>247361.3</v>
      </c>
    </row>
    <row r="60" spans="2:22" ht="18.75" customHeight="1" thickBot="1">
      <c r="B60" s="567"/>
      <c r="C60" s="380" t="s">
        <v>139</v>
      </c>
      <c r="D60" s="381">
        <f aca="true" t="shared" si="25" ref="D60:V60">SUM(D58:D59)</f>
        <v>80584.61</v>
      </c>
      <c r="E60" s="382">
        <f t="shared" si="25"/>
        <v>35894710</v>
      </c>
      <c r="F60" s="382">
        <f t="shared" si="25"/>
        <v>24170.329999999998</v>
      </c>
      <c r="G60" s="382">
        <f t="shared" si="25"/>
        <v>3812409</v>
      </c>
      <c r="H60" s="382">
        <f t="shared" si="25"/>
        <v>19138.85</v>
      </c>
      <c r="I60" s="382">
        <f t="shared" si="25"/>
        <v>5538979</v>
      </c>
      <c r="J60" s="382">
        <f t="shared" si="25"/>
        <v>46368.63</v>
      </c>
      <c r="K60" s="382">
        <f t="shared" si="25"/>
        <v>10324988</v>
      </c>
      <c r="L60" s="382">
        <f t="shared" si="25"/>
        <v>27612.920000000002</v>
      </c>
      <c r="M60" s="382">
        <f t="shared" si="25"/>
        <v>3926077</v>
      </c>
      <c r="N60" s="382">
        <f t="shared" si="25"/>
        <v>197875.34</v>
      </c>
      <c r="O60" s="382">
        <f t="shared" si="25"/>
        <v>59497163</v>
      </c>
      <c r="P60" s="382">
        <f t="shared" si="25"/>
        <v>1100005.2</v>
      </c>
      <c r="Q60" s="382">
        <f t="shared" si="25"/>
        <v>198120.69000000003</v>
      </c>
      <c r="R60" s="382">
        <f t="shared" si="25"/>
        <v>24952844</v>
      </c>
      <c r="S60" s="382">
        <f t="shared" si="25"/>
        <v>280088.7</v>
      </c>
      <c r="T60" s="382">
        <f t="shared" si="25"/>
        <v>395996.02999999997</v>
      </c>
      <c r="U60" s="382">
        <f t="shared" si="25"/>
        <v>84450007</v>
      </c>
      <c r="V60" s="383">
        <f t="shared" si="25"/>
        <v>1380093.9000000001</v>
      </c>
    </row>
    <row r="61" spans="2:22" ht="18.75" customHeight="1">
      <c r="B61" s="323"/>
      <c r="C61" s="323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84"/>
    </row>
    <row r="62" spans="14:22" ht="18.75" customHeight="1">
      <c r="N62" s="332"/>
      <c r="O62" s="332"/>
      <c r="P62" s="360"/>
      <c r="Q62" s="360"/>
      <c r="R62" s="360"/>
      <c r="S62" s="360"/>
      <c r="T62" s="332"/>
      <c r="U62" s="332"/>
      <c r="V62" s="332"/>
    </row>
  </sheetData>
  <sheetProtection/>
  <mergeCells count="9">
    <mergeCell ref="T3:V4"/>
    <mergeCell ref="D4:E4"/>
    <mergeCell ref="F4:G4"/>
    <mergeCell ref="H4:I4"/>
    <mergeCell ref="J4:K4"/>
    <mergeCell ref="L4:M4"/>
    <mergeCell ref="N4:P4"/>
    <mergeCell ref="D3:P3"/>
    <mergeCell ref="Q3:S4"/>
  </mergeCells>
  <printOptions horizontalCentered="1"/>
  <pageMargins left="0.7874015748031497" right="0.5905511811023623" top="0.7874015748031497" bottom="0.3937007874015748" header="0" footer="0"/>
  <pageSetup horizontalDpi="600" verticalDpi="600" orientation="portrait" paperSize="9" scale="7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U59"/>
  <sheetViews>
    <sheetView workbookViewId="0" topLeftCell="A1">
      <selection activeCell="H12" sqref="H12"/>
    </sheetView>
  </sheetViews>
  <sheetFormatPr defaultColWidth="9.00390625" defaultRowHeight="13.5"/>
  <cols>
    <col min="1" max="1" width="2.50390625" style="390" customWidth="1"/>
    <col min="2" max="2" width="4.625" style="390" customWidth="1"/>
    <col min="3" max="3" width="16.375" style="390" customWidth="1"/>
    <col min="4" max="19" width="10.875" style="440" customWidth="1"/>
    <col min="20" max="20" width="5.375" style="441" bestFit="1" customWidth="1"/>
    <col min="21" max="16384" width="9.00390625" style="390" customWidth="1"/>
  </cols>
  <sheetData>
    <row r="1" spans="2:21" ht="14.25">
      <c r="B1" s="386" t="s">
        <v>170</v>
      </c>
      <c r="C1" s="386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8"/>
      <c r="U1" s="389"/>
    </row>
    <row r="2" spans="2:21" ht="12.75" thickBot="1">
      <c r="B2" s="389"/>
      <c r="C2" s="389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20"/>
      <c r="Q2" s="320"/>
      <c r="R2" s="320"/>
      <c r="S2" s="321" t="s">
        <v>70</v>
      </c>
      <c r="T2" s="391"/>
      <c r="U2" s="389"/>
    </row>
    <row r="3" spans="2:21" s="394" customFormat="1" ht="14.25">
      <c r="B3" s="525" t="s">
        <v>6</v>
      </c>
      <c r="C3" s="557"/>
      <c r="D3" s="544" t="s">
        <v>175</v>
      </c>
      <c r="E3" s="545" t="s">
        <v>142</v>
      </c>
      <c r="F3" s="545" t="s">
        <v>144</v>
      </c>
      <c r="G3" s="545" t="s">
        <v>145</v>
      </c>
      <c r="H3" s="545" t="s">
        <v>146</v>
      </c>
      <c r="I3" s="545" t="s">
        <v>147</v>
      </c>
      <c r="J3" s="545" t="s">
        <v>148</v>
      </c>
      <c r="K3" s="545" t="s">
        <v>149</v>
      </c>
      <c r="L3" s="545" t="s">
        <v>150</v>
      </c>
      <c r="M3" s="545" t="s">
        <v>151</v>
      </c>
      <c r="N3" s="545" t="s">
        <v>152</v>
      </c>
      <c r="O3" s="545" t="s">
        <v>153</v>
      </c>
      <c r="P3" s="545" t="s">
        <v>154</v>
      </c>
      <c r="Q3" s="545" t="s">
        <v>155</v>
      </c>
      <c r="R3" s="545" t="s">
        <v>156</v>
      </c>
      <c r="S3" s="546" t="s">
        <v>171</v>
      </c>
      <c r="T3" s="392"/>
      <c r="U3" s="393"/>
    </row>
    <row r="4" spans="2:21" s="400" customFormat="1" ht="19.5" customHeight="1">
      <c r="B4" s="528" t="s">
        <v>176</v>
      </c>
      <c r="C4" s="528"/>
      <c r="D4" s="395">
        <v>110609</v>
      </c>
      <c r="E4" s="396">
        <v>823</v>
      </c>
      <c r="F4" s="396">
        <v>2672</v>
      </c>
      <c r="G4" s="396">
        <v>3453</v>
      </c>
      <c r="H4" s="396">
        <v>4375</v>
      </c>
      <c r="I4" s="396">
        <v>6237</v>
      </c>
      <c r="J4" s="396">
        <v>10624</v>
      </c>
      <c r="K4" s="396">
        <v>15419</v>
      </c>
      <c r="L4" s="396">
        <v>19969</v>
      </c>
      <c r="M4" s="396">
        <v>18234</v>
      </c>
      <c r="N4" s="396">
        <v>13871</v>
      </c>
      <c r="O4" s="396">
        <v>4749</v>
      </c>
      <c r="P4" s="396">
        <v>3230</v>
      </c>
      <c r="Q4" s="396">
        <v>2235</v>
      </c>
      <c r="R4" s="396">
        <v>1426</v>
      </c>
      <c r="S4" s="397">
        <v>3292</v>
      </c>
      <c r="T4" s="398" t="s">
        <v>177</v>
      </c>
      <c r="U4" s="399"/>
    </row>
    <row r="5" spans="2:21" s="400" customFormat="1" ht="19.5" customHeight="1">
      <c r="B5" s="528" t="s">
        <v>178</v>
      </c>
      <c r="C5" s="528"/>
      <c r="D5" s="395">
        <v>110949.18</v>
      </c>
      <c r="E5" s="396">
        <v>670.96</v>
      </c>
      <c r="F5" s="396">
        <v>1751.38</v>
      </c>
      <c r="G5" s="396">
        <v>2746.52</v>
      </c>
      <c r="H5" s="396">
        <v>3453.48</v>
      </c>
      <c r="I5" s="396">
        <v>4364.57</v>
      </c>
      <c r="J5" s="396">
        <v>6230.5</v>
      </c>
      <c r="K5" s="396">
        <v>10507.39</v>
      </c>
      <c r="L5" s="396">
        <v>15234.07</v>
      </c>
      <c r="M5" s="396">
        <v>19773.19</v>
      </c>
      <c r="N5" s="396">
        <v>18228.17</v>
      </c>
      <c r="O5" s="396">
        <v>13357.62</v>
      </c>
      <c r="P5" s="396">
        <v>4628.74</v>
      </c>
      <c r="Q5" s="396">
        <v>3168.88</v>
      </c>
      <c r="R5" s="396">
        <v>2176.17</v>
      </c>
      <c r="S5" s="397">
        <v>4657.54</v>
      </c>
      <c r="T5" s="398" t="s">
        <v>179</v>
      </c>
      <c r="U5" s="399"/>
    </row>
    <row r="6" spans="2:21" s="405" customFormat="1" ht="19.5" customHeight="1" thickBot="1">
      <c r="B6" s="529" t="s">
        <v>180</v>
      </c>
      <c r="C6" s="529"/>
      <c r="D6" s="401">
        <f aca="true" t="shared" si="0" ref="D6:S6">+D7+D14+D23+D44</f>
        <v>110858.65000000001</v>
      </c>
      <c r="E6" s="402">
        <f t="shared" si="0"/>
        <v>383.71000000000004</v>
      </c>
      <c r="F6" s="402">
        <f t="shared" si="0"/>
        <v>1435.05</v>
      </c>
      <c r="G6" s="402">
        <f t="shared" si="0"/>
        <v>2318.23</v>
      </c>
      <c r="H6" s="402">
        <f t="shared" si="0"/>
        <v>3001.5699999999997</v>
      </c>
      <c r="I6" s="402">
        <f t="shared" si="0"/>
        <v>4172.64</v>
      </c>
      <c r="J6" s="402">
        <f t="shared" si="0"/>
        <v>5131.34</v>
      </c>
      <c r="K6" s="402">
        <f t="shared" si="0"/>
        <v>8402.56</v>
      </c>
      <c r="L6" s="402">
        <f t="shared" si="0"/>
        <v>13215.619999999999</v>
      </c>
      <c r="M6" s="402">
        <f t="shared" si="0"/>
        <v>18695.41</v>
      </c>
      <c r="N6" s="402">
        <f t="shared" si="0"/>
        <v>18936.829999999998</v>
      </c>
      <c r="O6" s="402">
        <f t="shared" si="0"/>
        <v>16266.16</v>
      </c>
      <c r="P6" s="402">
        <f t="shared" si="0"/>
        <v>7238.910000000001</v>
      </c>
      <c r="Q6" s="402">
        <f t="shared" si="0"/>
        <v>3681.0499999999997</v>
      </c>
      <c r="R6" s="402">
        <f t="shared" si="0"/>
        <v>2582</v>
      </c>
      <c r="S6" s="402">
        <f t="shared" si="0"/>
        <v>5397.57</v>
      </c>
      <c r="T6" s="403" t="s">
        <v>181</v>
      </c>
      <c r="U6" s="404"/>
    </row>
    <row r="7" spans="2:21" s="410" customFormat="1" ht="25.5" customHeight="1">
      <c r="B7" s="530" t="s">
        <v>57</v>
      </c>
      <c r="C7" s="531"/>
      <c r="D7" s="406">
        <f aca="true" t="shared" si="1" ref="D7:S7">D8</f>
        <v>16867.920000000002</v>
      </c>
      <c r="E7" s="406">
        <f t="shared" si="1"/>
        <v>34.580000000000005</v>
      </c>
      <c r="F7" s="406">
        <f t="shared" si="1"/>
        <v>140.55999999999997</v>
      </c>
      <c r="G7" s="406">
        <f t="shared" si="1"/>
        <v>324.29</v>
      </c>
      <c r="H7" s="406">
        <f t="shared" si="1"/>
        <v>519.11</v>
      </c>
      <c r="I7" s="406">
        <f t="shared" si="1"/>
        <v>625.6700000000001</v>
      </c>
      <c r="J7" s="406">
        <f t="shared" si="1"/>
        <v>904.43</v>
      </c>
      <c r="K7" s="406">
        <f t="shared" si="1"/>
        <v>1417.87</v>
      </c>
      <c r="L7" s="406">
        <f t="shared" si="1"/>
        <v>2125.21</v>
      </c>
      <c r="M7" s="406">
        <f t="shared" si="1"/>
        <v>3341.2599999999998</v>
      </c>
      <c r="N7" s="406">
        <f t="shared" si="1"/>
        <v>3440.14</v>
      </c>
      <c r="O7" s="406">
        <f t="shared" si="1"/>
        <v>2345.67</v>
      </c>
      <c r="P7" s="406">
        <f t="shared" si="1"/>
        <v>598.44</v>
      </c>
      <c r="Q7" s="406">
        <f t="shared" si="1"/>
        <v>364.95</v>
      </c>
      <c r="R7" s="406">
        <f t="shared" si="1"/>
        <v>285.37</v>
      </c>
      <c r="S7" s="407">
        <f t="shared" si="1"/>
        <v>400.37</v>
      </c>
      <c r="T7" s="408"/>
      <c r="U7" s="409"/>
    </row>
    <row r="8" spans="2:21" s="414" customFormat="1" ht="18.75" customHeight="1">
      <c r="B8" s="532" t="s">
        <v>109</v>
      </c>
      <c r="C8" s="533"/>
      <c r="D8" s="402">
        <f aca="true" t="shared" si="2" ref="D8:S8">SUM(D9:D13)</f>
        <v>16867.920000000002</v>
      </c>
      <c r="E8" s="402">
        <f t="shared" si="2"/>
        <v>34.580000000000005</v>
      </c>
      <c r="F8" s="402">
        <f t="shared" si="2"/>
        <v>140.55999999999997</v>
      </c>
      <c r="G8" s="402">
        <f t="shared" si="2"/>
        <v>324.29</v>
      </c>
      <c r="H8" s="402">
        <f t="shared" si="2"/>
        <v>519.11</v>
      </c>
      <c r="I8" s="402">
        <f t="shared" si="2"/>
        <v>625.6700000000001</v>
      </c>
      <c r="J8" s="402">
        <f t="shared" si="2"/>
        <v>904.43</v>
      </c>
      <c r="K8" s="402">
        <f t="shared" si="2"/>
        <v>1417.87</v>
      </c>
      <c r="L8" s="402">
        <f t="shared" si="2"/>
        <v>2125.21</v>
      </c>
      <c r="M8" s="402">
        <f t="shared" si="2"/>
        <v>3341.2599999999998</v>
      </c>
      <c r="N8" s="402">
        <f t="shared" si="2"/>
        <v>3440.14</v>
      </c>
      <c r="O8" s="402">
        <f t="shared" si="2"/>
        <v>2345.67</v>
      </c>
      <c r="P8" s="402">
        <f t="shared" si="2"/>
        <v>598.44</v>
      </c>
      <c r="Q8" s="402">
        <f t="shared" si="2"/>
        <v>364.95</v>
      </c>
      <c r="R8" s="402">
        <f t="shared" si="2"/>
        <v>285.37</v>
      </c>
      <c r="S8" s="411">
        <f t="shared" si="2"/>
        <v>400.37</v>
      </c>
      <c r="T8" s="412"/>
      <c r="U8" s="413"/>
    </row>
    <row r="9" spans="2:21" s="400" customFormat="1" ht="18.75" customHeight="1">
      <c r="B9" s="534">
        <v>1</v>
      </c>
      <c r="C9" s="535" t="s">
        <v>22</v>
      </c>
      <c r="D9" s="396">
        <f>SUM(E9:S9)</f>
        <v>4698.51</v>
      </c>
      <c r="E9" s="416">
        <v>11.17</v>
      </c>
      <c r="F9" s="416">
        <v>61.45</v>
      </c>
      <c r="G9" s="416">
        <v>72.7</v>
      </c>
      <c r="H9" s="416">
        <v>129.34</v>
      </c>
      <c r="I9" s="416">
        <v>194.89</v>
      </c>
      <c r="J9" s="416">
        <v>309.97</v>
      </c>
      <c r="K9" s="416">
        <v>471.96</v>
      </c>
      <c r="L9" s="416">
        <v>603.94</v>
      </c>
      <c r="M9" s="416">
        <v>784.2</v>
      </c>
      <c r="N9" s="416">
        <v>804.15</v>
      </c>
      <c r="O9" s="416">
        <v>740.51</v>
      </c>
      <c r="P9" s="416">
        <v>198.87</v>
      </c>
      <c r="Q9" s="416">
        <v>116.01</v>
      </c>
      <c r="R9" s="416">
        <v>87.59</v>
      </c>
      <c r="S9" s="417">
        <v>111.76</v>
      </c>
      <c r="T9" s="418">
        <v>1</v>
      </c>
      <c r="U9" s="399"/>
    </row>
    <row r="10" spans="2:21" s="400" customFormat="1" ht="18.75" customHeight="1">
      <c r="B10" s="534">
        <v>2</v>
      </c>
      <c r="C10" s="535" t="s">
        <v>23</v>
      </c>
      <c r="D10" s="396">
        <f>SUM(E10:S10)</f>
        <v>4887.52</v>
      </c>
      <c r="E10" s="416">
        <v>4</v>
      </c>
      <c r="F10" s="416">
        <v>31.93</v>
      </c>
      <c r="G10" s="416">
        <v>55.37</v>
      </c>
      <c r="H10" s="416">
        <v>173.93</v>
      </c>
      <c r="I10" s="416">
        <v>239.73</v>
      </c>
      <c r="J10" s="416">
        <v>350.61</v>
      </c>
      <c r="K10" s="416">
        <v>432.95</v>
      </c>
      <c r="L10" s="416">
        <v>579.49</v>
      </c>
      <c r="M10" s="416">
        <v>1245.37</v>
      </c>
      <c r="N10" s="416">
        <v>1011.71</v>
      </c>
      <c r="O10" s="416">
        <v>517.39</v>
      </c>
      <c r="P10" s="416">
        <v>89.63</v>
      </c>
      <c r="Q10" s="416">
        <v>45.95</v>
      </c>
      <c r="R10" s="416">
        <v>51.52</v>
      </c>
      <c r="S10" s="417">
        <v>57.94</v>
      </c>
      <c r="T10" s="418">
        <v>2</v>
      </c>
      <c r="U10" s="399"/>
    </row>
    <row r="11" spans="2:21" s="400" customFormat="1" ht="18.75" customHeight="1">
      <c r="B11" s="534">
        <v>3</v>
      </c>
      <c r="C11" s="535" t="s">
        <v>24</v>
      </c>
      <c r="D11" s="396">
        <f>SUM(E11:S11)</f>
        <v>1999.91</v>
      </c>
      <c r="E11" s="416">
        <v>5.25</v>
      </c>
      <c r="F11" s="416">
        <v>11.24</v>
      </c>
      <c r="G11" s="416">
        <v>54.05</v>
      </c>
      <c r="H11" s="416">
        <v>76.37</v>
      </c>
      <c r="I11" s="416">
        <v>72.55</v>
      </c>
      <c r="J11" s="416">
        <v>131.16</v>
      </c>
      <c r="K11" s="416">
        <v>209.75</v>
      </c>
      <c r="L11" s="416">
        <v>279.07</v>
      </c>
      <c r="M11" s="416">
        <v>252.2</v>
      </c>
      <c r="N11" s="416">
        <v>463.39</v>
      </c>
      <c r="O11" s="416">
        <v>245.23</v>
      </c>
      <c r="P11" s="416">
        <v>45.79</v>
      </c>
      <c r="Q11" s="416">
        <v>49.29</v>
      </c>
      <c r="R11" s="416">
        <v>45.12</v>
      </c>
      <c r="S11" s="417">
        <v>59.45</v>
      </c>
      <c r="T11" s="418">
        <v>3</v>
      </c>
      <c r="U11" s="399"/>
    </row>
    <row r="12" spans="2:21" s="400" customFormat="1" ht="18.75" customHeight="1">
      <c r="B12" s="534">
        <v>4</v>
      </c>
      <c r="C12" s="535" t="s">
        <v>25</v>
      </c>
      <c r="D12" s="396">
        <f>SUM(E12:S12)</f>
        <v>851.28</v>
      </c>
      <c r="E12" s="416">
        <v>0.42</v>
      </c>
      <c r="F12" s="416">
        <v>14.35</v>
      </c>
      <c r="G12" s="416">
        <v>19.96</v>
      </c>
      <c r="H12" s="416">
        <v>18.49</v>
      </c>
      <c r="I12" s="416">
        <v>35.89</v>
      </c>
      <c r="J12" s="416">
        <v>29.03</v>
      </c>
      <c r="K12" s="416">
        <v>62.98</v>
      </c>
      <c r="L12" s="416">
        <v>56.85</v>
      </c>
      <c r="M12" s="416">
        <v>149.87</v>
      </c>
      <c r="N12" s="416">
        <v>177.12</v>
      </c>
      <c r="O12" s="416">
        <v>192.89</v>
      </c>
      <c r="P12" s="416">
        <v>39.8</v>
      </c>
      <c r="Q12" s="416">
        <v>17.54</v>
      </c>
      <c r="R12" s="416">
        <v>14.94</v>
      </c>
      <c r="S12" s="417">
        <v>21.15</v>
      </c>
      <c r="T12" s="418">
        <v>4</v>
      </c>
      <c r="U12" s="399"/>
    </row>
    <row r="13" spans="2:21" s="400" customFormat="1" ht="18.75" customHeight="1" thickBot="1">
      <c r="B13" s="534">
        <v>5</v>
      </c>
      <c r="C13" s="535" t="s">
        <v>99</v>
      </c>
      <c r="D13" s="396">
        <f>SUM(E13:S13)</f>
        <v>4430.7</v>
      </c>
      <c r="E13" s="416">
        <v>13.74</v>
      </c>
      <c r="F13" s="416">
        <v>21.59</v>
      </c>
      <c r="G13" s="416">
        <v>122.21</v>
      </c>
      <c r="H13" s="416">
        <v>120.98</v>
      </c>
      <c r="I13" s="416">
        <v>82.61</v>
      </c>
      <c r="J13" s="416">
        <v>83.66</v>
      </c>
      <c r="K13" s="416">
        <v>240.23</v>
      </c>
      <c r="L13" s="416">
        <v>605.86</v>
      </c>
      <c r="M13" s="416">
        <v>909.62</v>
      </c>
      <c r="N13" s="416">
        <v>983.77</v>
      </c>
      <c r="O13" s="416">
        <v>649.65</v>
      </c>
      <c r="P13" s="416">
        <v>224.35</v>
      </c>
      <c r="Q13" s="416">
        <v>136.16</v>
      </c>
      <c r="R13" s="416">
        <v>86.2</v>
      </c>
      <c r="S13" s="417">
        <v>150.07</v>
      </c>
      <c r="T13" s="418">
        <v>5</v>
      </c>
      <c r="U13" s="399"/>
    </row>
    <row r="14" spans="2:21" s="410" customFormat="1" ht="25.5" customHeight="1">
      <c r="B14" s="536" t="s">
        <v>7</v>
      </c>
      <c r="C14" s="537"/>
      <c r="D14" s="406">
        <f aca="true" t="shared" si="3" ref="D14:S14">D15</f>
        <v>21202.09</v>
      </c>
      <c r="E14" s="406">
        <f t="shared" si="3"/>
        <v>53.38</v>
      </c>
      <c r="F14" s="406">
        <f t="shared" si="3"/>
        <v>256.28</v>
      </c>
      <c r="G14" s="406">
        <f t="shared" si="3"/>
        <v>386.94</v>
      </c>
      <c r="H14" s="406">
        <f t="shared" si="3"/>
        <v>583.08</v>
      </c>
      <c r="I14" s="406">
        <f t="shared" si="3"/>
        <v>915.48</v>
      </c>
      <c r="J14" s="406">
        <f t="shared" si="3"/>
        <v>836.01</v>
      </c>
      <c r="K14" s="406">
        <f t="shared" si="3"/>
        <v>1237.7599999999998</v>
      </c>
      <c r="L14" s="406">
        <f t="shared" si="3"/>
        <v>2193.52</v>
      </c>
      <c r="M14" s="406">
        <f t="shared" si="3"/>
        <v>3233.76</v>
      </c>
      <c r="N14" s="406">
        <f t="shared" si="3"/>
        <v>3794.82</v>
      </c>
      <c r="O14" s="406">
        <f t="shared" si="3"/>
        <v>3659.26</v>
      </c>
      <c r="P14" s="406">
        <f t="shared" si="3"/>
        <v>1902.8400000000001</v>
      </c>
      <c r="Q14" s="406">
        <f t="shared" si="3"/>
        <v>643.39</v>
      </c>
      <c r="R14" s="406">
        <f t="shared" si="3"/>
        <v>402.71</v>
      </c>
      <c r="S14" s="407">
        <f t="shared" si="3"/>
        <v>1102.8600000000001</v>
      </c>
      <c r="T14" s="419"/>
      <c r="U14" s="409"/>
    </row>
    <row r="15" spans="2:21" s="414" customFormat="1" ht="18.75" customHeight="1">
      <c r="B15" s="532" t="s">
        <v>102</v>
      </c>
      <c r="C15" s="533"/>
      <c r="D15" s="402">
        <f aca="true" t="shared" si="4" ref="D15:S15">SUM(D16:D22)</f>
        <v>21202.09</v>
      </c>
      <c r="E15" s="402">
        <f t="shared" si="4"/>
        <v>53.38</v>
      </c>
      <c r="F15" s="402">
        <f t="shared" si="4"/>
        <v>256.28</v>
      </c>
      <c r="G15" s="402">
        <f t="shared" si="4"/>
        <v>386.94</v>
      </c>
      <c r="H15" s="402">
        <f t="shared" si="4"/>
        <v>583.08</v>
      </c>
      <c r="I15" s="402">
        <f t="shared" si="4"/>
        <v>915.48</v>
      </c>
      <c r="J15" s="402">
        <f t="shared" si="4"/>
        <v>836.01</v>
      </c>
      <c r="K15" s="402">
        <f t="shared" si="4"/>
        <v>1237.7599999999998</v>
      </c>
      <c r="L15" s="402">
        <f t="shared" si="4"/>
        <v>2193.52</v>
      </c>
      <c r="M15" s="402">
        <f t="shared" si="4"/>
        <v>3233.76</v>
      </c>
      <c r="N15" s="402">
        <f t="shared" si="4"/>
        <v>3794.82</v>
      </c>
      <c r="O15" s="402">
        <f t="shared" si="4"/>
        <v>3659.26</v>
      </c>
      <c r="P15" s="402">
        <f t="shared" si="4"/>
        <v>1902.8400000000001</v>
      </c>
      <c r="Q15" s="402">
        <f t="shared" si="4"/>
        <v>643.39</v>
      </c>
      <c r="R15" s="402">
        <f t="shared" si="4"/>
        <v>402.71</v>
      </c>
      <c r="S15" s="411">
        <f t="shared" si="4"/>
        <v>1102.8600000000001</v>
      </c>
      <c r="T15" s="420"/>
      <c r="U15" s="413"/>
    </row>
    <row r="16" spans="2:21" s="400" customFormat="1" ht="18.75" customHeight="1">
      <c r="B16" s="534">
        <v>6</v>
      </c>
      <c r="C16" s="535" t="s">
        <v>26</v>
      </c>
      <c r="D16" s="396">
        <f aca="true" t="shared" si="5" ref="D16:D22">SUM(E16:S16)</f>
        <v>3909.3300000000013</v>
      </c>
      <c r="E16" s="416">
        <v>2.0599999999999996</v>
      </c>
      <c r="F16" s="416">
        <v>51.91</v>
      </c>
      <c r="G16" s="416">
        <v>117.78</v>
      </c>
      <c r="H16" s="416">
        <v>176.19000000000003</v>
      </c>
      <c r="I16" s="416">
        <v>117.39999999999999</v>
      </c>
      <c r="J16" s="416">
        <v>160.21</v>
      </c>
      <c r="K16" s="416">
        <v>376.89</v>
      </c>
      <c r="L16" s="416">
        <v>585.75</v>
      </c>
      <c r="M16" s="416">
        <v>560.74</v>
      </c>
      <c r="N16" s="416">
        <v>555.76</v>
      </c>
      <c r="O16" s="416">
        <v>534.84</v>
      </c>
      <c r="P16" s="416">
        <v>346.13</v>
      </c>
      <c r="Q16" s="416">
        <v>83.75999999999999</v>
      </c>
      <c r="R16" s="416">
        <v>71.03</v>
      </c>
      <c r="S16" s="417">
        <v>168.87999999999997</v>
      </c>
      <c r="T16" s="418">
        <v>6</v>
      </c>
      <c r="U16" s="399"/>
    </row>
    <row r="17" spans="2:21" s="400" customFormat="1" ht="18.75" customHeight="1">
      <c r="B17" s="534">
        <v>7</v>
      </c>
      <c r="C17" s="535" t="s">
        <v>27</v>
      </c>
      <c r="D17" s="396">
        <f t="shared" si="5"/>
        <v>2999.73</v>
      </c>
      <c r="E17" s="416">
        <v>0</v>
      </c>
      <c r="F17" s="416">
        <v>5.46</v>
      </c>
      <c r="G17" s="416">
        <v>12.030000000000001</v>
      </c>
      <c r="H17" s="416">
        <v>79.57000000000001</v>
      </c>
      <c r="I17" s="416">
        <v>420.00000000000006</v>
      </c>
      <c r="J17" s="416">
        <v>128.24</v>
      </c>
      <c r="K17" s="416">
        <v>97.53</v>
      </c>
      <c r="L17" s="416">
        <v>303.79999999999995</v>
      </c>
      <c r="M17" s="416">
        <v>402.26</v>
      </c>
      <c r="N17" s="416">
        <v>566.49</v>
      </c>
      <c r="O17" s="416">
        <v>558.2900000000001</v>
      </c>
      <c r="P17" s="416">
        <v>264.81</v>
      </c>
      <c r="Q17" s="416">
        <v>77.7</v>
      </c>
      <c r="R17" s="416">
        <v>31.32</v>
      </c>
      <c r="S17" s="417">
        <v>52.23</v>
      </c>
      <c r="T17" s="418">
        <v>7</v>
      </c>
      <c r="U17" s="399"/>
    </row>
    <row r="18" spans="2:21" s="400" customFormat="1" ht="18.75" customHeight="1">
      <c r="B18" s="534">
        <v>8</v>
      </c>
      <c r="C18" s="535" t="s">
        <v>28</v>
      </c>
      <c r="D18" s="396">
        <f t="shared" si="5"/>
        <v>3328.9900000000002</v>
      </c>
      <c r="E18" s="416">
        <v>2.9699999999999998</v>
      </c>
      <c r="F18" s="416">
        <v>9.41</v>
      </c>
      <c r="G18" s="416">
        <v>22.740000000000002</v>
      </c>
      <c r="H18" s="416">
        <v>29.36</v>
      </c>
      <c r="I18" s="416">
        <v>70.55000000000001</v>
      </c>
      <c r="J18" s="416">
        <v>213.82999999999998</v>
      </c>
      <c r="K18" s="416">
        <v>226.12</v>
      </c>
      <c r="L18" s="416">
        <v>246.73</v>
      </c>
      <c r="M18" s="416">
        <v>300.51</v>
      </c>
      <c r="N18" s="416">
        <v>510.28</v>
      </c>
      <c r="O18" s="416">
        <v>759.89</v>
      </c>
      <c r="P18" s="416">
        <v>365.21000000000004</v>
      </c>
      <c r="Q18" s="416">
        <v>206.55</v>
      </c>
      <c r="R18" s="416">
        <v>52.19</v>
      </c>
      <c r="S18" s="417">
        <v>312.65000000000003</v>
      </c>
      <c r="T18" s="418">
        <v>8</v>
      </c>
      <c r="U18" s="399"/>
    </row>
    <row r="19" spans="2:21" s="400" customFormat="1" ht="18.75" customHeight="1">
      <c r="B19" s="534">
        <v>9</v>
      </c>
      <c r="C19" s="535" t="s">
        <v>29</v>
      </c>
      <c r="D19" s="396">
        <f t="shared" si="5"/>
        <v>59.5</v>
      </c>
      <c r="E19" s="416">
        <v>0</v>
      </c>
      <c r="F19" s="416">
        <v>0</v>
      </c>
      <c r="G19" s="416">
        <v>0</v>
      </c>
      <c r="H19" s="416">
        <v>0.09</v>
      </c>
      <c r="I19" s="416">
        <v>0.31000000000000005</v>
      </c>
      <c r="J19" s="416">
        <v>2.94</v>
      </c>
      <c r="K19" s="416">
        <v>0.55</v>
      </c>
      <c r="L19" s="416">
        <v>3.0100000000000002</v>
      </c>
      <c r="M19" s="416">
        <v>3.1399999999999997</v>
      </c>
      <c r="N19" s="416">
        <v>13.469999999999999</v>
      </c>
      <c r="O19" s="416">
        <v>16.91</v>
      </c>
      <c r="P19" s="416">
        <v>10.680000000000001</v>
      </c>
      <c r="Q19" s="416">
        <v>3.7600000000000002</v>
      </c>
      <c r="R19" s="416">
        <v>2.97</v>
      </c>
      <c r="S19" s="417">
        <v>1.67</v>
      </c>
      <c r="T19" s="418">
        <v>9</v>
      </c>
      <c r="U19" s="399"/>
    </row>
    <row r="20" spans="2:21" s="400" customFormat="1" ht="18.75" customHeight="1">
      <c r="B20" s="534">
        <v>10</v>
      </c>
      <c r="C20" s="535" t="s">
        <v>30</v>
      </c>
      <c r="D20" s="396">
        <f t="shared" si="5"/>
        <v>692.0999999999999</v>
      </c>
      <c r="E20" s="416">
        <v>2.07</v>
      </c>
      <c r="F20" s="416">
        <v>0.73</v>
      </c>
      <c r="G20" s="416">
        <v>0.55</v>
      </c>
      <c r="H20" s="416">
        <v>2.63</v>
      </c>
      <c r="I20" s="416">
        <v>1.33</v>
      </c>
      <c r="J20" s="416">
        <v>8.5</v>
      </c>
      <c r="K20" s="416">
        <v>30.66</v>
      </c>
      <c r="L20" s="416">
        <v>85.41999999999999</v>
      </c>
      <c r="M20" s="416">
        <v>150.66</v>
      </c>
      <c r="N20" s="416">
        <v>175.14000000000001</v>
      </c>
      <c r="O20" s="416">
        <v>121.17000000000002</v>
      </c>
      <c r="P20" s="416">
        <v>53.95</v>
      </c>
      <c r="Q20" s="416">
        <v>24.259999999999998</v>
      </c>
      <c r="R20" s="416">
        <v>10.31</v>
      </c>
      <c r="S20" s="417">
        <v>24.72</v>
      </c>
      <c r="T20" s="418">
        <v>10</v>
      </c>
      <c r="U20" s="399"/>
    </row>
    <row r="21" spans="2:21" s="400" customFormat="1" ht="18.75" customHeight="1">
      <c r="B21" s="534">
        <v>11</v>
      </c>
      <c r="C21" s="535" t="s">
        <v>31</v>
      </c>
      <c r="D21" s="396">
        <f t="shared" si="5"/>
        <v>2973.2799999999993</v>
      </c>
      <c r="E21" s="416">
        <v>4.66</v>
      </c>
      <c r="F21" s="416">
        <v>85.29999999999998</v>
      </c>
      <c r="G21" s="416">
        <v>138.20999999999998</v>
      </c>
      <c r="H21" s="416">
        <v>223.75999999999996</v>
      </c>
      <c r="I21" s="416">
        <v>231.58</v>
      </c>
      <c r="J21" s="416">
        <v>147.39999999999998</v>
      </c>
      <c r="K21" s="416">
        <v>212.91</v>
      </c>
      <c r="L21" s="416">
        <v>248.01999999999998</v>
      </c>
      <c r="M21" s="416">
        <v>630.39</v>
      </c>
      <c r="N21" s="416">
        <v>487.89</v>
      </c>
      <c r="O21" s="416">
        <v>294.16</v>
      </c>
      <c r="P21" s="416">
        <v>122.43</v>
      </c>
      <c r="Q21" s="416">
        <v>35.48</v>
      </c>
      <c r="R21" s="416">
        <v>32.12</v>
      </c>
      <c r="S21" s="417">
        <v>78.97</v>
      </c>
      <c r="T21" s="418">
        <v>11</v>
      </c>
      <c r="U21" s="399"/>
    </row>
    <row r="22" spans="2:21" s="400" customFormat="1" ht="18.75" customHeight="1" thickBot="1">
      <c r="B22" s="538">
        <v>12</v>
      </c>
      <c r="C22" s="539" t="s">
        <v>172</v>
      </c>
      <c r="D22" s="396">
        <f t="shared" si="5"/>
        <v>7239.16</v>
      </c>
      <c r="E22" s="416">
        <v>41.620000000000005</v>
      </c>
      <c r="F22" s="416">
        <v>103.47</v>
      </c>
      <c r="G22" s="416">
        <v>95.63000000000001</v>
      </c>
      <c r="H22" s="416">
        <v>71.47999999999999</v>
      </c>
      <c r="I22" s="416">
        <v>74.31</v>
      </c>
      <c r="J22" s="416">
        <v>174.89000000000001</v>
      </c>
      <c r="K22" s="416">
        <v>293.1</v>
      </c>
      <c r="L22" s="416">
        <v>720.79</v>
      </c>
      <c r="M22" s="416">
        <v>1186.06</v>
      </c>
      <c r="N22" s="416">
        <v>1485.79</v>
      </c>
      <c r="O22" s="416">
        <v>1374</v>
      </c>
      <c r="P22" s="416">
        <v>739.63</v>
      </c>
      <c r="Q22" s="416">
        <v>211.88</v>
      </c>
      <c r="R22" s="416">
        <v>202.76999999999998</v>
      </c>
      <c r="S22" s="417">
        <v>463.74</v>
      </c>
      <c r="T22" s="421">
        <v>12</v>
      </c>
      <c r="U22" s="399"/>
    </row>
    <row r="23" spans="2:21" s="410" customFormat="1" ht="25.5" customHeight="1">
      <c r="B23" s="540" t="s">
        <v>58</v>
      </c>
      <c r="C23" s="541"/>
      <c r="D23" s="406">
        <f aca="true" t="shared" si="6" ref="D23:S23">+D24+D29+D33+D41</f>
        <v>27174.68</v>
      </c>
      <c r="E23" s="406">
        <f t="shared" si="6"/>
        <v>146.89</v>
      </c>
      <c r="F23" s="406">
        <f t="shared" si="6"/>
        <v>406.59000000000003</v>
      </c>
      <c r="G23" s="406">
        <f t="shared" si="6"/>
        <v>600.5799999999999</v>
      </c>
      <c r="H23" s="406">
        <f t="shared" si="6"/>
        <v>824.8999999999999</v>
      </c>
      <c r="I23" s="406">
        <f t="shared" si="6"/>
        <v>940.77</v>
      </c>
      <c r="J23" s="406">
        <f t="shared" si="6"/>
        <v>1208.23</v>
      </c>
      <c r="K23" s="406">
        <f t="shared" si="6"/>
        <v>1892.6499999999999</v>
      </c>
      <c r="L23" s="406">
        <f t="shared" si="6"/>
        <v>3022.84</v>
      </c>
      <c r="M23" s="406">
        <f t="shared" si="6"/>
        <v>3957.23</v>
      </c>
      <c r="N23" s="406">
        <f t="shared" si="6"/>
        <v>4349.2</v>
      </c>
      <c r="O23" s="406">
        <f t="shared" si="6"/>
        <v>3700.83</v>
      </c>
      <c r="P23" s="406">
        <f t="shared" si="6"/>
        <v>2471.84</v>
      </c>
      <c r="Q23" s="406">
        <f t="shared" si="6"/>
        <v>1097.02</v>
      </c>
      <c r="R23" s="406">
        <f t="shared" si="6"/>
        <v>812.0999999999999</v>
      </c>
      <c r="S23" s="407">
        <f t="shared" si="6"/>
        <v>1743.01</v>
      </c>
      <c r="T23" s="412"/>
      <c r="U23" s="409"/>
    </row>
    <row r="24" spans="2:21" s="414" customFormat="1" ht="18.75" customHeight="1">
      <c r="B24" s="532" t="s">
        <v>173</v>
      </c>
      <c r="C24" s="533"/>
      <c r="D24" s="402">
        <f>SUM(E24:S24)</f>
        <v>3789.88</v>
      </c>
      <c r="E24" s="402">
        <f aca="true" t="shared" si="7" ref="E24:S24">SUM(E25:E28)</f>
        <v>7.930000000000001</v>
      </c>
      <c r="F24" s="402">
        <f t="shared" si="7"/>
        <v>55.35</v>
      </c>
      <c r="G24" s="402">
        <f t="shared" si="7"/>
        <v>130.07</v>
      </c>
      <c r="H24" s="402">
        <f t="shared" si="7"/>
        <v>177.64999999999998</v>
      </c>
      <c r="I24" s="402">
        <f t="shared" si="7"/>
        <v>114.81</v>
      </c>
      <c r="J24" s="402">
        <f t="shared" si="7"/>
        <v>133.82999999999998</v>
      </c>
      <c r="K24" s="402">
        <f t="shared" si="7"/>
        <v>142.92</v>
      </c>
      <c r="L24" s="402">
        <f t="shared" si="7"/>
        <v>181.06</v>
      </c>
      <c r="M24" s="402">
        <f t="shared" si="7"/>
        <v>253.06</v>
      </c>
      <c r="N24" s="402">
        <f t="shared" si="7"/>
        <v>383.72999999999996</v>
      </c>
      <c r="O24" s="402">
        <f t="shared" si="7"/>
        <v>650.64</v>
      </c>
      <c r="P24" s="402">
        <f t="shared" si="7"/>
        <v>736.16</v>
      </c>
      <c r="Q24" s="402">
        <f t="shared" si="7"/>
        <v>291.57000000000005</v>
      </c>
      <c r="R24" s="402">
        <f t="shared" si="7"/>
        <v>197.57</v>
      </c>
      <c r="S24" s="411">
        <f t="shared" si="7"/>
        <v>333.53</v>
      </c>
      <c r="T24" s="412" t="s">
        <v>11</v>
      </c>
      <c r="U24" s="413"/>
    </row>
    <row r="25" spans="2:21" s="400" customFormat="1" ht="18.75" customHeight="1">
      <c r="B25" s="534">
        <v>13</v>
      </c>
      <c r="C25" s="535" t="s">
        <v>32</v>
      </c>
      <c r="D25" s="396">
        <f>SUM(E25:S25)</f>
        <v>1996.88</v>
      </c>
      <c r="E25" s="422">
        <v>5.44</v>
      </c>
      <c r="F25" s="422">
        <v>15.93</v>
      </c>
      <c r="G25" s="422">
        <v>83.35</v>
      </c>
      <c r="H25" s="422">
        <v>131.2</v>
      </c>
      <c r="I25" s="422">
        <v>47.84</v>
      </c>
      <c r="J25" s="422">
        <v>74.81</v>
      </c>
      <c r="K25" s="422">
        <v>86.32</v>
      </c>
      <c r="L25" s="422">
        <v>81.79</v>
      </c>
      <c r="M25" s="422">
        <v>137.68</v>
      </c>
      <c r="N25" s="422">
        <v>193.39</v>
      </c>
      <c r="O25" s="422">
        <v>323.52</v>
      </c>
      <c r="P25" s="422">
        <v>334.42</v>
      </c>
      <c r="Q25" s="422">
        <v>135.36</v>
      </c>
      <c r="R25" s="422">
        <v>125.55</v>
      </c>
      <c r="S25" s="423">
        <v>220.28</v>
      </c>
      <c r="T25" s="418">
        <v>13</v>
      </c>
      <c r="U25" s="399"/>
    </row>
    <row r="26" spans="2:21" s="400" customFormat="1" ht="18.75" customHeight="1">
      <c r="B26" s="534">
        <v>14</v>
      </c>
      <c r="C26" s="535" t="s">
        <v>38</v>
      </c>
      <c r="D26" s="396">
        <f>SUM(E26:S26)</f>
        <v>15.309999999999999</v>
      </c>
      <c r="E26" s="416">
        <v>0</v>
      </c>
      <c r="F26" s="416">
        <v>0</v>
      </c>
      <c r="G26" s="424">
        <v>0</v>
      </c>
      <c r="H26" s="416">
        <v>0.03</v>
      </c>
      <c r="I26" s="416">
        <v>0</v>
      </c>
      <c r="J26" s="424">
        <v>0</v>
      </c>
      <c r="K26" s="424">
        <v>0.1</v>
      </c>
      <c r="L26" s="424">
        <v>0.12</v>
      </c>
      <c r="M26" s="424">
        <v>0.74</v>
      </c>
      <c r="N26" s="424">
        <v>0.05</v>
      </c>
      <c r="O26" s="424">
        <v>9.18</v>
      </c>
      <c r="P26" s="416">
        <v>4.25</v>
      </c>
      <c r="Q26" s="416">
        <v>0</v>
      </c>
      <c r="R26" s="416">
        <v>0</v>
      </c>
      <c r="S26" s="425">
        <v>0.84</v>
      </c>
      <c r="T26" s="418">
        <v>14</v>
      </c>
      <c r="U26" s="399"/>
    </row>
    <row r="27" spans="2:21" s="400" customFormat="1" ht="18.75" customHeight="1">
      <c r="B27" s="534">
        <v>15</v>
      </c>
      <c r="C27" s="535" t="s">
        <v>34</v>
      </c>
      <c r="D27" s="396">
        <f>SUM(E27:S27)</f>
        <v>1771.3</v>
      </c>
      <c r="E27" s="422">
        <v>2.49</v>
      </c>
      <c r="F27" s="422">
        <v>39.42</v>
      </c>
      <c r="G27" s="422">
        <v>46.72</v>
      </c>
      <c r="H27" s="422">
        <v>46.42</v>
      </c>
      <c r="I27" s="422">
        <v>66.97</v>
      </c>
      <c r="J27" s="422">
        <v>58.45</v>
      </c>
      <c r="K27" s="422">
        <v>56.5</v>
      </c>
      <c r="L27" s="422">
        <v>99.15</v>
      </c>
      <c r="M27" s="422">
        <v>113.88</v>
      </c>
      <c r="N27" s="422">
        <v>190.21</v>
      </c>
      <c r="O27" s="422">
        <v>317.87</v>
      </c>
      <c r="P27" s="422">
        <v>392.58</v>
      </c>
      <c r="Q27" s="422">
        <v>156.21</v>
      </c>
      <c r="R27" s="422">
        <v>72.02</v>
      </c>
      <c r="S27" s="423">
        <v>112.41</v>
      </c>
      <c r="T27" s="418">
        <v>15</v>
      </c>
      <c r="U27" s="399"/>
    </row>
    <row r="28" spans="2:21" s="400" customFormat="1" ht="18.75" customHeight="1">
      <c r="B28" s="534">
        <v>16</v>
      </c>
      <c r="C28" s="535" t="s">
        <v>41</v>
      </c>
      <c r="D28" s="396">
        <f>SUM(E28:S28)</f>
        <v>6.390000000000001</v>
      </c>
      <c r="E28" s="416">
        <v>0</v>
      </c>
      <c r="F28" s="416">
        <v>0</v>
      </c>
      <c r="G28" s="416">
        <v>0</v>
      </c>
      <c r="H28" s="416">
        <v>0</v>
      </c>
      <c r="I28" s="424">
        <v>0</v>
      </c>
      <c r="J28" s="416">
        <v>0.57</v>
      </c>
      <c r="K28" s="416">
        <v>0</v>
      </c>
      <c r="L28" s="426">
        <v>0</v>
      </c>
      <c r="M28" s="426">
        <v>0.76</v>
      </c>
      <c r="N28" s="426">
        <v>0.08</v>
      </c>
      <c r="O28" s="424">
        <v>0.07</v>
      </c>
      <c r="P28" s="416">
        <v>4.91</v>
      </c>
      <c r="Q28" s="416">
        <v>0</v>
      </c>
      <c r="R28" s="416">
        <v>0</v>
      </c>
      <c r="S28" s="427">
        <v>0</v>
      </c>
      <c r="T28" s="418">
        <v>16</v>
      </c>
      <c r="U28" s="399"/>
    </row>
    <row r="29" spans="2:21" s="414" customFormat="1" ht="18.75" customHeight="1">
      <c r="B29" s="532" t="s">
        <v>104</v>
      </c>
      <c r="C29" s="533"/>
      <c r="D29" s="402">
        <f aca="true" t="shared" si="8" ref="D29:S29">SUM(D30:D32)</f>
        <v>7380.670000000001</v>
      </c>
      <c r="E29" s="402">
        <f t="shared" si="8"/>
        <v>46.24</v>
      </c>
      <c r="F29" s="402">
        <f t="shared" si="8"/>
        <v>146.16</v>
      </c>
      <c r="G29" s="402">
        <f t="shared" si="8"/>
        <v>169.70000000000002</v>
      </c>
      <c r="H29" s="402">
        <f t="shared" si="8"/>
        <v>164.57</v>
      </c>
      <c r="I29" s="402">
        <f t="shared" si="8"/>
        <v>220.46</v>
      </c>
      <c r="J29" s="402">
        <f t="shared" si="8"/>
        <v>274.83000000000004</v>
      </c>
      <c r="K29" s="402">
        <f t="shared" si="8"/>
        <v>435.96</v>
      </c>
      <c r="L29" s="402">
        <f t="shared" si="8"/>
        <v>667.78</v>
      </c>
      <c r="M29" s="402">
        <f t="shared" si="8"/>
        <v>1021.3399999999999</v>
      </c>
      <c r="N29" s="402">
        <f t="shared" si="8"/>
        <v>1528.39</v>
      </c>
      <c r="O29" s="402">
        <f t="shared" si="8"/>
        <v>1175.6499999999999</v>
      </c>
      <c r="P29" s="402">
        <f t="shared" si="8"/>
        <v>688.5600000000001</v>
      </c>
      <c r="Q29" s="402">
        <f t="shared" si="8"/>
        <v>290.90000000000003</v>
      </c>
      <c r="R29" s="402">
        <f t="shared" si="8"/>
        <v>157.98999999999998</v>
      </c>
      <c r="S29" s="411">
        <f t="shared" si="8"/>
        <v>392.14</v>
      </c>
      <c r="T29" s="412"/>
      <c r="U29" s="413"/>
    </row>
    <row r="30" spans="2:21" s="400" customFormat="1" ht="18.75" customHeight="1">
      <c r="B30" s="534">
        <v>17</v>
      </c>
      <c r="C30" s="535" t="s">
        <v>33</v>
      </c>
      <c r="D30" s="396">
        <f>SUM(E30:S30)</f>
        <v>6570.02</v>
      </c>
      <c r="E30" s="422">
        <v>45.49</v>
      </c>
      <c r="F30" s="422">
        <v>135.82</v>
      </c>
      <c r="G30" s="422">
        <v>160.24</v>
      </c>
      <c r="H30" s="422">
        <v>156.29</v>
      </c>
      <c r="I30" s="422">
        <v>205.23</v>
      </c>
      <c r="J30" s="422">
        <v>260.54</v>
      </c>
      <c r="K30" s="422">
        <v>405.39</v>
      </c>
      <c r="L30" s="422">
        <v>618.11</v>
      </c>
      <c r="M30" s="422">
        <v>889</v>
      </c>
      <c r="N30" s="422">
        <v>1270.68</v>
      </c>
      <c r="O30" s="422">
        <v>1019.8</v>
      </c>
      <c r="P30" s="422">
        <v>630.94</v>
      </c>
      <c r="Q30" s="422">
        <v>270.16</v>
      </c>
      <c r="R30" s="422">
        <v>149.88</v>
      </c>
      <c r="S30" s="423">
        <v>352.45</v>
      </c>
      <c r="T30" s="418">
        <v>17</v>
      </c>
      <c r="U30" s="399"/>
    </row>
    <row r="31" spans="2:21" s="400" customFormat="1" ht="18.75" customHeight="1">
      <c r="B31" s="534">
        <v>18</v>
      </c>
      <c r="C31" s="535" t="s">
        <v>35</v>
      </c>
      <c r="D31" s="396">
        <f>SUM(E31:S31)</f>
        <v>601.0500000000001</v>
      </c>
      <c r="E31" s="422">
        <v>0.49</v>
      </c>
      <c r="F31" s="422">
        <v>9.87</v>
      </c>
      <c r="G31" s="422">
        <v>8.97</v>
      </c>
      <c r="H31" s="422">
        <v>7.47</v>
      </c>
      <c r="I31" s="422">
        <v>11.89</v>
      </c>
      <c r="J31" s="422">
        <v>8.36</v>
      </c>
      <c r="K31" s="422">
        <v>23.15</v>
      </c>
      <c r="L31" s="422">
        <v>39.89</v>
      </c>
      <c r="M31" s="422">
        <v>93.03</v>
      </c>
      <c r="N31" s="422">
        <v>182.37</v>
      </c>
      <c r="O31" s="422">
        <v>122.98</v>
      </c>
      <c r="P31" s="422">
        <v>42.45</v>
      </c>
      <c r="Q31" s="422">
        <v>13.44</v>
      </c>
      <c r="R31" s="422">
        <v>6.54</v>
      </c>
      <c r="S31" s="423">
        <v>30.15</v>
      </c>
      <c r="T31" s="418">
        <v>18</v>
      </c>
      <c r="U31" s="399"/>
    </row>
    <row r="32" spans="2:21" s="400" customFormat="1" ht="18.75" customHeight="1">
      <c r="B32" s="534">
        <v>19</v>
      </c>
      <c r="C32" s="535" t="s">
        <v>36</v>
      </c>
      <c r="D32" s="396">
        <f>SUM(E32:S32)</f>
        <v>209.6</v>
      </c>
      <c r="E32" s="422">
        <v>0.26</v>
      </c>
      <c r="F32" s="422">
        <v>0.47</v>
      </c>
      <c r="G32" s="422">
        <v>0.49</v>
      </c>
      <c r="H32" s="422">
        <v>0.81</v>
      </c>
      <c r="I32" s="422">
        <v>3.34</v>
      </c>
      <c r="J32" s="422">
        <v>5.93</v>
      </c>
      <c r="K32" s="422">
        <v>7.42</v>
      </c>
      <c r="L32" s="422">
        <v>9.78</v>
      </c>
      <c r="M32" s="422">
        <v>39.31</v>
      </c>
      <c r="N32" s="422">
        <v>75.34</v>
      </c>
      <c r="O32" s="422">
        <v>32.87</v>
      </c>
      <c r="P32" s="422">
        <v>15.17</v>
      </c>
      <c r="Q32" s="422">
        <v>7.3</v>
      </c>
      <c r="R32" s="422">
        <v>1.57</v>
      </c>
      <c r="S32" s="423">
        <v>9.54</v>
      </c>
      <c r="T32" s="418">
        <v>19</v>
      </c>
      <c r="U32" s="399"/>
    </row>
    <row r="33" spans="2:21" s="414" customFormat="1" ht="18.75" customHeight="1">
      <c r="B33" s="532" t="s">
        <v>105</v>
      </c>
      <c r="C33" s="533"/>
      <c r="D33" s="402">
        <f aca="true" t="shared" si="9" ref="D33:S33">SUM(D34:D40)</f>
        <v>502.20000000000005</v>
      </c>
      <c r="E33" s="402">
        <f t="shared" si="9"/>
        <v>0</v>
      </c>
      <c r="F33" s="402">
        <f t="shared" si="9"/>
        <v>2.62</v>
      </c>
      <c r="G33" s="402">
        <f t="shared" si="9"/>
        <v>0.11</v>
      </c>
      <c r="H33" s="402">
        <f t="shared" si="9"/>
        <v>5.15</v>
      </c>
      <c r="I33" s="402">
        <f t="shared" si="9"/>
        <v>2.14</v>
      </c>
      <c r="J33" s="402">
        <f t="shared" si="9"/>
        <v>16.85</v>
      </c>
      <c r="K33" s="402">
        <f t="shared" si="9"/>
        <v>9.65</v>
      </c>
      <c r="L33" s="402">
        <f t="shared" si="9"/>
        <v>17.68</v>
      </c>
      <c r="M33" s="402">
        <f t="shared" si="9"/>
        <v>33.410000000000004</v>
      </c>
      <c r="N33" s="402">
        <f t="shared" si="9"/>
        <v>43.599999999999994</v>
      </c>
      <c r="O33" s="402">
        <f t="shared" si="9"/>
        <v>38.62</v>
      </c>
      <c r="P33" s="402">
        <f t="shared" si="9"/>
        <v>88.3</v>
      </c>
      <c r="Q33" s="402">
        <f t="shared" si="9"/>
        <v>41.82000000000001</v>
      </c>
      <c r="R33" s="402">
        <f t="shared" si="9"/>
        <v>43.349999999999994</v>
      </c>
      <c r="S33" s="411">
        <f t="shared" si="9"/>
        <v>158.9</v>
      </c>
      <c r="T33" s="412"/>
      <c r="U33" s="413"/>
    </row>
    <row r="34" spans="2:21" s="400" customFormat="1" ht="18.75" customHeight="1">
      <c r="B34" s="534">
        <v>20</v>
      </c>
      <c r="C34" s="535" t="s">
        <v>39</v>
      </c>
      <c r="D34" s="396">
        <f aca="true" t="shared" si="10" ref="D34:D40">SUM(E34:S34)</f>
        <v>416.06000000000006</v>
      </c>
      <c r="E34" s="426">
        <v>0</v>
      </c>
      <c r="F34" s="426">
        <v>2.62</v>
      </c>
      <c r="G34" s="426">
        <v>0.11</v>
      </c>
      <c r="H34" s="426">
        <v>5.15</v>
      </c>
      <c r="I34" s="426">
        <v>2.14</v>
      </c>
      <c r="J34" s="426">
        <v>16.85</v>
      </c>
      <c r="K34" s="426">
        <v>9.42</v>
      </c>
      <c r="L34" s="426">
        <v>17.23</v>
      </c>
      <c r="M34" s="426">
        <v>30.57</v>
      </c>
      <c r="N34" s="426">
        <v>39.1</v>
      </c>
      <c r="O34" s="426">
        <v>31.96</v>
      </c>
      <c r="P34" s="426">
        <v>65.89</v>
      </c>
      <c r="Q34" s="426">
        <v>33.75</v>
      </c>
      <c r="R34" s="426">
        <v>34.62</v>
      </c>
      <c r="S34" s="425">
        <v>126.65</v>
      </c>
      <c r="T34" s="428">
        <v>20</v>
      </c>
      <c r="U34" s="399"/>
    </row>
    <row r="35" spans="2:21" s="400" customFormat="1" ht="18.75" customHeight="1">
      <c r="B35" s="534">
        <v>21</v>
      </c>
      <c r="C35" s="535" t="s">
        <v>40</v>
      </c>
      <c r="D35" s="396">
        <f t="shared" si="10"/>
        <v>30.900000000000002</v>
      </c>
      <c r="E35" s="424">
        <v>0</v>
      </c>
      <c r="F35" s="424">
        <v>0</v>
      </c>
      <c r="G35" s="424">
        <v>0</v>
      </c>
      <c r="H35" s="424">
        <v>0</v>
      </c>
      <c r="I35" s="424">
        <v>0</v>
      </c>
      <c r="J35" s="424">
        <v>0</v>
      </c>
      <c r="K35" s="424">
        <v>0</v>
      </c>
      <c r="L35" s="426">
        <v>0</v>
      </c>
      <c r="M35" s="426">
        <v>1.63</v>
      </c>
      <c r="N35" s="426">
        <v>0.04</v>
      </c>
      <c r="O35" s="426">
        <v>1.07</v>
      </c>
      <c r="P35" s="426">
        <v>9.34</v>
      </c>
      <c r="Q35" s="426">
        <v>1.17</v>
      </c>
      <c r="R35" s="426">
        <v>7.17</v>
      </c>
      <c r="S35" s="425">
        <v>10.48</v>
      </c>
      <c r="T35" s="428">
        <v>21</v>
      </c>
      <c r="U35" s="399"/>
    </row>
    <row r="36" spans="2:21" s="400" customFormat="1" ht="18.75" customHeight="1">
      <c r="B36" s="534">
        <v>22</v>
      </c>
      <c r="C36" s="535" t="s">
        <v>42</v>
      </c>
      <c r="D36" s="396">
        <f t="shared" si="10"/>
        <v>0.21</v>
      </c>
      <c r="E36" s="424">
        <v>0</v>
      </c>
      <c r="F36" s="424">
        <v>0</v>
      </c>
      <c r="G36" s="424">
        <v>0</v>
      </c>
      <c r="H36" s="424">
        <v>0</v>
      </c>
      <c r="I36" s="424">
        <v>0</v>
      </c>
      <c r="J36" s="424">
        <v>0</v>
      </c>
      <c r="K36" s="424">
        <v>0.21</v>
      </c>
      <c r="L36" s="424">
        <v>0</v>
      </c>
      <c r="M36" s="424">
        <v>0</v>
      </c>
      <c r="N36" s="424">
        <v>0</v>
      </c>
      <c r="O36" s="424">
        <v>0</v>
      </c>
      <c r="P36" s="424">
        <v>0</v>
      </c>
      <c r="Q36" s="424">
        <v>0</v>
      </c>
      <c r="R36" s="424">
        <v>0</v>
      </c>
      <c r="S36" s="429">
        <v>0</v>
      </c>
      <c r="T36" s="428">
        <v>22</v>
      </c>
      <c r="U36" s="399"/>
    </row>
    <row r="37" spans="2:21" s="400" customFormat="1" ht="18.75" customHeight="1">
      <c r="B37" s="534">
        <v>23</v>
      </c>
      <c r="C37" s="535" t="s">
        <v>59</v>
      </c>
      <c r="D37" s="396">
        <f t="shared" si="10"/>
        <v>0.37</v>
      </c>
      <c r="E37" s="424">
        <v>0</v>
      </c>
      <c r="F37" s="424">
        <v>0</v>
      </c>
      <c r="G37" s="424">
        <v>0</v>
      </c>
      <c r="H37" s="424">
        <v>0</v>
      </c>
      <c r="I37" s="424">
        <v>0</v>
      </c>
      <c r="J37" s="424">
        <v>0</v>
      </c>
      <c r="K37" s="424">
        <v>0</v>
      </c>
      <c r="L37" s="424">
        <v>0</v>
      </c>
      <c r="M37" s="424">
        <v>0</v>
      </c>
      <c r="N37" s="424">
        <v>0</v>
      </c>
      <c r="O37" s="430">
        <v>0</v>
      </c>
      <c r="P37" s="424">
        <v>0.24</v>
      </c>
      <c r="Q37" s="430">
        <v>0</v>
      </c>
      <c r="R37" s="424">
        <v>0.03</v>
      </c>
      <c r="S37" s="431">
        <v>0.1</v>
      </c>
      <c r="T37" s="428">
        <v>23</v>
      </c>
      <c r="U37" s="399"/>
    </row>
    <row r="38" spans="2:21" s="400" customFormat="1" ht="18.75" customHeight="1">
      <c r="B38" s="534">
        <v>24</v>
      </c>
      <c r="C38" s="535" t="s">
        <v>43</v>
      </c>
      <c r="D38" s="396">
        <f t="shared" si="10"/>
        <v>23.14</v>
      </c>
      <c r="E38" s="424">
        <v>0</v>
      </c>
      <c r="F38" s="424">
        <v>0</v>
      </c>
      <c r="G38" s="424">
        <v>0</v>
      </c>
      <c r="H38" s="424">
        <v>0</v>
      </c>
      <c r="I38" s="424">
        <v>0</v>
      </c>
      <c r="J38" s="424">
        <v>0</v>
      </c>
      <c r="K38" s="432">
        <v>0</v>
      </c>
      <c r="L38" s="432">
        <v>0.2</v>
      </c>
      <c r="M38" s="432">
        <v>0.44</v>
      </c>
      <c r="N38" s="432">
        <v>1.55</v>
      </c>
      <c r="O38" s="432">
        <v>2.72</v>
      </c>
      <c r="P38" s="432">
        <v>7.33</v>
      </c>
      <c r="Q38" s="432">
        <v>0.38</v>
      </c>
      <c r="R38" s="432">
        <v>0.37</v>
      </c>
      <c r="S38" s="431">
        <v>10.15</v>
      </c>
      <c r="T38" s="428">
        <v>24</v>
      </c>
      <c r="U38" s="399"/>
    </row>
    <row r="39" spans="2:21" s="400" customFormat="1" ht="18.75" customHeight="1">
      <c r="B39" s="534">
        <v>25</v>
      </c>
      <c r="C39" s="535" t="s">
        <v>44</v>
      </c>
      <c r="D39" s="396">
        <f t="shared" si="10"/>
        <v>0.41000000000000003</v>
      </c>
      <c r="E39" s="424">
        <v>0</v>
      </c>
      <c r="F39" s="424">
        <v>0</v>
      </c>
      <c r="G39" s="424">
        <v>0</v>
      </c>
      <c r="H39" s="424">
        <v>0</v>
      </c>
      <c r="I39" s="424">
        <v>0</v>
      </c>
      <c r="J39" s="430">
        <v>0</v>
      </c>
      <c r="K39" s="424">
        <v>0.02</v>
      </c>
      <c r="L39" s="424">
        <v>0</v>
      </c>
      <c r="M39" s="424">
        <v>0</v>
      </c>
      <c r="N39" s="430">
        <v>0</v>
      </c>
      <c r="O39" s="424">
        <v>0.08</v>
      </c>
      <c r="P39" s="424">
        <v>0</v>
      </c>
      <c r="Q39" s="424">
        <v>0</v>
      </c>
      <c r="R39" s="424">
        <v>0</v>
      </c>
      <c r="S39" s="431">
        <v>0.31</v>
      </c>
      <c r="T39" s="428">
        <v>25</v>
      </c>
      <c r="U39" s="399"/>
    </row>
    <row r="40" spans="2:21" s="400" customFormat="1" ht="18.75" customHeight="1">
      <c r="B40" s="534">
        <v>26</v>
      </c>
      <c r="C40" s="535" t="s">
        <v>45</v>
      </c>
      <c r="D40" s="396">
        <f t="shared" si="10"/>
        <v>31.110000000000003</v>
      </c>
      <c r="E40" s="424">
        <v>0</v>
      </c>
      <c r="F40" s="424">
        <v>0</v>
      </c>
      <c r="G40" s="424">
        <v>0</v>
      </c>
      <c r="H40" s="424">
        <v>0</v>
      </c>
      <c r="I40" s="424">
        <v>0</v>
      </c>
      <c r="J40" s="424">
        <v>0</v>
      </c>
      <c r="K40" s="432">
        <v>0</v>
      </c>
      <c r="L40" s="432">
        <v>0.25</v>
      </c>
      <c r="M40" s="432">
        <v>0.77</v>
      </c>
      <c r="N40" s="432">
        <v>2.91</v>
      </c>
      <c r="O40" s="432">
        <v>2.79</v>
      </c>
      <c r="P40" s="432">
        <v>5.5</v>
      </c>
      <c r="Q40" s="432">
        <v>6.52</v>
      </c>
      <c r="R40" s="432">
        <v>1.16</v>
      </c>
      <c r="S40" s="431">
        <v>11.21</v>
      </c>
      <c r="T40" s="428">
        <v>26</v>
      </c>
      <c r="U40" s="399"/>
    </row>
    <row r="41" spans="2:21" s="414" customFormat="1" ht="18.75" customHeight="1">
      <c r="B41" s="532" t="s">
        <v>110</v>
      </c>
      <c r="C41" s="533"/>
      <c r="D41" s="402">
        <f aca="true" t="shared" si="11" ref="D41:S41">SUM(D42:D43)</f>
        <v>15501.93</v>
      </c>
      <c r="E41" s="402">
        <f t="shared" si="11"/>
        <v>92.72</v>
      </c>
      <c r="F41" s="402">
        <f t="shared" si="11"/>
        <v>202.46</v>
      </c>
      <c r="G41" s="402">
        <f t="shared" si="11"/>
        <v>300.7</v>
      </c>
      <c r="H41" s="402">
        <f t="shared" si="11"/>
        <v>477.53</v>
      </c>
      <c r="I41" s="402">
        <f t="shared" si="11"/>
        <v>603.36</v>
      </c>
      <c r="J41" s="402">
        <f t="shared" si="11"/>
        <v>782.72</v>
      </c>
      <c r="K41" s="402">
        <f t="shared" si="11"/>
        <v>1304.12</v>
      </c>
      <c r="L41" s="402">
        <f t="shared" si="11"/>
        <v>2156.32</v>
      </c>
      <c r="M41" s="402">
        <f t="shared" si="11"/>
        <v>2649.42</v>
      </c>
      <c r="N41" s="402">
        <f t="shared" si="11"/>
        <v>2393.48</v>
      </c>
      <c r="O41" s="402">
        <f t="shared" si="11"/>
        <v>1835.92</v>
      </c>
      <c r="P41" s="402">
        <f t="shared" si="11"/>
        <v>958.8199999999999</v>
      </c>
      <c r="Q41" s="402">
        <f t="shared" si="11"/>
        <v>472.73</v>
      </c>
      <c r="R41" s="402">
        <f t="shared" si="11"/>
        <v>413.19</v>
      </c>
      <c r="S41" s="411">
        <f t="shared" si="11"/>
        <v>858.44</v>
      </c>
      <c r="T41" s="412"/>
      <c r="U41" s="413"/>
    </row>
    <row r="42" spans="2:21" s="400" customFormat="1" ht="18.75" customHeight="1">
      <c r="B42" s="534">
        <v>27</v>
      </c>
      <c r="C42" s="535" t="s">
        <v>37</v>
      </c>
      <c r="D42" s="396">
        <f>SUM(E42:S42)</f>
        <v>8427.99</v>
      </c>
      <c r="E42" s="426">
        <v>57.66</v>
      </c>
      <c r="F42" s="426">
        <v>128.46</v>
      </c>
      <c r="G42" s="426">
        <v>173.74</v>
      </c>
      <c r="H42" s="426">
        <v>248.71</v>
      </c>
      <c r="I42" s="426">
        <v>312.38</v>
      </c>
      <c r="J42" s="426">
        <v>355.25</v>
      </c>
      <c r="K42" s="426">
        <v>569.25</v>
      </c>
      <c r="L42" s="426">
        <v>1018.89</v>
      </c>
      <c r="M42" s="426">
        <v>1513.72</v>
      </c>
      <c r="N42" s="426">
        <v>1396.9</v>
      </c>
      <c r="O42" s="426">
        <v>1067.59</v>
      </c>
      <c r="P42" s="426">
        <v>531.79</v>
      </c>
      <c r="Q42" s="426">
        <v>318.77</v>
      </c>
      <c r="R42" s="426">
        <v>274.25</v>
      </c>
      <c r="S42" s="425">
        <v>460.63</v>
      </c>
      <c r="T42" s="418">
        <v>27</v>
      </c>
      <c r="U42" s="399"/>
    </row>
    <row r="43" spans="2:21" s="400" customFormat="1" ht="18.75" customHeight="1" thickBot="1">
      <c r="B43" s="534">
        <v>28</v>
      </c>
      <c r="C43" s="535" t="s">
        <v>98</v>
      </c>
      <c r="D43" s="396">
        <f>SUM(E43:S43)</f>
        <v>7073.94</v>
      </c>
      <c r="E43" s="426">
        <v>35.06</v>
      </c>
      <c r="F43" s="426">
        <v>74</v>
      </c>
      <c r="G43" s="426">
        <v>126.96</v>
      </c>
      <c r="H43" s="426">
        <v>228.82</v>
      </c>
      <c r="I43" s="426">
        <v>290.98</v>
      </c>
      <c r="J43" s="426">
        <v>427.47</v>
      </c>
      <c r="K43" s="426">
        <v>734.87</v>
      </c>
      <c r="L43" s="426">
        <v>1137.43</v>
      </c>
      <c r="M43" s="426">
        <v>1135.7</v>
      </c>
      <c r="N43" s="426">
        <v>996.58</v>
      </c>
      <c r="O43" s="426">
        <v>768.33</v>
      </c>
      <c r="P43" s="426">
        <v>427.03</v>
      </c>
      <c r="Q43" s="426">
        <v>153.96</v>
      </c>
      <c r="R43" s="426">
        <v>138.94</v>
      </c>
      <c r="S43" s="425">
        <v>397.81</v>
      </c>
      <c r="T43" s="421">
        <v>28</v>
      </c>
      <c r="U43" s="399"/>
    </row>
    <row r="44" spans="2:21" s="410" customFormat="1" ht="25.5" customHeight="1">
      <c r="B44" s="536" t="s">
        <v>8</v>
      </c>
      <c r="C44" s="537"/>
      <c r="D44" s="406">
        <f aca="true" t="shared" si="12" ref="D44:S44">+D45+D48+D53</f>
        <v>45613.96000000001</v>
      </c>
      <c r="E44" s="406">
        <f t="shared" si="12"/>
        <v>148.86</v>
      </c>
      <c r="F44" s="406">
        <f t="shared" si="12"/>
        <v>631.62</v>
      </c>
      <c r="G44" s="406">
        <f t="shared" si="12"/>
        <v>1006.42</v>
      </c>
      <c r="H44" s="406">
        <f t="shared" si="12"/>
        <v>1074.48</v>
      </c>
      <c r="I44" s="406">
        <f t="shared" si="12"/>
        <v>1690.7200000000003</v>
      </c>
      <c r="J44" s="406">
        <f t="shared" si="12"/>
        <v>2182.67</v>
      </c>
      <c r="K44" s="406">
        <f t="shared" si="12"/>
        <v>3854.28</v>
      </c>
      <c r="L44" s="406">
        <f t="shared" si="12"/>
        <v>5874.049999999999</v>
      </c>
      <c r="M44" s="406">
        <f t="shared" si="12"/>
        <v>8163.16</v>
      </c>
      <c r="N44" s="406">
        <f t="shared" si="12"/>
        <v>7352.669999999999</v>
      </c>
      <c r="O44" s="406">
        <f t="shared" si="12"/>
        <v>6560.4</v>
      </c>
      <c r="P44" s="406">
        <f t="shared" si="12"/>
        <v>2265.79</v>
      </c>
      <c r="Q44" s="406">
        <f t="shared" si="12"/>
        <v>1575.69</v>
      </c>
      <c r="R44" s="406">
        <f t="shared" si="12"/>
        <v>1081.82</v>
      </c>
      <c r="S44" s="407">
        <f t="shared" si="12"/>
        <v>2151.33</v>
      </c>
      <c r="T44" s="412"/>
      <c r="U44" s="409"/>
    </row>
    <row r="45" spans="2:21" s="414" customFormat="1" ht="18.75" customHeight="1">
      <c r="B45" s="532" t="s">
        <v>106</v>
      </c>
      <c r="C45" s="533"/>
      <c r="D45" s="402">
        <f aca="true" t="shared" si="13" ref="D45:S45">SUM(D46:D47)</f>
        <v>14086.780000000002</v>
      </c>
      <c r="E45" s="402">
        <f t="shared" si="13"/>
        <v>52.83</v>
      </c>
      <c r="F45" s="402">
        <f t="shared" si="13"/>
        <v>237.33999999999997</v>
      </c>
      <c r="G45" s="402">
        <f t="shared" si="13"/>
        <v>380.43</v>
      </c>
      <c r="H45" s="402">
        <f t="shared" si="13"/>
        <v>334.26</v>
      </c>
      <c r="I45" s="402">
        <f t="shared" si="13"/>
        <v>406.36</v>
      </c>
      <c r="J45" s="402">
        <f t="shared" si="13"/>
        <v>581.2</v>
      </c>
      <c r="K45" s="402">
        <f t="shared" si="13"/>
        <v>983.8199999999999</v>
      </c>
      <c r="L45" s="402">
        <f t="shared" si="13"/>
        <v>1906.79</v>
      </c>
      <c r="M45" s="402">
        <f t="shared" si="13"/>
        <v>2433.5</v>
      </c>
      <c r="N45" s="402">
        <f t="shared" si="13"/>
        <v>2168.5299999999997</v>
      </c>
      <c r="O45" s="402">
        <f t="shared" si="13"/>
        <v>2016.6399999999999</v>
      </c>
      <c r="P45" s="402">
        <f t="shared" si="13"/>
        <v>739.97</v>
      </c>
      <c r="Q45" s="402">
        <f t="shared" si="13"/>
        <v>552.19</v>
      </c>
      <c r="R45" s="402">
        <f t="shared" si="13"/>
        <v>312.36</v>
      </c>
      <c r="S45" s="411">
        <f t="shared" si="13"/>
        <v>980.56</v>
      </c>
      <c r="T45" s="412"/>
      <c r="U45" s="413"/>
    </row>
    <row r="46" spans="2:21" s="400" customFormat="1" ht="18.75" customHeight="1">
      <c r="B46" s="534">
        <v>29</v>
      </c>
      <c r="C46" s="535" t="s">
        <v>46</v>
      </c>
      <c r="D46" s="396">
        <f>SUM(E46:S46)</f>
        <v>9163.19</v>
      </c>
      <c r="E46" s="433">
        <v>21.5</v>
      </c>
      <c r="F46" s="416">
        <v>141.7</v>
      </c>
      <c r="G46" s="416">
        <v>239.18</v>
      </c>
      <c r="H46" s="416">
        <v>256.96</v>
      </c>
      <c r="I46" s="416">
        <v>298.51</v>
      </c>
      <c r="J46" s="416">
        <v>394.34</v>
      </c>
      <c r="K46" s="416">
        <v>634.36</v>
      </c>
      <c r="L46" s="416">
        <v>1229.9</v>
      </c>
      <c r="M46" s="416">
        <v>1573.87</v>
      </c>
      <c r="N46" s="416">
        <v>1382.77</v>
      </c>
      <c r="O46" s="416">
        <v>1217.05</v>
      </c>
      <c r="P46" s="416">
        <v>493.22</v>
      </c>
      <c r="Q46" s="416">
        <v>345.56</v>
      </c>
      <c r="R46" s="416">
        <v>210.27</v>
      </c>
      <c r="S46" s="417">
        <v>724</v>
      </c>
      <c r="T46" s="418">
        <v>29</v>
      </c>
      <c r="U46" s="399"/>
    </row>
    <row r="47" spans="2:21" s="400" customFormat="1" ht="18.75" customHeight="1">
      <c r="B47" s="534">
        <v>30</v>
      </c>
      <c r="C47" s="535" t="s">
        <v>47</v>
      </c>
      <c r="D47" s="396">
        <f>SUM(E47:S47)</f>
        <v>4923.590000000001</v>
      </c>
      <c r="E47" s="416">
        <v>31.33</v>
      </c>
      <c r="F47" s="416">
        <v>95.64</v>
      </c>
      <c r="G47" s="416">
        <v>141.25</v>
      </c>
      <c r="H47" s="416">
        <v>77.3</v>
      </c>
      <c r="I47" s="416">
        <v>107.85</v>
      </c>
      <c r="J47" s="416">
        <v>186.86</v>
      </c>
      <c r="K47" s="416">
        <v>349.46</v>
      </c>
      <c r="L47" s="416">
        <v>676.89</v>
      </c>
      <c r="M47" s="416">
        <v>859.63</v>
      </c>
      <c r="N47" s="416">
        <v>785.76</v>
      </c>
      <c r="O47" s="416">
        <v>799.59</v>
      </c>
      <c r="P47" s="416">
        <v>246.75</v>
      </c>
      <c r="Q47" s="416">
        <v>206.63</v>
      </c>
      <c r="R47" s="416">
        <v>102.09</v>
      </c>
      <c r="S47" s="417">
        <v>256.56</v>
      </c>
      <c r="T47" s="418">
        <v>30</v>
      </c>
      <c r="U47" s="399"/>
    </row>
    <row r="48" spans="2:21" s="414" customFormat="1" ht="18.75" customHeight="1">
      <c r="B48" s="532" t="s">
        <v>107</v>
      </c>
      <c r="C48" s="533"/>
      <c r="D48" s="402">
        <f aca="true" t="shared" si="14" ref="D48:S48">SUM(D49:D52)</f>
        <v>16210.07</v>
      </c>
      <c r="E48" s="402">
        <f t="shared" si="14"/>
        <v>44.17</v>
      </c>
      <c r="F48" s="402">
        <f t="shared" si="14"/>
        <v>215.5</v>
      </c>
      <c r="G48" s="402">
        <f t="shared" si="14"/>
        <v>353.88</v>
      </c>
      <c r="H48" s="402">
        <f t="shared" si="14"/>
        <v>428.15999999999997</v>
      </c>
      <c r="I48" s="402">
        <f t="shared" si="14"/>
        <v>696.25</v>
      </c>
      <c r="J48" s="402">
        <f t="shared" si="14"/>
        <v>883.5</v>
      </c>
      <c r="K48" s="402">
        <f t="shared" si="14"/>
        <v>1627.15</v>
      </c>
      <c r="L48" s="402">
        <f t="shared" si="14"/>
        <v>2172.0599999999995</v>
      </c>
      <c r="M48" s="402">
        <f t="shared" si="14"/>
        <v>2976.34</v>
      </c>
      <c r="N48" s="402">
        <f t="shared" si="14"/>
        <v>2522.0599999999995</v>
      </c>
      <c r="O48" s="402">
        <f t="shared" si="14"/>
        <v>2232.22</v>
      </c>
      <c r="P48" s="402">
        <f t="shared" si="14"/>
        <v>753.15</v>
      </c>
      <c r="Q48" s="402">
        <f t="shared" si="14"/>
        <v>472.33000000000004</v>
      </c>
      <c r="R48" s="402">
        <f t="shared" si="14"/>
        <v>336.71</v>
      </c>
      <c r="S48" s="411">
        <f t="shared" si="14"/>
        <v>496.59</v>
      </c>
      <c r="T48" s="412"/>
      <c r="U48" s="413"/>
    </row>
    <row r="49" spans="2:21" s="400" customFormat="1" ht="18.75" customHeight="1">
      <c r="B49" s="534">
        <v>31</v>
      </c>
      <c r="C49" s="535" t="s">
        <v>48</v>
      </c>
      <c r="D49" s="396">
        <f>SUM(E49:S49)</f>
        <v>7146.589999999998</v>
      </c>
      <c r="E49" s="416">
        <v>8.17</v>
      </c>
      <c r="F49" s="416">
        <v>84.9</v>
      </c>
      <c r="G49" s="416">
        <v>77.12</v>
      </c>
      <c r="H49" s="416">
        <v>83.8</v>
      </c>
      <c r="I49" s="416">
        <v>178.97</v>
      </c>
      <c r="J49" s="416">
        <v>192.59</v>
      </c>
      <c r="K49" s="416">
        <v>568.98</v>
      </c>
      <c r="L49" s="416">
        <v>792.43</v>
      </c>
      <c r="M49" s="416">
        <v>1459.37</v>
      </c>
      <c r="N49" s="416">
        <v>1142.87</v>
      </c>
      <c r="O49" s="416">
        <v>1243.82</v>
      </c>
      <c r="P49" s="416">
        <v>476.94</v>
      </c>
      <c r="Q49" s="416">
        <v>298.98</v>
      </c>
      <c r="R49" s="416">
        <v>211.95</v>
      </c>
      <c r="S49" s="417">
        <v>325.7</v>
      </c>
      <c r="T49" s="418">
        <v>31</v>
      </c>
      <c r="U49" s="399"/>
    </row>
    <row r="50" spans="2:21" s="400" customFormat="1" ht="18.75" customHeight="1">
      <c r="B50" s="534">
        <v>32</v>
      </c>
      <c r="C50" s="535" t="s">
        <v>49</v>
      </c>
      <c r="D50" s="396">
        <f>SUM(E50:S50)</f>
        <v>623.63</v>
      </c>
      <c r="E50" s="416">
        <v>1.07</v>
      </c>
      <c r="F50" s="416">
        <v>7.28</v>
      </c>
      <c r="G50" s="416">
        <v>9.28</v>
      </c>
      <c r="H50" s="416">
        <v>13.4</v>
      </c>
      <c r="I50" s="416">
        <v>13.56</v>
      </c>
      <c r="J50" s="416">
        <v>20.42</v>
      </c>
      <c r="K50" s="416">
        <v>51.69</v>
      </c>
      <c r="L50" s="416">
        <v>45.19</v>
      </c>
      <c r="M50" s="416">
        <v>117.83</v>
      </c>
      <c r="N50" s="416">
        <v>155.14</v>
      </c>
      <c r="O50" s="416">
        <v>79.52</v>
      </c>
      <c r="P50" s="416">
        <v>46.62</v>
      </c>
      <c r="Q50" s="416">
        <v>28.73</v>
      </c>
      <c r="R50" s="416">
        <v>22.03</v>
      </c>
      <c r="S50" s="417">
        <v>11.87</v>
      </c>
      <c r="T50" s="418">
        <v>32</v>
      </c>
      <c r="U50" s="399"/>
    </row>
    <row r="51" spans="2:21" s="400" customFormat="1" ht="18.75" customHeight="1">
      <c r="B51" s="534">
        <v>33</v>
      </c>
      <c r="C51" s="535" t="s">
        <v>50</v>
      </c>
      <c r="D51" s="396">
        <f>SUM(E51:S51)</f>
        <v>3634.13</v>
      </c>
      <c r="E51" s="416">
        <v>5.37</v>
      </c>
      <c r="F51" s="416">
        <v>10.41</v>
      </c>
      <c r="G51" s="416">
        <v>73.82</v>
      </c>
      <c r="H51" s="416">
        <v>95.32</v>
      </c>
      <c r="I51" s="416">
        <v>218.16</v>
      </c>
      <c r="J51" s="416">
        <v>305.18</v>
      </c>
      <c r="K51" s="416">
        <v>568.21</v>
      </c>
      <c r="L51" s="416">
        <v>931.43</v>
      </c>
      <c r="M51" s="416">
        <v>753.44</v>
      </c>
      <c r="N51" s="416">
        <v>365.35</v>
      </c>
      <c r="O51" s="416">
        <v>221.5</v>
      </c>
      <c r="P51" s="416">
        <v>32.87</v>
      </c>
      <c r="Q51" s="416">
        <v>12.71</v>
      </c>
      <c r="R51" s="416">
        <v>12.6</v>
      </c>
      <c r="S51" s="417">
        <v>27.76</v>
      </c>
      <c r="T51" s="418">
        <v>33</v>
      </c>
      <c r="U51" s="399"/>
    </row>
    <row r="52" spans="2:21" s="400" customFormat="1" ht="18.75" customHeight="1">
      <c r="B52" s="534">
        <v>34</v>
      </c>
      <c r="C52" s="535" t="s">
        <v>60</v>
      </c>
      <c r="D52" s="396">
        <f>SUM(E52:S52)</f>
        <v>4805.72</v>
      </c>
      <c r="E52" s="416">
        <v>29.56</v>
      </c>
      <c r="F52" s="416">
        <v>112.91</v>
      </c>
      <c r="G52" s="416">
        <v>193.66</v>
      </c>
      <c r="H52" s="416">
        <v>235.64</v>
      </c>
      <c r="I52" s="416">
        <v>285.56</v>
      </c>
      <c r="J52" s="416">
        <v>365.31</v>
      </c>
      <c r="K52" s="416">
        <v>438.27</v>
      </c>
      <c r="L52" s="416">
        <v>403.01</v>
      </c>
      <c r="M52" s="416">
        <v>645.7</v>
      </c>
      <c r="N52" s="416">
        <v>858.7</v>
      </c>
      <c r="O52" s="416">
        <v>687.38</v>
      </c>
      <c r="P52" s="416">
        <v>196.72</v>
      </c>
      <c r="Q52" s="416">
        <v>131.91</v>
      </c>
      <c r="R52" s="416">
        <v>90.13</v>
      </c>
      <c r="S52" s="417">
        <v>131.26</v>
      </c>
      <c r="T52" s="418">
        <v>34</v>
      </c>
      <c r="U52" s="399"/>
    </row>
    <row r="53" spans="2:21" s="414" customFormat="1" ht="18.75" customHeight="1">
      <c r="B53" s="532" t="s">
        <v>108</v>
      </c>
      <c r="C53" s="533"/>
      <c r="D53" s="402">
        <f aca="true" t="shared" si="15" ref="D53:S53">SUM(D54:D57)</f>
        <v>15317.11</v>
      </c>
      <c r="E53" s="402">
        <f t="shared" si="15"/>
        <v>51.86</v>
      </c>
      <c r="F53" s="402">
        <f t="shared" si="15"/>
        <v>178.78</v>
      </c>
      <c r="G53" s="402">
        <f t="shared" si="15"/>
        <v>272.11</v>
      </c>
      <c r="H53" s="402">
        <f t="shared" si="15"/>
        <v>312.06</v>
      </c>
      <c r="I53" s="402">
        <f t="shared" si="15"/>
        <v>588.11</v>
      </c>
      <c r="J53" s="402">
        <f t="shared" si="15"/>
        <v>717.97</v>
      </c>
      <c r="K53" s="402">
        <f t="shared" si="15"/>
        <v>1243.31</v>
      </c>
      <c r="L53" s="402">
        <f t="shared" si="15"/>
        <v>1795.2</v>
      </c>
      <c r="M53" s="402">
        <f t="shared" si="15"/>
        <v>2753.32</v>
      </c>
      <c r="N53" s="402">
        <f t="shared" si="15"/>
        <v>2662.08</v>
      </c>
      <c r="O53" s="402">
        <f t="shared" si="15"/>
        <v>2311.54</v>
      </c>
      <c r="P53" s="402">
        <f t="shared" si="15"/>
        <v>772.67</v>
      </c>
      <c r="Q53" s="402">
        <f t="shared" si="15"/>
        <v>551.17</v>
      </c>
      <c r="R53" s="402">
        <f t="shared" si="15"/>
        <v>432.75000000000006</v>
      </c>
      <c r="S53" s="411">
        <f t="shared" si="15"/>
        <v>674.1800000000001</v>
      </c>
      <c r="T53" s="412"/>
      <c r="U53" s="413"/>
    </row>
    <row r="54" spans="2:21" s="400" customFormat="1" ht="18.75" customHeight="1">
      <c r="B54" s="534">
        <v>35</v>
      </c>
      <c r="C54" s="535" t="s">
        <v>51</v>
      </c>
      <c r="D54" s="396">
        <f>SUM(E54:S54)</f>
        <v>2188.21</v>
      </c>
      <c r="E54" s="416">
        <v>15.09</v>
      </c>
      <c r="F54" s="416">
        <v>32.26</v>
      </c>
      <c r="G54" s="416">
        <v>39.1</v>
      </c>
      <c r="H54" s="416">
        <v>43.24</v>
      </c>
      <c r="I54" s="416">
        <v>61.36</v>
      </c>
      <c r="J54" s="416">
        <v>78.84</v>
      </c>
      <c r="K54" s="416">
        <v>129.87</v>
      </c>
      <c r="L54" s="416">
        <v>308.45</v>
      </c>
      <c r="M54" s="416">
        <v>374.96</v>
      </c>
      <c r="N54" s="416">
        <v>461.07</v>
      </c>
      <c r="O54" s="416">
        <v>327.66</v>
      </c>
      <c r="P54" s="416">
        <v>93.61</v>
      </c>
      <c r="Q54" s="416">
        <v>66.75</v>
      </c>
      <c r="R54" s="416">
        <v>35.91</v>
      </c>
      <c r="S54" s="417">
        <v>120.04</v>
      </c>
      <c r="T54" s="418">
        <v>35</v>
      </c>
      <c r="U54" s="399"/>
    </row>
    <row r="55" spans="2:21" s="400" customFormat="1" ht="18.75" customHeight="1">
      <c r="B55" s="534">
        <v>36</v>
      </c>
      <c r="C55" s="535" t="s">
        <v>52</v>
      </c>
      <c r="D55" s="396">
        <f>SUM(E55:S55)</f>
        <v>7302.17</v>
      </c>
      <c r="E55" s="416">
        <v>12.96</v>
      </c>
      <c r="F55" s="416">
        <v>93.12</v>
      </c>
      <c r="G55" s="416">
        <v>145.94</v>
      </c>
      <c r="H55" s="416">
        <v>124.61</v>
      </c>
      <c r="I55" s="416">
        <v>276.1</v>
      </c>
      <c r="J55" s="416">
        <v>284.34</v>
      </c>
      <c r="K55" s="416">
        <v>587.86</v>
      </c>
      <c r="L55" s="416">
        <v>759.54</v>
      </c>
      <c r="M55" s="416">
        <v>1379.06</v>
      </c>
      <c r="N55" s="416">
        <v>1268.12</v>
      </c>
      <c r="O55" s="416">
        <v>1185.14</v>
      </c>
      <c r="P55" s="416">
        <v>306.9</v>
      </c>
      <c r="Q55" s="416">
        <v>266.17</v>
      </c>
      <c r="R55" s="416">
        <v>272.06</v>
      </c>
      <c r="S55" s="417">
        <v>340.25</v>
      </c>
      <c r="T55" s="418">
        <v>36</v>
      </c>
      <c r="U55" s="399"/>
    </row>
    <row r="56" spans="2:21" s="400" customFormat="1" ht="18.75" customHeight="1">
      <c r="B56" s="534">
        <v>37</v>
      </c>
      <c r="C56" s="535" t="s">
        <v>53</v>
      </c>
      <c r="D56" s="396">
        <f>SUM(E56:S56)</f>
        <v>4251.0599999999995</v>
      </c>
      <c r="E56" s="416">
        <v>14.08</v>
      </c>
      <c r="F56" s="416">
        <v>20.09</v>
      </c>
      <c r="G56" s="416">
        <v>55.6</v>
      </c>
      <c r="H56" s="416">
        <v>122.58</v>
      </c>
      <c r="I56" s="416">
        <v>201.14</v>
      </c>
      <c r="J56" s="416">
        <v>296.09</v>
      </c>
      <c r="K56" s="416">
        <v>411.33</v>
      </c>
      <c r="L56" s="416">
        <v>516.37</v>
      </c>
      <c r="M56" s="416">
        <v>736.88</v>
      </c>
      <c r="N56" s="416">
        <v>646.16</v>
      </c>
      <c r="O56" s="416">
        <v>549.48</v>
      </c>
      <c r="P56" s="416">
        <v>264.86</v>
      </c>
      <c r="Q56" s="416">
        <v>150.45</v>
      </c>
      <c r="R56" s="416">
        <v>93.84</v>
      </c>
      <c r="S56" s="417">
        <v>172.11</v>
      </c>
      <c r="T56" s="418">
        <v>37</v>
      </c>
      <c r="U56" s="399"/>
    </row>
    <row r="57" spans="2:21" s="400" customFormat="1" ht="18.75" customHeight="1" thickBot="1">
      <c r="B57" s="542">
        <v>38</v>
      </c>
      <c r="C57" s="543" t="s">
        <v>54</v>
      </c>
      <c r="D57" s="435">
        <f>SUM(E57:S57)</f>
        <v>1575.67</v>
      </c>
      <c r="E57" s="436">
        <v>9.73</v>
      </c>
      <c r="F57" s="436">
        <v>33.31</v>
      </c>
      <c r="G57" s="436">
        <v>31.47</v>
      </c>
      <c r="H57" s="436">
        <v>21.63</v>
      </c>
      <c r="I57" s="436">
        <v>49.51</v>
      </c>
      <c r="J57" s="436">
        <v>58.7</v>
      </c>
      <c r="K57" s="436">
        <v>114.25</v>
      </c>
      <c r="L57" s="436">
        <v>210.84</v>
      </c>
      <c r="M57" s="436">
        <v>262.42</v>
      </c>
      <c r="N57" s="436">
        <v>286.73</v>
      </c>
      <c r="O57" s="436">
        <v>249.26</v>
      </c>
      <c r="P57" s="436">
        <v>107.3</v>
      </c>
      <c r="Q57" s="436">
        <v>67.8</v>
      </c>
      <c r="R57" s="436">
        <v>30.94</v>
      </c>
      <c r="S57" s="437">
        <v>41.78</v>
      </c>
      <c r="T57" s="421">
        <v>38</v>
      </c>
      <c r="U57" s="399"/>
    </row>
    <row r="58" spans="2:21" s="400" customFormat="1" ht="13.5">
      <c r="B58" s="399" t="s">
        <v>174</v>
      </c>
      <c r="C58" s="399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9"/>
      <c r="U58" s="399"/>
    </row>
    <row r="59" spans="2:21" ht="12">
      <c r="B59" s="389"/>
      <c r="C59" s="389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91"/>
      <c r="U59" s="389"/>
    </row>
  </sheetData>
  <sheetProtection/>
  <mergeCells count="17">
    <mergeCell ref="B48:C48"/>
    <mergeCell ref="B53:C53"/>
    <mergeCell ref="B23:C23"/>
    <mergeCell ref="B24:C24"/>
    <mergeCell ref="B33:C33"/>
    <mergeCell ref="B44:C44"/>
    <mergeCell ref="B41:C41"/>
    <mergeCell ref="B14:C14"/>
    <mergeCell ref="B15:C15"/>
    <mergeCell ref="B45:C45"/>
    <mergeCell ref="B29:C29"/>
    <mergeCell ref="B7:C7"/>
    <mergeCell ref="B8:C8"/>
    <mergeCell ref="B3:C3"/>
    <mergeCell ref="B4:C4"/>
    <mergeCell ref="B5:C5"/>
    <mergeCell ref="B6:C6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U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390" customWidth="1"/>
    <col min="2" max="2" width="4.625" style="390" customWidth="1"/>
    <col min="3" max="3" width="17.00390625" style="390" customWidth="1"/>
    <col min="4" max="4" width="15.125" style="440" bestFit="1" customWidth="1"/>
    <col min="5" max="19" width="11.875" style="440" customWidth="1"/>
    <col min="20" max="20" width="5.50390625" style="441" bestFit="1" customWidth="1"/>
    <col min="21" max="16384" width="9.00390625" style="390" customWidth="1"/>
  </cols>
  <sheetData>
    <row r="1" spans="2:21" ht="14.25">
      <c r="B1" s="386" t="s">
        <v>182</v>
      </c>
      <c r="C1" s="442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8"/>
      <c r="U1" s="389"/>
    </row>
    <row r="2" spans="2:21" ht="12.75" thickBot="1">
      <c r="B2" s="389"/>
      <c r="C2" s="389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20"/>
      <c r="R2" s="320"/>
      <c r="S2" s="320" t="s">
        <v>183</v>
      </c>
      <c r="T2" s="391"/>
      <c r="U2" s="389"/>
    </row>
    <row r="3" spans="2:21" s="394" customFormat="1" ht="12">
      <c r="B3" s="525" t="s">
        <v>6</v>
      </c>
      <c r="C3" s="526"/>
      <c r="D3" s="544" t="s">
        <v>175</v>
      </c>
      <c r="E3" s="545" t="s">
        <v>142</v>
      </c>
      <c r="F3" s="545" t="s">
        <v>144</v>
      </c>
      <c r="G3" s="545" t="s">
        <v>145</v>
      </c>
      <c r="H3" s="545" t="s">
        <v>146</v>
      </c>
      <c r="I3" s="545" t="s">
        <v>147</v>
      </c>
      <c r="J3" s="545" t="s">
        <v>148</v>
      </c>
      <c r="K3" s="545" t="s">
        <v>149</v>
      </c>
      <c r="L3" s="545" t="s">
        <v>150</v>
      </c>
      <c r="M3" s="545" t="s">
        <v>151</v>
      </c>
      <c r="N3" s="545" t="s">
        <v>152</v>
      </c>
      <c r="O3" s="545" t="s">
        <v>153</v>
      </c>
      <c r="P3" s="545" t="s">
        <v>154</v>
      </c>
      <c r="Q3" s="545" t="s">
        <v>155</v>
      </c>
      <c r="R3" s="545" t="s">
        <v>156</v>
      </c>
      <c r="S3" s="546" t="s">
        <v>171</v>
      </c>
      <c r="T3" s="547"/>
      <c r="U3" s="393"/>
    </row>
    <row r="4" spans="2:21" s="400" customFormat="1" ht="19.5" customHeight="1">
      <c r="B4" s="527" t="s">
        <v>176</v>
      </c>
      <c r="C4" s="527"/>
      <c r="D4" s="548">
        <v>39152384</v>
      </c>
      <c r="E4" s="549">
        <v>0</v>
      </c>
      <c r="F4" s="550">
        <v>7275</v>
      </c>
      <c r="G4" s="550">
        <v>166682</v>
      </c>
      <c r="H4" s="550">
        <v>417338</v>
      </c>
      <c r="I4" s="550">
        <v>1067061</v>
      </c>
      <c r="J4" s="550">
        <v>2635920</v>
      </c>
      <c r="K4" s="550">
        <v>4873565</v>
      </c>
      <c r="L4" s="550">
        <v>7488214</v>
      </c>
      <c r="M4" s="550">
        <v>7761952</v>
      </c>
      <c r="N4" s="550">
        <v>6524976</v>
      </c>
      <c r="O4" s="550">
        <v>2429488</v>
      </c>
      <c r="P4" s="550">
        <v>1783652</v>
      </c>
      <c r="Q4" s="550">
        <v>1275595</v>
      </c>
      <c r="R4" s="550">
        <v>820511</v>
      </c>
      <c r="S4" s="551">
        <v>1900155</v>
      </c>
      <c r="T4" s="552" t="s">
        <v>177</v>
      </c>
      <c r="U4" s="399"/>
    </row>
    <row r="5" spans="2:21" s="400" customFormat="1" ht="19.5" customHeight="1">
      <c r="B5" s="528" t="s">
        <v>178</v>
      </c>
      <c r="C5" s="528"/>
      <c r="D5" s="548">
        <v>43260700</v>
      </c>
      <c r="E5" s="549">
        <v>0</v>
      </c>
      <c r="F5" s="550">
        <v>8174</v>
      </c>
      <c r="G5" s="550">
        <v>127669</v>
      </c>
      <c r="H5" s="550">
        <v>315087</v>
      </c>
      <c r="I5" s="550">
        <v>652297</v>
      </c>
      <c r="J5" s="550">
        <v>1456705</v>
      </c>
      <c r="K5" s="550">
        <v>3215583</v>
      </c>
      <c r="L5" s="550">
        <v>5589347</v>
      </c>
      <c r="M5" s="550">
        <v>8320933</v>
      </c>
      <c r="N5" s="550">
        <v>8463743</v>
      </c>
      <c r="O5" s="550">
        <v>6767953</v>
      </c>
      <c r="P5" s="550">
        <v>2518975</v>
      </c>
      <c r="Q5" s="550">
        <v>1837291</v>
      </c>
      <c r="R5" s="550">
        <v>1292284</v>
      </c>
      <c r="S5" s="551">
        <v>2694659</v>
      </c>
      <c r="T5" s="552" t="s">
        <v>179</v>
      </c>
      <c r="U5" s="399"/>
    </row>
    <row r="6" spans="2:21" s="446" customFormat="1" ht="19.5" customHeight="1" thickBot="1">
      <c r="B6" s="529" t="s">
        <v>180</v>
      </c>
      <c r="C6" s="529"/>
      <c r="D6" s="553">
        <f aca="true" t="shared" si="0" ref="D6:S6">+D7+D14+D23+D44</f>
        <v>44822287</v>
      </c>
      <c r="E6" s="554">
        <f t="shared" si="0"/>
        <v>0</v>
      </c>
      <c r="F6" s="554">
        <f t="shared" si="0"/>
        <v>7266</v>
      </c>
      <c r="G6" s="554">
        <f t="shared" si="0"/>
        <v>106723</v>
      </c>
      <c r="H6" s="554">
        <f t="shared" si="0"/>
        <v>264994</v>
      </c>
      <c r="I6" s="554">
        <f t="shared" si="0"/>
        <v>612178</v>
      </c>
      <c r="J6" s="554">
        <f t="shared" si="0"/>
        <v>1134900</v>
      </c>
      <c r="K6" s="554">
        <f t="shared" si="0"/>
        <v>2568703</v>
      </c>
      <c r="L6" s="554">
        <f t="shared" si="0"/>
        <v>4884896</v>
      </c>
      <c r="M6" s="554">
        <f t="shared" si="0"/>
        <v>7933244</v>
      </c>
      <c r="N6" s="554">
        <f t="shared" si="0"/>
        <v>8783255</v>
      </c>
      <c r="O6" s="554">
        <f t="shared" si="0"/>
        <v>8156021</v>
      </c>
      <c r="P6" s="554">
        <f t="shared" si="0"/>
        <v>3678819</v>
      </c>
      <c r="Q6" s="554">
        <f t="shared" si="0"/>
        <v>2083607</v>
      </c>
      <c r="R6" s="554">
        <f t="shared" si="0"/>
        <v>1526762</v>
      </c>
      <c r="S6" s="555">
        <f t="shared" si="0"/>
        <v>3080919</v>
      </c>
      <c r="T6" s="556" t="s">
        <v>181</v>
      </c>
      <c r="U6" s="445"/>
    </row>
    <row r="7" spans="2:21" s="452" customFormat="1" ht="25.5" customHeight="1">
      <c r="B7" s="530" t="s">
        <v>57</v>
      </c>
      <c r="C7" s="531"/>
      <c r="D7" s="447">
        <f aca="true" t="shared" si="1" ref="D7:S7">D8</f>
        <v>5890395</v>
      </c>
      <c r="E7" s="448">
        <f t="shared" si="1"/>
        <v>0</v>
      </c>
      <c r="F7" s="447">
        <f t="shared" si="1"/>
        <v>1247</v>
      </c>
      <c r="G7" s="447">
        <f t="shared" si="1"/>
        <v>15726</v>
      </c>
      <c r="H7" s="447">
        <f t="shared" si="1"/>
        <v>51603</v>
      </c>
      <c r="I7" s="447">
        <f t="shared" si="1"/>
        <v>91231</v>
      </c>
      <c r="J7" s="447">
        <f t="shared" si="1"/>
        <v>188272</v>
      </c>
      <c r="K7" s="447">
        <f t="shared" si="1"/>
        <v>388933</v>
      </c>
      <c r="L7" s="447">
        <f t="shared" si="1"/>
        <v>689291</v>
      </c>
      <c r="M7" s="447">
        <f t="shared" si="1"/>
        <v>1199314</v>
      </c>
      <c r="N7" s="447">
        <f t="shared" si="1"/>
        <v>1389403</v>
      </c>
      <c r="O7" s="447">
        <f t="shared" si="1"/>
        <v>1033137</v>
      </c>
      <c r="P7" s="447">
        <f t="shared" si="1"/>
        <v>279420</v>
      </c>
      <c r="Q7" s="447">
        <f t="shared" si="1"/>
        <v>191445</v>
      </c>
      <c r="R7" s="447">
        <f t="shared" si="1"/>
        <v>151562</v>
      </c>
      <c r="S7" s="449">
        <f t="shared" si="1"/>
        <v>219811</v>
      </c>
      <c r="T7" s="450"/>
      <c r="U7" s="451"/>
    </row>
    <row r="8" spans="2:21" s="446" customFormat="1" ht="19.5" customHeight="1">
      <c r="B8" s="532" t="s">
        <v>109</v>
      </c>
      <c r="C8" s="533"/>
      <c r="D8" s="453">
        <f aca="true" t="shared" si="2" ref="D8:S8">SUM(D9:D13)</f>
        <v>5890395</v>
      </c>
      <c r="E8" s="443">
        <f t="shared" si="2"/>
        <v>0</v>
      </c>
      <c r="F8" s="443">
        <f t="shared" si="2"/>
        <v>1247</v>
      </c>
      <c r="G8" s="443">
        <f t="shared" si="2"/>
        <v>15726</v>
      </c>
      <c r="H8" s="443">
        <f t="shared" si="2"/>
        <v>51603</v>
      </c>
      <c r="I8" s="443">
        <f t="shared" si="2"/>
        <v>91231</v>
      </c>
      <c r="J8" s="443">
        <f t="shared" si="2"/>
        <v>188272</v>
      </c>
      <c r="K8" s="443">
        <f t="shared" si="2"/>
        <v>388933</v>
      </c>
      <c r="L8" s="443">
        <f t="shared" si="2"/>
        <v>689291</v>
      </c>
      <c r="M8" s="443">
        <f t="shared" si="2"/>
        <v>1199314</v>
      </c>
      <c r="N8" s="443">
        <f t="shared" si="2"/>
        <v>1389403</v>
      </c>
      <c r="O8" s="443">
        <f t="shared" si="2"/>
        <v>1033137</v>
      </c>
      <c r="P8" s="443">
        <f t="shared" si="2"/>
        <v>279420</v>
      </c>
      <c r="Q8" s="443">
        <f t="shared" si="2"/>
        <v>191445</v>
      </c>
      <c r="R8" s="443">
        <f t="shared" si="2"/>
        <v>151562</v>
      </c>
      <c r="S8" s="444">
        <f t="shared" si="2"/>
        <v>219811</v>
      </c>
      <c r="T8" s="454"/>
      <c r="U8" s="445"/>
    </row>
    <row r="9" spans="2:21" s="400" customFormat="1" ht="19.5" customHeight="1">
      <c r="B9" s="534">
        <v>1</v>
      </c>
      <c r="C9" s="535" t="s">
        <v>22</v>
      </c>
      <c r="D9" s="396">
        <f>SUM(E9:S9)</f>
        <v>1656821</v>
      </c>
      <c r="E9" s="433">
        <v>0</v>
      </c>
      <c r="F9" s="416">
        <v>386</v>
      </c>
      <c r="G9" s="416">
        <v>3219</v>
      </c>
      <c r="H9" s="416">
        <v>16279</v>
      </c>
      <c r="I9" s="416">
        <v>27801</v>
      </c>
      <c r="J9" s="416">
        <v>64319</v>
      </c>
      <c r="K9" s="416">
        <v>129428</v>
      </c>
      <c r="L9" s="416">
        <v>200106</v>
      </c>
      <c r="M9" s="416">
        <v>294635</v>
      </c>
      <c r="N9" s="416">
        <v>333265</v>
      </c>
      <c r="O9" s="416">
        <v>329991</v>
      </c>
      <c r="P9" s="416">
        <v>91234</v>
      </c>
      <c r="Q9" s="416">
        <v>60142</v>
      </c>
      <c r="R9" s="416">
        <v>46783</v>
      </c>
      <c r="S9" s="427">
        <v>59233</v>
      </c>
      <c r="T9" s="415">
        <v>1</v>
      </c>
      <c r="U9" s="399"/>
    </row>
    <row r="10" spans="2:21" s="400" customFormat="1" ht="19.5" customHeight="1">
      <c r="B10" s="534">
        <v>2</v>
      </c>
      <c r="C10" s="535" t="s">
        <v>23</v>
      </c>
      <c r="D10" s="396">
        <f>SUM(E10:S10)</f>
        <v>1472424</v>
      </c>
      <c r="E10" s="433">
        <v>0</v>
      </c>
      <c r="F10" s="416">
        <v>60</v>
      </c>
      <c r="G10" s="416">
        <v>2625</v>
      </c>
      <c r="H10" s="416">
        <v>16224</v>
      </c>
      <c r="I10" s="416">
        <v>35664</v>
      </c>
      <c r="J10" s="416">
        <v>72091</v>
      </c>
      <c r="K10" s="416">
        <v>111655</v>
      </c>
      <c r="L10" s="416">
        <v>168457</v>
      </c>
      <c r="M10" s="416">
        <v>401126</v>
      </c>
      <c r="N10" s="416">
        <v>351300</v>
      </c>
      <c r="O10" s="416">
        <v>195742</v>
      </c>
      <c r="P10" s="416">
        <v>37407</v>
      </c>
      <c r="Q10" s="416">
        <v>22407</v>
      </c>
      <c r="R10" s="416">
        <v>26994</v>
      </c>
      <c r="S10" s="427">
        <v>30672</v>
      </c>
      <c r="T10" s="415">
        <v>2</v>
      </c>
      <c r="U10" s="399"/>
    </row>
    <row r="11" spans="2:21" s="400" customFormat="1" ht="19.5" customHeight="1">
      <c r="B11" s="534">
        <v>3</v>
      </c>
      <c r="C11" s="535" t="s">
        <v>24</v>
      </c>
      <c r="D11" s="396">
        <f>SUM(E11:S11)</f>
        <v>729977</v>
      </c>
      <c r="E11" s="433">
        <v>0</v>
      </c>
      <c r="F11" s="416">
        <v>210</v>
      </c>
      <c r="G11" s="416">
        <v>2404</v>
      </c>
      <c r="H11" s="416">
        <v>5951</v>
      </c>
      <c r="I11" s="416">
        <v>10297</v>
      </c>
      <c r="J11" s="416">
        <v>26825</v>
      </c>
      <c r="K11" s="416">
        <v>59720</v>
      </c>
      <c r="L11" s="416">
        <v>92987</v>
      </c>
      <c r="M11" s="416">
        <v>99901</v>
      </c>
      <c r="N11" s="416">
        <v>208347</v>
      </c>
      <c r="O11" s="416">
        <v>117164</v>
      </c>
      <c r="P11" s="416">
        <v>23227</v>
      </c>
      <c r="Q11" s="416">
        <v>27246</v>
      </c>
      <c r="R11" s="416">
        <v>22955</v>
      </c>
      <c r="S11" s="427">
        <v>32743</v>
      </c>
      <c r="T11" s="415">
        <v>3</v>
      </c>
      <c r="U11" s="399"/>
    </row>
    <row r="12" spans="2:21" s="400" customFormat="1" ht="19.5" customHeight="1">
      <c r="B12" s="534">
        <v>4</v>
      </c>
      <c r="C12" s="535" t="s">
        <v>25</v>
      </c>
      <c r="D12" s="396">
        <f>SUM(E12:S12)</f>
        <v>321606</v>
      </c>
      <c r="E12" s="433">
        <v>0</v>
      </c>
      <c r="F12" s="416">
        <v>453</v>
      </c>
      <c r="G12" s="416">
        <v>1111</v>
      </c>
      <c r="H12" s="416">
        <v>1602</v>
      </c>
      <c r="I12" s="416">
        <v>4491</v>
      </c>
      <c r="J12" s="416">
        <v>5183</v>
      </c>
      <c r="K12" s="416">
        <v>18630</v>
      </c>
      <c r="L12" s="416">
        <v>21492</v>
      </c>
      <c r="M12" s="416">
        <v>58883</v>
      </c>
      <c r="N12" s="416">
        <v>76343</v>
      </c>
      <c r="O12" s="416">
        <v>85651</v>
      </c>
      <c r="P12" s="416">
        <v>18794</v>
      </c>
      <c r="Q12" s="416">
        <v>9143</v>
      </c>
      <c r="R12" s="416">
        <v>7942</v>
      </c>
      <c r="S12" s="427">
        <v>11888</v>
      </c>
      <c r="T12" s="415">
        <v>4</v>
      </c>
      <c r="U12" s="399"/>
    </row>
    <row r="13" spans="2:21" s="400" customFormat="1" ht="19.5" customHeight="1" thickBot="1">
      <c r="B13" s="534">
        <v>5</v>
      </c>
      <c r="C13" s="535" t="s">
        <v>99</v>
      </c>
      <c r="D13" s="396">
        <f>SUM(E13:S13)</f>
        <v>1709567</v>
      </c>
      <c r="E13" s="433">
        <v>0</v>
      </c>
      <c r="F13" s="416">
        <v>138</v>
      </c>
      <c r="G13" s="416">
        <v>6367</v>
      </c>
      <c r="H13" s="416">
        <v>11547</v>
      </c>
      <c r="I13" s="416">
        <v>12978</v>
      </c>
      <c r="J13" s="416">
        <v>19854</v>
      </c>
      <c r="K13" s="416">
        <v>69500</v>
      </c>
      <c r="L13" s="416">
        <v>206249</v>
      </c>
      <c r="M13" s="416">
        <v>344769</v>
      </c>
      <c r="N13" s="416">
        <v>420148</v>
      </c>
      <c r="O13" s="416">
        <v>304589</v>
      </c>
      <c r="P13" s="416">
        <v>108758</v>
      </c>
      <c r="Q13" s="416">
        <v>72507</v>
      </c>
      <c r="R13" s="416">
        <v>46888</v>
      </c>
      <c r="S13" s="427">
        <v>85275</v>
      </c>
      <c r="T13" s="415">
        <v>5</v>
      </c>
      <c r="U13" s="399"/>
    </row>
    <row r="14" spans="2:21" s="452" customFormat="1" ht="25.5" customHeight="1">
      <c r="B14" s="536" t="s">
        <v>7</v>
      </c>
      <c r="C14" s="537"/>
      <c r="D14" s="447">
        <f aca="true" t="shared" si="3" ref="D14:S14">D15</f>
        <v>6836043</v>
      </c>
      <c r="E14" s="448">
        <f t="shared" si="3"/>
        <v>0</v>
      </c>
      <c r="F14" s="447">
        <f t="shared" si="3"/>
        <v>1226</v>
      </c>
      <c r="G14" s="447">
        <f t="shared" si="3"/>
        <v>16261</v>
      </c>
      <c r="H14" s="447">
        <f t="shared" si="3"/>
        <v>47441</v>
      </c>
      <c r="I14" s="447">
        <f t="shared" si="3"/>
        <v>122251</v>
      </c>
      <c r="J14" s="447">
        <f t="shared" si="3"/>
        <v>153730</v>
      </c>
      <c r="K14" s="447">
        <f t="shared" si="3"/>
        <v>308401</v>
      </c>
      <c r="L14" s="447">
        <f t="shared" si="3"/>
        <v>647845</v>
      </c>
      <c r="M14" s="447">
        <f t="shared" si="3"/>
        <v>1057952</v>
      </c>
      <c r="N14" s="447">
        <f t="shared" si="3"/>
        <v>1351792</v>
      </c>
      <c r="O14" s="447">
        <f t="shared" si="3"/>
        <v>1397970</v>
      </c>
      <c r="P14" s="447">
        <f t="shared" si="3"/>
        <v>764797</v>
      </c>
      <c r="Q14" s="447">
        <f t="shared" si="3"/>
        <v>274613</v>
      </c>
      <c r="R14" s="447">
        <f t="shared" si="3"/>
        <v>184649</v>
      </c>
      <c r="S14" s="449">
        <f t="shared" si="3"/>
        <v>507115</v>
      </c>
      <c r="T14" s="455"/>
      <c r="U14" s="451"/>
    </row>
    <row r="15" spans="2:21" s="446" customFormat="1" ht="19.5" customHeight="1">
      <c r="B15" s="532" t="s">
        <v>102</v>
      </c>
      <c r="C15" s="533"/>
      <c r="D15" s="453">
        <f aca="true" t="shared" si="4" ref="D15:S15">SUM(D16:D22)</f>
        <v>6836043</v>
      </c>
      <c r="E15" s="453">
        <f t="shared" si="4"/>
        <v>0</v>
      </c>
      <c r="F15" s="453">
        <f t="shared" si="4"/>
        <v>1226</v>
      </c>
      <c r="G15" s="453">
        <f t="shared" si="4"/>
        <v>16261</v>
      </c>
      <c r="H15" s="453">
        <f t="shared" si="4"/>
        <v>47441</v>
      </c>
      <c r="I15" s="453">
        <f t="shared" si="4"/>
        <v>122251</v>
      </c>
      <c r="J15" s="453">
        <f t="shared" si="4"/>
        <v>153730</v>
      </c>
      <c r="K15" s="453">
        <f t="shared" si="4"/>
        <v>308401</v>
      </c>
      <c r="L15" s="453">
        <f t="shared" si="4"/>
        <v>647845</v>
      </c>
      <c r="M15" s="453">
        <f t="shared" si="4"/>
        <v>1057952</v>
      </c>
      <c r="N15" s="453">
        <f t="shared" si="4"/>
        <v>1351792</v>
      </c>
      <c r="O15" s="453">
        <f t="shared" si="4"/>
        <v>1397970</v>
      </c>
      <c r="P15" s="453">
        <f t="shared" si="4"/>
        <v>764797</v>
      </c>
      <c r="Q15" s="453">
        <f t="shared" si="4"/>
        <v>274613</v>
      </c>
      <c r="R15" s="453">
        <f t="shared" si="4"/>
        <v>184649</v>
      </c>
      <c r="S15" s="444">
        <f t="shared" si="4"/>
        <v>507115</v>
      </c>
      <c r="T15" s="456"/>
      <c r="U15" s="445"/>
    </row>
    <row r="16" spans="2:21" s="400" customFormat="1" ht="19.5" customHeight="1">
      <c r="B16" s="534">
        <v>6</v>
      </c>
      <c r="C16" s="535" t="s">
        <v>26</v>
      </c>
      <c r="D16" s="396">
        <f aca="true" t="shared" si="5" ref="D16:D22">SUM(E16:S16)</f>
        <v>1312218</v>
      </c>
      <c r="E16" s="433">
        <v>0</v>
      </c>
      <c r="F16" s="416">
        <v>152</v>
      </c>
      <c r="G16" s="416">
        <v>5099</v>
      </c>
      <c r="H16" s="416">
        <v>14046</v>
      </c>
      <c r="I16" s="416">
        <v>15138</v>
      </c>
      <c r="J16" s="416">
        <v>30489</v>
      </c>
      <c r="K16" s="416">
        <v>99361</v>
      </c>
      <c r="L16" s="416">
        <v>183475</v>
      </c>
      <c r="M16" s="416">
        <v>199097</v>
      </c>
      <c r="N16" s="416">
        <v>218753</v>
      </c>
      <c r="O16" s="416">
        <v>229353</v>
      </c>
      <c r="P16" s="416">
        <v>155182</v>
      </c>
      <c r="Q16" s="416">
        <v>40636</v>
      </c>
      <c r="R16" s="416">
        <v>36765</v>
      </c>
      <c r="S16" s="427">
        <v>84672</v>
      </c>
      <c r="T16" s="415">
        <v>6</v>
      </c>
      <c r="U16" s="399"/>
    </row>
    <row r="17" spans="2:21" s="400" customFormat="1" ht="19.5" customHeight="1">
      <c r="B17" s="534">
        <v>7</v>
      </c>
      <c r="C17" s="535" t="s">
        <v>27</v>
      </c>
      <c r="D17" s="396">
        <f t="shared" si="5"/>
        <v>874336</v>
      </c>
      <c r="E17" s="433">
        <v>0</v>
      </c>
      <c r="F17" s="416">
        <v>7</v>
      </c>
      <c r="G17" s="416">
        <v>480</v>
      </c>
      <c r="H17" s="416">
        <v>7896</v>
      </c>
      <c r="I17" s="416">
        <v>59312</v>
      </c>
      <c r="J17" s="416">
        <v>22371</v>
      </c>
      <c r="K17" s="416">
        <v>23396</v>
      </c>
      <c r="L17" s="416">
        <v>85424</v>
      </c>
      <c r="M17" s="416">
        <v>124150</v>
      </c>
      <c r="N17" s="416">
        <v>189138</v>
      </c>
      <c r="O17" s="416">
        <v>198945</v>
      </c>
      <c r="P17" s="416">
        <v>98167</v>
      </c>
      <c r="Q17" s="416">
        <v>30549</v>
      </c>
      <c r="R17" s="416">
        <v>12571</v>
      </c>
      <c r="S17" s="427">
        <v>21930</v>
      </c>
      <c r="T17" s="415">
        <v>7</v>
      </c>
      <c r="U17" s="399"/>
    </row>
    <row r="18" spans="2:21" s="400" customFormat="1" ht="19.5" customHeight="1">
      <c r="B18" s="534">
        <v>8</v>
      </c>
      <c r="C18" s="535" t="s">
        <v>28</v>
      </c>
      <c r="D18" s="396">
        <f t="shared" si="5"/>
        <v>1073893</v>
      </c>
      <c r="E18" s="433">
        <v>0</v>
      </c>
      <c r="F18" s="416">
        <v>22</v>
      </c>
      <c r="G18" s="416">
        <v>1239</v>
      </c>
      <c r="H18" s="416">
        <v>2415</v>
      </c>
      <c r="I18" s="416">
        <v>10396</v>
      </c>
      <c r="J18" s="416">
        <v>41426</v>
      </c>
      <c r="K18" s="416">
        <v>53027</v>
      </c>
      <c r="L18" s="416">
        <v>69298</v>
      </c>
      <c r="M18" s="416">
        <v>92600</v>
      </c>
      <c r="N18" s="416">
        <v>169139</v>
      </c>
      <c r="O18" s="416">
        <v>269511</v>
      </c>
      <c r="P18" s="416">
        <v>135350</v>
      </c>
      <c r="Q18" s="416">
        <v>81332</v>
      </c>
      <c r="R18" s="416">
        <v>20967</v>
      </c>
      <c r="S18" s="427">
        <v>127171</v>
      </c>
      <c r="T18" s="415">
        <v>8</v>
      </c>
      <c r="U18" s="399"/>
    </row>
    <row r="19" spans="2:21" s="400" customFormat="1" ht="19.5" customHeight="1">
      <c r="B19" s="534">
        <v>9</v>
      </c>
      <c r="C19" s="535" t="s">
        <v>29</v>
      </c>
      <c r="D19" s="396">
        <f t="shared" si="5"/>
        <v>20330</v>
      </c>
      <c r="E19" s="433">
        <v>0</v>
      </c>
      <c r="F19" s="416">
        <v>0</v>
      </c>
      <c r="G19" s="416">
        <v>0</v>
      </c>
      <c r="H19" s="416">
        <v>8</v>
      </c>
      <c r="I19" s="416">
        <v>28</v>
      </c>
      <c r="J19" s="416">
        <v>520</v>
      </c>
      <c r="K19" s="416">
        <v>136</v>
      </c>
      <c r="L19" s="416">
        <v>859</v>
      </c>
      <c r="M19" s="416">
        <v>974</v>
      </c>
      <c r="N19" s="416">
        <v>4487</v>
      </c>
      <c r="O19" s="416">
        <v>6016</v>
      </c>
      <c r="P19" s="416">
        <v>3992</v>
      </c>
      <c r="Q19" s="416">
        <v>1454</v>
      </c>
      <c r="R19" s="416">
        <v>1185</v>
      </c>
      <c r="S19" s="427">
        <v>671</v>
      </c>
      <c r="T19" s="415">
        <v>9</v>
      </c>
      <c r="U19" s="399"/>
    </row>
    <row r="20" spans="2:21" s="400" customFormat="1" ht="19.5" customHeight="1">
      <c r="B20" s="534">
        <v>10</v>
      </c>
      <c r="C20" s="535" t="s">
        <v>30</v>
      </c>
      <c r="D20" s="396">
        <f t="shared" si="5"/>
        <v>223838</v>
      </c>
      <c r="E20" s="433">
        <v>0</v>
      </c>
      <c r="F20" s="416">
        <v>1</v>
      </c>
      <c r="G20" s="416">
        <v>29</v>
      </c>
      <c r="H20" s="416">
        <v>172</v>
      </c>
      <c r="I20" s="416">
        <v>208</v>
      </c>
      <c r="J20" s="416">
        <v>1568</v>
      </c>
      <c r="K20" s="416">
        <v>6885</v>
      </c>
      <c r="L20" s="416">
        <v>23594</v>
      </c>
      <c r="M20" s="416">
        <v>46163</v>
      </c>
      <c r="N20" s="416">
        <v>58239</v>
      </c>
      <c r="O20" s="416">
        <v>42809</v>
      </c>
      <c r="P20" s="416">
        <v>20129</v>
      </c>
      <c r="Q20" s="416">
        <v>9505</v>
      </c>
      <c r="R20" s="416">
        <v>4162</v>
      </c>
      <c r="S20" s="427">
        <v>10374</v>
      </c>
      <c r="T20" s="415">
        <v>10</v>
      </c>
      <c r="U20" s="399"/>
    </row>
    <row r="21" spans="2:21" s="400" customFormat="1" ht="19.5" customHeight="1">
      <c r="B21" s="534">
        <v>11</v>
      </c>
      <c r="C21" s="535" t="s">
        <v>31</v>
      </c>
      <c r="D21" s="396">
        <f t="shared" si="5"/>
        <v>788783</v>
      </c>
      <c r="E21" s="433">
        <v>0</v>
      </c>
      <c r="F21" s="416">
        <v>468</v>
      </c>
      <c r="G21" s="416">
        <v>5533</v>
      </c>
      <c r="H21" s="416">
        <v>17571</v>
      </c>
      <c r="I21" s="416">
        <v>26533</v>
      </c>
      <c r="J21" s="416">
        <v>25535</v>
      </c>
      <c r="K21" s="416">
        <v>51608</v>
      </c>
      <c r="L21" s="416">
        <v>71357</v>
      </c>
      <c r="M21" s="416">
        <v>199999</v>
      </c>
      <c r="N21" s="416">
        <v>164917</v>
      </c>
      <c r="O21" s="416">
        <v>110600</v>
      </c>
      <c r="P21" s="416">
        <v>49174</v>
      </c>
      <c r="Q21" s="416">
        <v>15151</v>
      </c>
      <c r="R21" s="416">
        <v>14444</v>
      </c>
      <c r="S21" s="427">
        <v>35893</v>
      </c>
      <c r="T21" s="415">
        <v>11</v>
      </c>
      <c r="U21" s="399"/>
    </row>
    <row r="22" spans="2:21" s="400" customFormat="1" ht="19.5" customHeight="1" thickBot="1">
      <c r="B22" s="538">
        <v>12</v>
      </c>
      <c r="C22" s="539" t="s">
        <v>172</v>
      </c>
      <c r="D22" s="396">
        <f t="shared" si="5"/>
        <v>2542645</v>
      </c>
      <c r="E22" s="433">
        <v>0</v>
      </c>
      <c r="F22" s="416">
        <v>576</v>
      </c>
      <c r="G22" s="416">
        <v>3881</v>
      </c>
      <c r="H22" s="416">
        <v>5333</v>
      </c>
      <c r="I22" s="416">
        <v>10636</v>
      </c>
      <c r="J22" s="416">
        <v>31821</v>
      </c>
      <c r="K22" s="416">
        <v>73988</v>
      </c>
      <c r="L22" s="416">
        <v>213838</v>
      </c>
      <c r="M22" s="416">
        <v>394969</v>
      </c>
      <c r="N22" s="416">
        <v>547119</v>
      </c>
      <c r="O22" s="416">
        <v>540736</v>
      </c>
      <c r="P22" s="416">
        <v>302803</v>
      </c>
      <c r="Q22" s="416">
        <v>95986</v>
      </c>
      <c r="R22" s="416">
        <v>94555</v>
      </c>
      <c r="S22" s="427">
        <v>226404</v>
      </c>
      <c r="T22" s="457">
        <v>12</v>
      </c>
      <c r="U22" s="399"/>
    </row>
    <row r="23" spans="2:21" s="452" customFormat="1" ht="25.5" customHeight="1">
      <c r="B23" s="540" t="s">
        <v>58</v>
      </c>
      <c r="C23" s="541"/>
      <c r="D23" s="447">
        <f aca="true" t="shared" si="6" ref="D23:S23">D24+D33+D29+D41</f>
        <v>11378056</v>
      </c>
      <c r="E23" s="448">
        <f t="shared" si="6"/>
        <v>0</v>
      </c>
      <c r="F23" s="448">
        <f t="shared" si="6"/>
        <v>2581</v>
      </c>
      <c r="G23" s="448">
        <f t="shared" si="6"/>
        <v>30243</v>
      </c>
      <c r="H23" s="448">
        <f t="shared" si="6"/>
        <v>74692</v>
      </c>
      <c r="I23" s="448">
        <f t="shared" si="6"/>
        <v>146092</v>
      </c>
      <c r="J23" s="448">
        <f t="shared" si="6"/>
        <v>272537</v>
      </c>
      <c r="K23" s="448">
        <f t="shared" si="6"/>
        <v>612139</v>
      </c>
      <c r="L23" s="448">
        <f t="shared" si="6"/>
        <v>1170182</v>
      </c>
      <c r="M23" s="448">
        <f t="shared" si="6"/>
        <v>1756676</v>
      </c>
      <c r="N23" s="448">
        <f t="shared" si="6"/>
        <v>2102214</v>
      </c>
      <c r="O23" s="448">
        <f t="shared" si="6"/>
        <v>1922834</v>
      </c>
      <c r="P23" s="448">
        <f t="shared" si="6"/>
        <v>1248870</v>
      </c>
      <c r="Q23" s="448">
        <f t="shared" si="6"/>
        <v>605249</v>
      </c>
      <c r="R23" s="448">
        <f t="shared" si="6"/>
        <v>466924</v>
      </c>
      <c r="S23" s="449">
        <f t="shared" si="6"/>
        <v>966823</v>
      </c>
      <c r="T23" s="450"/>
      <c r="U23" s="451"/>
    </row>
    <row r="24" spans="2:21" s="446" customFormat="1" ht="19.5" customHeight="1">
      <c r="B24" s="532" t="s">
        <v>173</v>
      </c>
      <c r="C24" s="533"/>
      <c r="D24" s="453">
        <f aca="true" t="shared" si="7" ref="D24:S24">SUM(D25:D28)</f>
        <v>1302844</v>
      </c>
      <c r="E24" s="443">
        <f t="shared" si="7"/>
        <v>0</v>
      </c>
      <c r="F24" s="443">
        <f t="shared" si="7"/>
        <v>294</v>
      </c>
      <c r="G24" s="443">
        <f t="shared" si="7"/>
        <v>5471</v>
      </c>
      <c r="H24" s="443">
        <f t="shared" si="7"/>
        <v>14856</v>
      </c>
      <c r="I24" s="443">
        <f t="shared" si="7"/>
        <v>15621</v>
      </c>
      <c r="J24" s="443">
        <f t="shared" si="7"/>
        <v>29883</v>
      </c>
      <c r="K24" s="443">
        <f t="shared" si="7"/>
        <v>42036</v>
      </c>
      <c r="L24" s="443">
        <f t="shared" si="7"/>
        <v>59540</v>
      </c>
      <c r="M24" s="443">
        <f t="shared" si="7"/>
        <v>88202</v>
      </c>
      <c r="N24" s="443">
        <f t="shared" si="7"/>
        <v>141808</v>
      </c>
      <c r="O24" s="443">
        <f t="shared" si="7"/>
        <v>250908</v>
      </c>
      <c r="P24" s="443">
        <f t="shared" si="7"/>
        <v>285396</v>
      </c>
      <c r="Q24" s="443">
        <f t="shared" si="7"/>
        <v>121204</v>
      </c>
      <c r="R24" s="443">
        <f t="shared" si="7"/>
        <v>87523</v>
      </c>
      <c r="S24" s="444">
        <f t="shared" si="7"/>
        <v>160102</v>
      </c>
      <c r="T24" s="454" t="s">
        <v>11</v>
      </c>
      <c r="U24" s="445"/>
    </row>
    <row r="25" spans="2:21" s="400" customFormat="1" ht="19.5" customHeight="1">
      <c r="B25" s="534">
        <v>13</v>
      </c>
      <c r="C25" s="535" t="s">
        <v>32</v>
      </c>
      <c r="D25" s="458">
        <f>SUM(E25:S25)</f>
        <v>706620</v>
      </c>
      <c r="E25" s="459">
        <v>0</v>
      </c>
      <c r="F25" s="460">
        <v>106</v>
      </c>
      <c r="G25" s="460">
        <v>3431</v>
      </c>
      <c r="H25" s="460">
        <v>11282</v>
      </c>
      <c r="I25" s="460">
        <v>7612</v>
      </c>
      <c r="J25" s="460">
        <v>18399</v>
      </c>
      <c r="K25" s="460">
        <v>26909</v>
      </c>
      <c r="L25" s="460">
        <v>29739</v>
      </c>
      <c r="M25" s="460">
        <v>50364</v>
      </c>
      <c r="N25" s="460">
        <v>73535</v>
      </c>
      <c r="O25" s="460">
        <v>130453</v>
      </c>
      <c r="P25" s="460">
        <v>132776</v>
      </c>
      <c r="Q25" s="460">
        <v>58677</v>
      </c>
      <c r="R25" s="460">
        <v>56574</v>
      </c>
      <c r="S25" s="461">
        <v>106763</v>
      </c>
      <c r="T25" s="415">
        <v>13</v>
      </c>
      <c r="U25" s="399"/>
    </row>
    <row r="26" spans="2:21" s="400" customFormat="1" ht="19.5" customHeight="1">
      <c r="B26" s="534">
        <v>14</v>
      </c>
      <c r="C26" s="535" t="s">
        <v>38</v>
      </c>
      <c r="D26" s="458">
        <f>SUM(E26:S26)</f>
        <v>5966</v>
      </c>
      <c r="E26" s="424">
        <v>0</v>
      </c>
      <c r="F26" s="416">
        <v>0</v>
      </c>
      <c r="G26" s="424">
        <v>0</v>
      </c>
      <c r="H26" s="416">
        <v>3</v>
      </c>
      <c r="I26" s="416">
        <v>0</v>
      </c>
      <c r="J26" s="424">
        <v>0</v>
      </c>
      <c r="K26" s="424">
        <v>38</v>
      </c>
      <c r="L26" s="424">
        <v>62</v>
      </c>
      <c r="M26" s="424">
        <v>432</v>
      </c>
      <c r="N26" s="424">
        <v>31</v>
      </c>
      <c r="O26" s="424">
        <v>3332</v>
      </c>
      <c r="P26" s="416">
        <v>1669</v>
      </c>
      <c r="Q26" s="416">
        <v>0</v>
      </c>
      <c r="R26" s="416">
        <v>0</v>
      </c>
      <c r="S26" s="462">
        <v>399</v>
      </c>
      <c r="T26" s="415">
        <v>14</v>
      </c>
      <c r="U26" s="399"/>
    </row>
    <row r="27" spans="2:21" s="400" customFormat="1" ht="19.5" customHeight="1">
      <c r="B27" s="534">
        <v>15</v>
      </c>
      <c r="C27" s="535" t="s">
        <v>34</v>
      </c>
      <c r="D27" s="458">
        <f>SUM(E27:S27)</f>
        <v>588022</v>
      </c>
      <c r="E27" s="459">
        <v>0</v>
      </c>
      <c r="F27" s="460">
        <v>188</v>
      </c>
      <c r="G27" s="460">
        <v>2040</v>
      </c>
      <c r="H27" s="460">
        <v>3571</v>
      </c>
      <c r="I27" s="460">
        <v>8009</v>
      </c>
      <c r="J27" s="460">
        <v>11373</v>
      </c>
      <c r="K27" s="460">
        <v>15089</v>
      </c>
      <c r="L27" s="460">
        <v>29739</v>
      </c>
      <c r="M27" s="460">
        <v>37169</v>
      </c>
      <c r="N27" s="460">
        <v>68215</v>
      </c>
      <c r="O27" s="460">
        <v>117097</v>
      </c>
      <c r="P27" s="460">
        <v>149116</v>
      </c>
      <c r="Q27" s="460">
        <v>62527</v>
      </c>
      <c r="R27" s="460">
        <v>30949</v>
      </c>
      <c r="S27" s="461">
        <v>52940</v>
      </c>
      <c r="T27" s="415">
        <v>15</v>
      </c>
      <c r="U27" s="399"/>
    </row>
    <row r="28" spans="2:21" s="400" customFormat="1" ht="19.5" customHeight="1">
      <c r="B28" s="534">
        <v>16</v>
      </c>
      <c r="C28" s="535" t="s">
        <v>41</v>
      </c>
      <c r="D28" s="458">
        <f>SUM(E28:S28)</f>
        <v>2236</v>
      </c>
      <c r="E28" s="424">
        <v>0</v>
      </c>
      <c r="F28" s="416">
        <v>0</v>
      </c>
      <c r="G28" s="416">
        <v>0</v>
      </c>
      <c r="H28" s="416">
        <v>0</v>
      </c>
      <c r="I28" s="424">
        <v>0</v>
      </c>
      <c r="J28" s="416">
        <v>111</v>
      </c>
      <c r="K28" s="416">
        <v>0</v>
      </c>
      <c r="L28" s="426">
        <v>0</v>
      </c>
      <c r="M28" s="426">
        <v>237</v>
      </c>
      <c r="N28" s="426">
        <v>27</v>
      </c>
      <c r="O28" s="424">
        <v>26</v>
      </c>
      <c r="P28" s="416">
        <v>1835</v>
      </c>
      <c r="Q28" s="416">
        <v>0</v>
      </c>
      <c r="R28" s="416">
        <v>0</v>
      </c>
      <c r="S28" s="427">
        <v>0</v>
      </c>
      <c r="T28" s="415">
        <v>16</v>
      </c>
      <c r="U28" s="399"/>
    </row>
    <row r="29" spans="2:21" s="446" customFormat="1" ht="19.5" customHeight="1">
      <c r="B29" s="532" t="s">
        <v>104</v>
      </c>
      <c r="C29" s="533"/>
      <c r="D29" s="453">
        <f aca="true" t="shared" si="8" ref="D29:S29">SUM(D30:D32)</f>
        <v>3194157</v>
      </c>
      <c r="E29" s="453">
        <f t="shared" si="8"/>
        <v>0</v>
      </c>
      <c r="F29" s="453">
        <f t="shared" si="8"/>
        <v>1314</v>
      </c>
      <c r="G29" s="453">
        <f t="shared" si="8"/>
        <v>9103</v>
      </c>
      <c r="H29" s="453">
        <f t="shared" si="8"/>
        <v>15261</v>
      </c>
      <c r="I29" s="453">
        <f t="shared" si="8"/>
        <v>34715</v>
      </c>
      <c r="J29" s="453">
        <f t="shared" si="8"/>
        <v>69010</v>
      </c>
      <c r="K29" s="453">
        <f t="shared" si="8"/>
        <v>155938</v>
      </c>
      <c r="L29" s="453">
        <f t="shared" si="8"/>
        <v>271445</v>
      </c>
      <c r="M29" s="453">
        <f t="shared" si="8"/>
        <v>459838</v>
      </c>
      <c r="N29" s="453">
        <f t="shared" si="8"/>
        <v>749463</v>
      </c>
      <c r="O29" s="453">
        <f t="shared" si="8"/>
        <v>588013</v>
      </c>
      <c r="P29" s="453">
        <f t="shared" si="8"/>
        <v>355700</v>
      </c>
      <c r="Q29" s="453">
        <f t="shared" si="8"/>
        <v>162515</v>
      </c>
      <c r="R29" s="453">
        <f t="shared" si="8"/>
        <v>94884</v>
      </c>
      <c r="S29" s="444">
        <f t="shared" si="8"/>
        <v>226958</v>
      </c>
      <c r="T29" s="454"/>
      <c r="U29" s="445"/>
    </row>
    <row r="30" spans="2:21" s="400" customFormat="1" ht="19.5" customHeight="1">
      <c r="B30" s="534">
        <v>17</v>
      </c>
      <c r="C30" s="535" t="s">
        <v>33</v>
      </c>
      <c r="D30" s="458">
        <f>SUM(E30:S30)</f>
        <v>2765189</v>
      </c>
      <c r="E30" s="459">
        <v>0</v>
      </c>
      <c r="F30" s="460">
        <v>1265</v>
      </c>
      <c r="G30" s="460">
        <v>8687</v>
      </c>
      <c r="H30" s="460">
        <v>14455</v>
      </c>
      <c r="I30" s="460">
        <v>32477</v>
      </c>
      <c r="J30" s="460">
        <v>65078</v>
      </c>
      <c r="K30" s="460">
        <v>143943</v>
      </c>
      <c r="L30" s="460">
        <v>247683</v>
      </c>
      <c r="M30" s="460">
        <v>393903</v>
      </c>
      <c r="N30" s="460">
        <v>606575</v>
      </c>
      <c r="O30" s="460">
        <v>493587</v>
      </c>
      <c r="P30" s="460">
        <v>318570</v>
      </c>
      <c r="Q30" s="460">
        <v>148789</v>
      </c>
      <c r="R30" s="460">
        <v>89939</v>
      </c>
      <c r="S30" s="461">
        <v>200238</v>
      </c>
      <c r="T30" s="415">
        <v>17</v>
      </c>
      <c r="U30" s="399"/>
    </row>
    <row r="31" spans="2:21" s="400" customFormat="1" ht="19.5" customHeight="1">
      <c r="B31" s="534">
        <v>18</v>
      </c>
      <c r="C31" s="535" t="s">
        <v>35</v>
      </c>
      <c r="D31" s="458">
        <f>SUM(E31:S31)</f>
        <v>313443</v>
      </c>
      <c r="E31" s="459">
        <v>0</v>
      </c>
      <c r="F31" s="459">
        <v>49</v>
      </c>
      <c r="G31" s="460">
        <v>392</v>
      </c>
      <c r="H31" s="460">
        <v>696</v>
      </c>
      <c r="I31" s="460">
        <v>1731</v>
      </c>
      <c r="J31" s="460">
        <v>2277</v>
      </c>
      <c r="K31" s="460">
        <v>8939</v>
      </c>
      <c r="L31" s="460">
        <v>19076</v>
      </c>
      <c r="M31" s="460">
        <v>45229</v>
      </c>
      <c r="N31" s="460">
        <v>99864</v>
      </c>
      <c r="O31" s="460">
        <v>75019</v>
      </c>
      <c r="P31" s="460">
        <v>27330</v>
      </c>
      <c r="Q31" s="460">
        <v>8980</v>
      </c>
      <c r="R31" s="460">
        <v>4134</v>
      </c>
      <c r="S31" s="461">
        <v>19727</v>
      </c>
      <c r="T31" s="415">
        <v>18</v>
      </c>
      <c r="U31" s="399"/>
    </row>
    <row r="32" spans="2:21" s="464" customFormat="1" ht="19.5" customHeight="1">
      <c r="B32" s="534">
        <v>19</v>
      </c>
      <c r="C32" s="535" t="s">
        <v>36</v>
      </c>
      <c r="D32" s="458">
        <f>SUM(E32:S32)</f>
        <v>115525</v>
      </c>
      <c r="E32" s="459">
        <v>0</v>
      </c>
      <c r="F32" s="459">
        <v>0</v>
      </c>
      <c r="G32" s="460">
        <v>24</v>
      </c>
      <c r="H32" s="460">
        <v>110</v>
      </c>
      <c r="I32" s="460">
        <v>507</v>
      </c>
      <c r="J32" s="460">
        <v>1655</v>
      </c>
      <c r="K32" s="460">
        <v>3056</v>
      </c>
      <c r="L32" s="460">
        <v>4686</v>
      </c>
      <c r="M32" s="460">
        <v>20706</v>
      </c>
      <c r="N32" s="460">
        <v>43024</v>
      </c>
      <c r="O32" s="460">
        <v>19407</v>
      </c>
      <c r="P32" s="460">
        <v>9800</v>
      </c>
      <c r="Q32" s="460">
        <v>4746</v>
      </c>
      <c r="R32" s="460">
        <v>811</v>
      </c>
      <c r="S32" s="461">
        <v>6993</v>
      </c>
      <c r="T32" s="415">
        <v>19</v>
      </c>
      <c r="U32" s="463"/>
    </row>
    <row r="33" spans="2:21" s="446" customFormat="1" ht="19.5" customHeight="1">
      <c r="B33" s="532" t="s">
        <v>105</v>
      </c>
      <c r="C33" s="533"/>
      <c r="D33" s="453">
        <f aca="true" t="shared" si="9" ref="D33:S33">SUM(D34:D40)</f>
        <v>192760</v>
      </c>
      <c r="E33" s="443">
        <f t="shared" si="9"/>
        <v>0</v>
      </c>
      <c r="F33" s="443">
        <f t="shared" si="9"/>
        <v>37</v>
      </c>
      <c r="G33" s="443">
        <f t="shared" si="9"/>
        <v>4</v>
      </c>
      <c r="H33" s="443">
        <f t="shared" si="9"/>
        <v>422</v>
      </c>
      <c r="I33" s="443">
        <f t="shared" si="9"/>
        <v>353</v>
      </c>
      <c r="J33" s="443">
        <f t="shared" si="9"/>
        <v>3354</v>
      </c>
      <c r="K33" s="443">
        <f t="shared" si="9"/>
        <v>2440</v>
      </c>
      <c r="L33" s="443">
        <f t="shared" si="9"/>
        <v>5288</v>
      </c>
      <c r="M33" s="443">
        <f t="shared" si="9"/>
        <v>11999</v>
      </c>
      <c r="N33" s="443">
        <f t="shared" si="9"/>
        <v>15662</v>
      </c>
      <c r="O33" s="443">
        <f t="shared" si="9"/>
        <v>14756</v>
      </c>
      <c r="P33" s="443">
        <f t="shared" si="9"/>
        <v>34501</v>
      </c>
      <c r="Q33" s="443">
        <f t="shared" si="9"/>
        <v>16981</v>
      </c>
      <c r="R33" s="443">
        <f t="shared" si="9"/>
        <v>18796</v>
      </c>
      <c r="S33" s="444">
        <f t="shared" si="9"/>
        <v>68167</v>
      </c>
      <c r="T33" s="454"/>
      <c r="U33" s="445"/>
    </row>
    <row r="34" spans="2:21" s="400" customFormat="1" ht="19.5" customHeight="1">
      <c r="B34" s="534">
        <v>20</v>
      </c>
      <c r="C34" s="535" t="s">
        <v>39</v>
      </c>
      <c r="D34" s="458">
        <f aca="true" t="shared" si="10" ref="D34:D40">SUM(E34:S34)</f>
        <v>156493</v>
      </c>
      <c r="E34" s="424">
        <v>0</v>
      </c>
      <c r="F34" s="459">
        <v>37</v>
      </c>
      <c r="G34" s="426">
        <v>4</v>
      </c>
      <c r="H34" s="426">
        <v>422</v>
      </c>
      <c r="I34" s="426">
        <v>353</v>
      </c>
      <c r="J34" s="426">
        <v>3354</v>
      </c>
      <c r="K34" s="426">
        <v>2337</v>
      </c>
      <c r="L34" s="426">
        <v>5114</v>
      </c>
      <c r="M34" s="426">
        <v>10750</v>
      </c>
      <c r="N34" s="426">
        <v>13928</v>
      </c>
      <c r="O34" s="426">
        <v>12263</v>
      </c>
      <c r="P34" s="426">
        <v>25677</v>
      </c>
      <c r="Q34" s="426">
        <v>13590</v>
      </c>
      <c r="R34" s="426">
        <v>14664</v>
      </c>
      <c r="S34" s="462">
        <v>54000</v>
      </c>
      <c r="T34" s="415">
        <v>20</v>
      </c>
      <c r="U34" s="399"/>
    </row>
    <row r="35" spans="2:21" s="400" customFormat="1" ht="19.5" customHeight="1">
      <c r="B35" s="534">
        <v>21</v>
      </c>
      <c r="C35" s="535" t="s">
        <v>40</v>
      </c>
      <c r="D35" s="458">
        <f t="shared" si="10"/>
        <v>13371</v>
      </c>
      <c r="E35" s="424">
        <v>0</v>
      </c>
      <c r="F35" s="459">
        <v>0</v>
      </c>
      <c r="G35" s="459">
        <v>0</v>
      </c>
      <c r="H35" s="459">
        <v>0</v>
      </c>
      <c r="I35" s="459">
        <v>0</v>
      </c>
      <c r="J35" s="459">
        <v>0</v>
      </c>
      <c r="K35" s="459">
        <v>0</v>
      </c>
      <c r="L35" s="426">
        <v>0</v>
      </c>
      <c r="M35" s="426">
        <v>777</v>
      </c>
      <c r="N35" s="426">
        <v>14</v>
      </c>
      <c r="O35" s="426">
        <v>445</v>
      </c>
      <c r="P35" s="426">
        <v>3682</v>
      </c>
      <c r="Q35" s="426">
        <v>652</v>
      </c>
      <c r="R35" s="426">
        <v>3150</v>
      </c>
      <c r="S35" s="462">
        <v>4651</v>
      </c>
      <c r="T35" s="415">
        <v>21</v>
      </c>
      <c r="U35" s="399"/>
    </row>
    <row r="36" spans="2:21" s="400" customFormat="1" ht="19.5" customHeight="1">
      <c r="B36" s="534">
        <v>22</v>
      </c>
      <c r="C36" s="535" t="s">
        <v>42</v>
      </c>
      <c r="D36" s="458">
        <f t="shared" si="10"/>
        <v>98</v>
      </c>
      <c r="E36" s="424">
        <v>0</v>
      </c>
      <c r="F36" s="459">
        <v>0</v>
      </c>
      <c r="G36" s="459">
        <v>0</v>
      </c>
      <c r="H36" s="459">
        <v>0</v>
      </c>
      <c r="I36" s="459">
        <v>0</v>
      </c>
      <c r="J36" s="424">
        <v>0</v>
      </c>
      <c r="K36" s="459">
        <v>98</v>
      </c>
      <c r="L36" s="459">
        <v>0</v>
      </c>
      <c r="M36" s="459">
        <v>0</v>
      </c>
      <c r="N36" s="459">
        <v>0</v>
      </c>
      <c r="O36" s="459">
        <v>0</v>
      </c>
      <c r="P36" s="459">
        <v>0</v>
      </c>
      <c r="Q36" s="459">
        <v>0</v>
      </c>
      <c r="R36" s="459">
        <v>0</v>
      </c>
      <c r="S36" s="465">
        <v>0</v>
      </c>
      <c r="T36" s="415">
        <v>22</v>
      </c>
      <c r="U36" s="399"/>
    </row>
    <row r="37" spans="2:21" s="400" customFormat="1" ht="19.5" customHeight="1">
      <c r="B37" s="534">
        <v>23</v>
      </c>
      <c r="C37" s="535" t="s">
        <v>59</v>
      </c>
      <c r="D37" s="458">
        <f t="shared" si="10"/>
        <v>265</v>
      </c>
      <c r="E37" s="424">
        <v>0</v>
      </c>
      <c r="F37" s="459">
        <v>0</v>
      </c>
      <c r="G37" s="459">
        <v>0</v>
      </c>
      <c r="H37" s="459">
        <v>0</v>
      </c>
      <c r="I37" s="459">
        <v>0</v>
      </c>
      <c r="J37" s="459">
        <v>0</v>
      </c>
      <c r="K37" s="459">
        <v>0</v>
      </c>
      <c r="L37" s="459">
        <v>0</v>
      </c>
      <c r="M37" s="459">
        <v>0</v>
      </c>
      <c r="N37" s="459">
        <v>0</v>
      </c>
      <c r="O37" s="424">
        <v>0</v>
      </c>
      <c r="P37" s="459">
        <v>164</v>
      </c>
      <c r="Q37" s="424"/>
      <c r="R37" s="459">
        <v>23</v>
      </c>
      <c r="S37" s="462">
        <v>78</v>
      </c>
      <c r="T37" s="415">
        <v>23</v>
      </c>
      <c r="U37" s="399"/>
    </row>
    <row r="38" spans="2:21" s="400" customFormat="1" ht="19.5" customHeight="1">
      <c r="B38" s="534">
        <v>24</v>
      </c>
      <c r="C38" s="535" t="s">
        <v>43</v>
      </c>
      <c r="D38" s="458">
        <f t="shared" si="10"/>
        <v>9130</v>
      </c>
      <c r="E38" s="424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26">
        <v>0</v>
      </c>
      <c r="L38" s="426">
        <v>106</v>
      </c>
      <c r="M38" s="426">
        <v>161</v>
      </c>
      <c r="N38" s="426">
        <v>544</v>
      </c>
      <c r="O38" s="426">
        <v>1006</v>
      </c>
      <c r="P38" s="426">
        <v>2780</v>
      </c>
      <c r="Q38" s="426">
        <v>151</v>
      </c>
      <c r="R38" s="426">
        <v>152</v>
      </c>
      <c r="S38" s="462">
        <v>4230</v>
      </c>
      <c r="T38" s="415">
        <v>24</v>
      </c>
      <c r="U38" s="399"/>
    </row>
    <row r="39" spans="2:21" s="400" customFormat="1" ht="19.5" customHeight="1">
      <c r="B39" s="534">
        <v>25</v>
      </c>
      <c r="C39" s="535" t="s">
        <v>44</v>
      </c>
      <c r="D39" s="458">
        <f t="shared" si="10"/>
        <v>163</v>
      </c>
      <c r="E39" s="424">
        <v>0</v>
      </c>
      <c r="F39" s="459">
        <v>0</v>
      </c>
      <c r="G39" s="459">
        <v>0</v>
      </c>
      <c r="H39" s="459">
        <v>0</v>
      </c>
      <c r="I39" s="459">
        <v>0</v>
      </c>
      <c r="J39" s="424">
        <v>0</v>
      </c>
      <c r="K39" s="459">
        <v>5</v>
      </c>
      <c r="L39" s="459">
        <v>0</v>
      </c>
      <c r="M39" s="459">
        <v>0</v>
      </c>
      <c r="N39" s="424">
        <v>0</v>
      </c>
      <c r="O39" s="459">
        <v>29</v>
      </c>
      <c r="P39" s="459">
        <v>0</v>
      </c>
      <c r="Q39" s="459">
        <v>0</v>
      </c>
      <c r="R39" s="459">
        <v>0</v>
      </c>
      <c r="S39" s="462">
        <v>129</v>
      </c>
      <c r="T39" s="415">
        <v>25</v>
      </c>
      <c r="U39" s="399"/>
    </row>
    <row r="40" spans="2:21" s="400" customFormat="1" ht="19.5" customHeight="1">
      <c r="B40" s="534">
        <v>26</v>
      </c>
      <c r="C40" s="535" t="s">
        <v>45</v>
      </c>
      <c r="D40" s="458">
        <f t="shared" si="10"/>
        <v>13240</v>
      </c>
      <c r="E40" s="424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26">
        <v>0</v>
      </c>
      <c r="L40" s="426">
        <v>68</v>
      </c>
      <c r="M40" s="426">
        <v>311</v>
      </c>
      <c r="N40" s="426">
        <v>1176</v>
      </c>
      <c r="O40" s="426">
        <v>1013</v>
      </c>
      <c r="P40" s="426">
        <v>2198</v>
      </c>
      <c r="Q40" s="426">
        <v>2588</v>
      </c>
      <c r="R40" s="426">
        <v>807</v>
      </c>
      <c r="S40" s="462">
        <v>5079</v>
      </c>
      <c r="T40" s="415">
        <v>26</v>
      </c>
      <c r="U40" s="399"/>
    </row>
    <row r="41" spans="2:21" s="446" customFormat="1" ht="19.5" customHeight="1">
      <c r="B41" s="532" t="s">
        <v>110</v>
      </c>
      <c r="C41" s="533"/>
      <c r="D41" s="453">
        <f aca="true" t="shared" si="11" ref="D41:S41">SUM(D42:D43)</f>
        <v>6688295</v>
      </c>
      <c r="E41" s="453">
        <f t="shared" si="11"/>
        <v>0</v>
      </c>
      <c r="F41" s="453">
        <f t="shared" si="11"/>
        <v>936</v>
      </c>
      <c r="G41" s="453">
        <f t="shared" si="11"/>
        <v>15665</v>
      </c>
      <c r="H41" s="453">
        <f t="shared" si="11"/>
        <v>44153</v>
      </c>
      <c r="I41" s="453">
        <f t="shared" si="11"/>
        <v>95403</v>
      </c>
      <c r="J41" s="453">
        <f t="shared" si="11"/>
        <v>170290</v>
      </c>
      <c r="K41" s="453">
        <f t="shared" si="11"/>
        <v>411725</v>
      </c>
      <c r="L41" s="453">
        <f t="shared" si="11"/>
        <v>833909</v>
      </c>
      <c r="M41" s="453">
        <f t="shared" si="11"/>
        <v>1196637</v>
      </c>
      <c r="N41" s="453">
        <f t="shared" si="11"/>
        <v>1195281</v>
      </c>
      <c r="O41" s="453">
        <f t="shared" si="11"/>
        <v>1069157</v>
      </c>
      <c r="P41" s="453">
        <f t="shared" si="11"/>
        <v>573273</v>
      </c>
      <c r="Q41" s="453">
        <f t="shared" si="11"/>
        <v>304549</v>
      </c>
      <c r="R41" s="453">
        <f t="shared" si="11"/>
        <v>265721</v>
      </c>
      <c r="S41" s="444">
        <f t="shared" si="11"/>
        <v>511596</v>
      </c>
      <c r="T41" s="454"/>
      <c r="U41" s="445"/>
    </row>
    <row r="42" spans="2:21" s="400" customFormat="1" ht="19.5" customHeight="1">
      <c r="B42" s="534">
        <v>27</v>
      </c>
      <c r="C42" s="535" t="s">
        <v>37</v>
      </c>
      <c r="D42" s="458">
        <f>SUM(E42:S42)</f>
        <v>3730231</v>
      </c>
      <c r="E42" s="424">
        <v>0</v>
      </c>
      <c r="F42" s="426">
        <v>455</v>
      </c>
      <c r="G42" s="426">
        <v>8631</v>
      </c>
      <c r="H42" s="426">
        <v>23201</v>
      </c>
      <c r="I42" s="426">
        <v>50904</v>
      </c>
      <c r="J42" s="426">
        <v>72890</v>
      </c>
      <c r="K42" s="426">
        <v>186614</v>
      </c>
      <c r="L42" s="426">
        <v>401714</v>
      </c>
      <c r="M42" s="426">
        <v>688991</v>
      </c>
      <c r="N42" s="426">
        <v>701755</v>
      </c>
      <c r="O42" s="426">
        <v>617395</v>
      </c>
      <c r="P42" s="426">
        <v>317388</v>
      </c>
      <c r="Q42" s="426">
        <v>206135</v>
      </c>
      <c r="R42" s="426">
        <v>174904</v>
      </c>
      <c r="S42" s="462">
        <v>279254</v>
      </c>
      <c r="T42" s="415">
        <v>27</v>
      </c>
      <c r="U42" s="399"/>
    </row>
    <row r="43" spans="2:21" s="400" customFormat="1" ht="19.5" customHeight="1" thickBot="1">
      <c r="B43" s="534">
        <v>28</v>
      </c>
      <c r="C43" s="535" t="s">
        <v>98</v>
      </c>
      <c r="D43" s="458">
        <f>SUM(E43:S43)</f>
        <v>2958064</v>
      </c>
      <c r="E43" s="424">
        <v>0</v>
      </c>
      <c r="F43" s="426">
        <v>481</v>
      </c>
      <c r="G43" s="426">
        <v>7034</v>
      </c>
      <c r="H43" s="426">
        <v>20952</v>
      </c>
      <c r="I43" s="426">
        <v>44499</v>
      </c>
      <c r="J43" s="426">
        <v>97400</v>
      </c>
      <c r="K43" s="426">
        <v>225111</v>
      </c>
      <c r="L43" s="426">
        <v>432195</v>
      </c>
      <c r="M43" s="426">
        <v>507646</v>
      </c>
      <c r="N43" s="426">
        <v>493526</v>
      </c>
      <c r="O43" s="426">
        <v>451762</v>
      </c>
      <c r="P43" s="426">
        <v>255885</v>
      </c>
      <c r="Q43" s="426">
        <v>98414</v>
      </c>
      <c r="R43" s="426">
        <v>90817</v>
      </c>
      <c r="S43" s="462">
        <v>232342</v>
      </c>
      <c r="T43" s="415">
        <v>28</v>
      </c>
      <c r="U43" s="399"/>
    </row>
    <row r="44" spans="2:21" s="452" customFormat="1" ht="25.5" customHeight="1">
      <c r="B44" s="536" t="s">
        <v>8</v>
      </c>
      <c r="C44" s="537"/>
      <c r="D44" s="447">
        <f aca="true" t="shared" si="12" ref="D44:S44">D45+D48+D53</f>
        <v>20717793</v>
      </c>
      <c r="E44" s="447">
        <f t="shared" si="12"/>
        <v>0</v>
      </c>
      <c r="F44" s="447">
        <f t="shared" si="12"/>
        <v>2212</v>
      </c>
      <c r="G44" s="447">
        <f t="shared" si="12"/>
        <v>44493</v>
      </c>
      <c r="H44" s="447">
        <f t="shared" si="12"/>
        <v>91258</v>
      </c>
      <c r="I44" s="447">
        <f t="shared" si="12"/>
        <v>252604</v>
      </c>
      <c r="J44" s="447">
        <f t="shared" si="12"/>
        <v>520361</v>
      </c>
      <c r="K44" s="447">
        <f t="shared" si="12"/>
        <v>1259230</v>
      </c>
      <c r="L44" s="447">
        <f t="shared" si="12"/>
        <v>2377578</v>
      </c>
      <c r="M44" s="447">
        <f t="shared" si="12"/>
        <v>3919302</v>
      </c>
      <c r="N44" s="447">
        <f t="shared" si="12"/>
        <v>3939846</v>
      </c>
      <c r="O44" s="447">
        <f t="shared" si="12"/>
        <v>3802080</v>
      </c>
      <c r="P44" s="447">
        <f t="shared" si="12"/>
        <v>1385732</v>
      </c>
      <c r="Q44" s="447">
        <f t="shared" si="12"/>
        <v>1012300</v>
      </c>
      <c r="R44" s="447">
        <f t="shared" si="12"/>
        <v>723627</v>
      </c>
      <c r="S44" s="449">
        <f t="shared" si="12"/>
        <v>1387170</v>
      </c>
      <c r="T44" s="466"/>
      <c r="U44" s="451"/>
    </row>
    <row r="45" spans="2:21" s="446" customFormat="1" ht="19.5" customHeight="1">
      <c r="B45" s="532" t="s">
        <v>106</v>
      </c>
      <c r="C45" s="533"/>
      <c r="D45" s="453">
        <f aca="true" t="shared" si="13" ref="D45:S45">SUM(D46:D47)</f>
        <v>6311257</v>
      </c>
      <c r="E45" s="453">
        <f t="shared" si="13"/>
        <v>0</v>
      </c>
      <c r="F45" s="453">
        <f t="shared" si="13"/>
        <v>965</v>
      </c>
      <c r="G45" s="453">
        <f t="shared" si="13"/>
        <v>16637</v>
      </c>
      <c r="H45" s="453">
        <f t="shared" si="13"/>
        <v>27740</v>
      </c>
      <c r="I45" s="453">
        <f t="shared" si="13"/>
        <v>59429</v>
      </c>
      <c r="J45" s="453">
        <f t="shared" si="13"/>
        <v>145177</v>
      </c>
      <c r="K45" s="453">
        <f t="shared" si="13"/>
        <v>331807</v>
      </c>
      <c r="L45" s="453">
        <f t="shared" si="13"/>
        <v>783316</v>
      </c>
      <c r="M45" s="453">
        <f t="shared" si="13"/>
        <v>1167533</v>
      </c>
      <c r="N45" s="453">
        <f t="shared" si="13"/>
        <v>1117225</v>
      </c>
      <c r="O45" s="453">
        <f t="shared" si="13"/>
        <v>1103965</v>
      </c>
      <c r="P45" s="453">
        <f t="shared" si="13"/>
        <v>428923</v>
      </c>
      <c r="Q45" s="453">
        <f t="shared" si="13"/>
        <v>334017</v>
      </c>
      <c r="R45" s="453">
        <f t="shared" si="13"/>
        <v>196584</v>
      </c>
      <c r="S45" s="444">
        <f t="shared" si="13"/>
        <v>597939</v>
      </c>
      <c r="T45" s="454"/>
      <c r="U45" s="445"/>
    </row>
    <row r="46" spans="2:21" s="400" customFormat="1" ht="19.5" customHeight="1">
      <c r="B46" s="534">
        <v>29</v>
      </c>
      <c r="C46" s="535" t="s">
        <v>46</v>
      </c>
      <c r="D46" s="396">
        <f>SUM(E46:S46)</f>
        <v>3837982</v>
      </c>
      <c r="E46" s="424">
        <v>0</v>
      </c>
      <c r="F46" s="424">
        <v>400</v>
      </c>
      <c r="G46" s="416">
        <v>10170</v>
      </c>
      <c r="H46" s="416">
        <v>22004</v>
      </c>
      <c r="I46" s="416">
        <v>42393</v>
      </c>
      <c r="J46" s="416">
        <v>92831</v>
      </c>
      <c r="K46" s="416">
        <v>200932</v>
      </c>
      <c r="L46" s="416">
        <v>470863</v>
      </c>
      <c r="M46" s="416">
        <v>709823</v>
      </c>
      <c r="N46" s="416">
        <v>670867</v>
      </c>
      <c r="O46" s="416">
        <v>617092</v>
      </c>
      <c r="P46" s="416">
        <v>265511</v>
      </c>
      <c r="Q46" s="416">
        <v>195043</v>
      </c>
      <c r="R46" s="416">
        <v>123423</v>
      </c>
      <c r="S46" s="427">
        <v>416630</v>
      </c>
      <c r="T46" s="415">
        <v>29</v>
      </c>
      <c r="U46" s="399"/>
    </row>
    <row r="47" spans="2:21" s="400" customFormat="1" ht="19.5" customHeight="1">
      <c r="B47" s="534">
        <v>30</v>
      </c>
      <c r="C47" s="535" t="s">
        <v>47</v>
      </c>
      <c r="D47" s="396">
        <f>SUM(E47:S47)</f>
        <v>2473275</v>
      </c>
      <c r="E47" s="424">
        <v>0</v>
      </c>
      <c r="F47" s="416">
        <v>565</v>
      </c>
      <c r="G47" s="416">
        <v>6467</v>
      </c>
      <c r="H47" s="416">
        <v>5736</v>
      </c>
      <c r="I47" s="416">
        <v>17036</v>
      </c>
      <c r="J47" s="416">
        <v>52346</v>
      </c>
      <c r="K47" s="416">
        <v>130875</v>
      </c>
      <c r="L47" s="416">
        <v>312453</v>
      </c>
      <c r="M47" s="416">
        <v>457710</v>
      </c>
      <c r="N47" s="416">
        <v>446358</v>
      </c>
      <c r="O47" s="416">
        <v>486873</v>
      </c>
      <c r="P47" s="416">
        <v>163412</v>
      </c>
      <c r="Q47" s="416">
        <v>138974</v>
      </c>
      <c r="R47" s="416">
        <v>73161</v>
      </c>
      <c r="S47" s="427">
        <v>181309</v>
      </c>
      <c r="T47" s="415">
        <v>30</v>
      </c>
      <c r="U47" s="399"/>
    </row>
    <row r="48" spans="2:21" s="446" customFormat="1" ht="19.5" customHeight="1">
      <c r="B48" s="532" t="s">
        <v>107</v>
      </c>
      <c r="C48" s="533"/>
      <c r="D48" s="453">
        <f aca="true" t="shared" si="14" ref="D48:S48">SUM(D49:D52)</f>
        <v>6975163</v>
      </c>
      <c r="E48" s="443">
        <f t="shared" si="14"/>
        <v>0</v>
      </c>
      <c r="F48" s="453">
        <f t="shared" si="14"/>
        <v>363</v>
      </c>
      <c r="G48" s="453">
        <f t="shared" si="14"/>
        <v>15404</v>
      </c>
      <c r="H48" s="453">
        <f t="shared" si="14"/>
        <v>36506</v>
      </c>
      <c r="I48" s="453">
        <f t="shared" si="14"/>
        <v>100690</v>
      </c>
      <c r="J48" s="453">
        <f t="shared" si="14"/>
        <v>193336</v>
      </c>
      <c r="K48" s="453">
        <f t="shared" si="14"/>
        <v>497622</v>
      </c>
      <c r="L48" s="453">
        <f t="shared" si="14"/>
        <v>809011</v>
      </c>
      <c r="M48" s="453">
        <f t="shared" si="14"/>
        <v>1367376</v>
      </c>
      <c r="N48" s="453">
        <f t="shared" si="14"/>
        <v>1343342</v>
      </c>
      <c r="O48" s="453">
        <f t="shared" si="14"/>
        <v>1298959</v>
      </c>
      <c r="P48" s="453">
        <f t="shared" si="14"/>
        <v>459789</v>
      </c>
      <c r="Q48" s="453">
        <f t="shared" si="14"/>
        <v>305918</v>
      </c>
      <c r="R48" s="453">
        <f t="shared" si="14"/>
        <v>225486</v>
      </c>
      <c r="S48" s="444">
        <f t="shared" si="14"/>
        <v>321361</v>
      </c>
      <c r="T48" s="454"/>
      <c r="U48" s="445"/>
    </row>
    <row r="49" spans="2:21" s="400" customFormat="1" ht="19.5" customHeight="1">
      <c r="B49" s="534">
        <v>31</v>
      </c>
      <c r="C49" s="535" t="s">
        <v>48</v>
      </c>
      <c r="D49" s="396">
        <f>SUM(E49:S49)</f>
        <v>3482230</v>
      </c>
      <c r="E49" s="424">
        <v>0</v>
      </c>
      <c r="F49" s="416">
        <v>82</v>
      </c>
      <c r="G49" s="416">
        <v>3628</v>
      </c>
      <c r="H49" s="416">
        <v>6964</v>
      </c>
      <c r="I49" s="416">
        <v>25575</v>
      </c>
      <c r="J49" s="416">
        <v>45162</v>
      </c>
      <c r="K49" s="416">
        <v>184475</v>
      </c>
      <c r="L49" s="416">
        <v>321813</v>
      </c>
      <c r="M49" s="416">
        <v>709735</v>
      </c>
      <c r="N49" s="416">
        <v>616529</v>
      </c>
      <c r="O49" s="416">
        <v>731030</v>
      </c>
      <c r="P49" s="416">
        <v>291137</v>
      </c>
      <c r="Q49" s="416">
        <v>192573</v>
      </c>
      <c r="R49" s="416">
        <v>143250</v>
      </c>
      <c r="S49" s="427">
        <v>210277</v>
      </c>
      <c r="T49" s="415">
        <v>31</v>
      </c>
      <c r="U49" s="399"/>
    </row>
    <row r="50" spans="2:21" s="400" customFormat="1" ht="19.5" customHeight="1">
      <c r="B50" s="534">
        <v>32</v>
      </c>
      <c r="C50" s="535" t="s">
        <v>49</v>
      </c>
      <c r="D50" s="396">
        <f>SUM(E50:S50)</f>
        <v>313516</v>
      </c>
      <c r="E50" s="424">
        <v>0</v>
      </c>
      <c r="F50" s="416">
        <v>60</v>
      </c>
      <c r="G50" s="416">
        <v>562</v>
      </c>
      <c r="H50" s="416">
        <v>1054</v>
      </c>
      <c r="I50" s="416">
        <v>2854</v>
      </c>
      <c r="J50" s="416">
        <v>5265</v>
      </c>
      <c r="K50" s="416">
        <v>20322</v>
      </c>
      <c r="L50" s="416">
        <v>19166</v>
      </c>
      <c r="M50" s="416">
        <v>58114</v>
      </c>
      <c r="N50" s="416">
        <v>87766</v>
      </c>
      <c r="O50" s="416">
        <v>48019</v>
      </c>
      <c r="P50" s="416">
        <v>28698</v>
      </c>
      <c r="Q50" s="416">
        <v>19244</v>
      </c>
      <c r="R50" s="416">
        <v>14911</v>
      </c>
      <c r="S50" s="427">
        <v>7481</v>
      </c>
      <c r="T50" s="415">
        <v>32</v>
      </c>
      <c r="U50" s="399"/>
    </row>
    <row r="51" spans="2:21" s="400" customFormat="1" ht="19.5" customHeight="1">
      <c r="B51" s="534">
        <v>33</v>
      </c>
      <c r="C51" s="535" t="s">
        <v>50</v>
      </c>
      <c r="D51" s="396">
        <f>SUM(E51:S51)</f>
        <v>1157620</v>
      </c>
      <c r="E51" s="424">
        <v>0</v>
      </c>
      <c r="F51" s="416">
        <v>2</v>
      </c>
      <c r="G51" s="416">
        <v>3151</v>
      </c>
      <c r="H51" s="416">
        <v>7452</v>
      </c>
      <c r="I51" s="416">
        <v>29745</v>
      </c>
      <c r="J51" s="416">
        <v>59766</v>
      </c>
      <c r="K51" s="416">
        <v>151387</v>
      </c>
      <c r="L51" s="416">
        <v>292750</v>
      </c>
      <c r="M51" s="416">
        <v>283537</v>
      </c>
      <c r="N51" s="416">
        <v>167500</v>
      </c>
      <c r="O51" s="416">
        <v>113375</v>
      </c>
      <c r="P51" s="416">
        <v>16944</v>
      </c>
      <c r="Q51" s="416">
        <v>7368</v>
      </c>
      <c r="R51" s="416">
        <v>8253</v>
      </c>
      <c r="S51" s="427">
        <v>16390</v>
      </c>
      <c r="T51" s="415">
        <v>33</v>
      </c>
      <c r="U51" s="399"/>
    </row>
    <row r="52" spans="2:21" s="400" customFormat="1" ht="19.5" customHeight="1">
      <c r="B52" s="534">
        <v>34</v>
      </c>
      <c r="C52" s="535" t="s">
        <v>60</v>
      </c>
      <c r="D52" s="396">
        <f>SUM(E52:S52)</f>
        <v>2021797</v>
      </c>
      <c r="E52" s="424">
        <v>0</v>
      </c>
      <c r="F52" s="416">
        <v>219</v>
      </c>
      <c r="G52" s="416">
        <v>8063</v>
      </c>
      <c r="H52" s="416">
        <v>21036</v>
      </c>
      <c r="I52" s="416">
        <v>42516</v>
      </c>
      <c r="J52" s="416">
        <v>83143</v>
      </c>
      <c r="K52" s="416">
        <v>141438</v>
      </c>
      <c r="L52" s="416">
        <v>175282</v>
      </c>
      <c r="M52" s="416">
        <v>315990</v>
      </c>
      <c r="N52" s="416">
        <v>471547</v>
      </c>
      <c r="O52" s="416">
        <v>406535</v>
      </c>
      <c r="P52" s="416">
        <v>123010</v>
      </c>
      <c r="Q52" s="416">
        <v>86733</v>
      </c>
      <c r="R52" s="416">
        <v>59072</v>
      </c>
      <c r="S52" s="427">
        <v>87213</v>
      </c>
      <c r="T52" s="415">
        <v>34</v>
      </c>
      <c r="U52" s="399"/>
    </row>
    <row r="53" spans="2:21" s="446" customFormat="1" ht="19.5" customHeight="1">
      <c r="B53" s="532" t="s">
        <v>108</v>
      </c>
      <c r="C53" s="533"/>
      <c r="D53" s="453">
        <f aca="true" t="shared" si="15" ref="D53:S53">SUM(D54:D57)</f>
        <v>7431373</v>
      </c>
      <c r="E53" s="443">
        <f t="shared" si="15"/>
        <v>0</v>
      </c>
      <c r="F53" s="453">
        <f t="shared" si="15"/>
        <v>884</v>
      </c>
      <c r="G53" s="453">
        <f t="shared" si="15"/>
        <v>12452</v>
      </c>
      <c r="H53" s="453">
        <f t="shared" si="15"/>
        <v>27012</v>
      </c>
      <c r="I53" s="453">
        <f t="shared" si="15"/>
        <v>92485</v>
      </c>
      <c r="J53" s="453">
        <f t="shared" si="15"/>
        <v>181848</v>
      </c>
      <c r="K53" s="453">
        <f t="shared" si="15"/>
        <v>429801</v>
      </c>
      <c r="L53" s="453">
        <f t="shared" si="15"/>
        <v>785251</v>
      </c>
      <c r="M53" s="453">
        <f t="shared" si="15"/>
        <v>1384393</v>
      </c>
      <c r="N53" s="453">
        <f t="shared" si="15"/>
        <v>1479279</v>
      </c>
      <c r="O53" s="453">
        <f t="shared" si="15"/>
        <v>1399156</v>
      </c>
      <c r="P53" s="453">
        <f t="shared" si="15"/>
        <v>497020</v>
      </c>
      <c r="Q53" s="453">
        <f t="shared" si="15"/>
        <v>372365</v>
      </c>
      <c r="R53" s="453">
        <f t="shared" si="15"/>
        <v>301557</v>
      </c>
      <c r="S53" s="444">
        <f t="shared" si="15"/>
        <v>467870</v>
      </c>
      <c r="T53" s="454"/>
      <c r="U53" s="445"/>
    </row>
    <row r="54" spans="2:21" s="400" customFormat="1" ht="19.5" customHeight="1">
      <c r="B54" s="534">
        <v>35</v>
      </c>
      <c r="C54" s="535" t="s">
        <v>51</v>
      </c>
      <c r="D54" s="396">
        <f>SUM(E54:S54)</f>
        <v>1085130</v>
      </c>
      <c r="E54" s="424">
        <v>0</v>
      </c>
      <c r="F54" s="416">
        <v>351</v>
      </c>
      <c r="G54" s="416">
        <v>1953</v>
      </c>
      <c r="H54" s="416">
        <v>4100</v>
      </c>
      <c r="I54" s="416">
        <v>9650</v>
      </c>
      <c r="J54" s="416">
        <v>19104</v>
      </c>
      <c r="K54" s="416">
        <v>47704</v>
      </c>
      <c r="L54" s="416">
        <v>137849</v>
      </c>
      <c r="M54" s="416">
        <v>194911</v>
      </c>
      <c r="N54" s="416">
        <v>258008</v>
      </c>
      <c r="O54" s="416">
        <v>200093</v>
      </c>
      <c r="P54" s="416">
        <v>60836</v>
      </c>
      <c r="Q54" s="416">
        <v>45402</v>
      </c>
      <c r="R54" s="416">
        <v>25322</v>
      </c>
      <c r="S54" s="427">
        <v>79847</v>
      </c>
      <c r="T54" s="415">
        <v>35</v>
      </c>
      <c r="U54" s="399"/>
    </row>
    <row r="55" spans="2:21" s="400" customFormat="1" ht="19.5" customHeight="1">
      <c r="B55" s="534">
        <v>36</v>
      </c>
      <c r="C55" s="535" t="s">
        <v>52</v>
      </c>
      <c r="D55" s="396">
        <f>SUM(E55:S55)</f>
        <v>3510668</v>
      </c>
      <c r="E55" s="424">
        <v>0</v>
      </c>
      <c r="F55" s="416">
        <v>51</v>
      </c>
      <c r="G55" s="416">
        <v>6786</v>
      </c>
      <c r="H55" s="416">
        <v>10707</v>
      </c>
      <c r="I55" s="416">
        <v>43606</v>
      </c>
      <c r="J55" s="416">
        <v>66216</v>
      </c>
      <c r="K55" s="416">
        <v>189723</v>
      </c>
      <c r="L55" s="416">
        <v>326397</v>
      </c>
      <c r="M55" s="416">
        <v>673305</v>
      </c>
      <c r="N55" s="416">
        <v>689125</v>
      </c>
      <c r="O55" s="416">
        <v>704437</v>
      </c>
      <c r="P55" s="416">
        <v>195018</v>
      </c>
      <c r="Q55" s="416">
        <v>178252</v>
      </c>
      <c r="R55" s="416">
        <v>188453</v>
      </c>
      <c r="S55" s="427">
        <v>238592</v>
      </c>
      <c r="T55" s="415">
        <v>36</v>
      </c>
      <c r="U55" s="399"/>
    </row>
    <row r="56" spans="2:21" s="400" customFormat="1" ht="19.5" customHeight="1">
      <c r="B56" s="534">
        <v>37</v>
      </c>
      <c r="C56" s="535" t="s">
        <v>53</v>
      </c>
      <c r="D56" s="396">
        <f>SUM(E56:S56)</f>
        <v>2007493</v>
      </c>
      <c r="E56" s="424">
        <v>0</v>
      </c>
      <c r="F56" s="416">
        <v>20</v>
      </c>
      <c r="G56" s="416">
        <v>2569</v>
      </c>
      <c r="H56" s="416">
        <v>10518</v>
      </c>
      <c r="I56" s="416">
        <v>30630</v>
      </c>
      <c r="J56" s="416">
        <v>79248</v>
      </c>
      <c r="K56" s="416">
        <v>148241</v>
      </c>
      <c r="L56" s="416">
        <v>229706</v>
      </c>
      <c r="M56" s="416">
        <v>372629</v>
      </c>
      <c r="N56" s="416">
        <v>357597</v>
      </c>
      <c r="O56" s="416">
        <v>327725</v>
      </c>
      <c r="P56" s="416">
        <v>167047</v>
      </c>
      <c r="Q56" s="416">
        <v>98788</v>
      </c>
      <c r="R56" s="416">
        <v>65396</v>
      </c>
      <c r="S56" s="427">
        <v>117379</v>
      </c>
      <c r="T56" s="415">
        <v>37</v>
      </c>
      <c r="U56" s="399"/>
    </row>
    <row r="57" spans="2:21" s="400" customFormat="1" ht="19.5" customHeight="1" thickBot="1">
      <c r="B57" s="542">
        <v>38</v>
      </c>
      <c r="C57" s="543" t="s">
        <v>54</v>
      </c>
      <c r="D57" s="435">
        <f>SUM(E57:S57)</f>
        <v>828082</v>
      </c>
      <c r="E57" s="467">
        <v>0</v>
      </c>
      <c r="F57" s="436">
        <v>462</v>
      </c>
      <c r="G57" s="436">
        <v>1144</v>
      </c>
      <c r="H57" s="436">
        <v>1687</v>
      </c>
      <c r="I57" s="436">
        <v>8599</v>
      </c>
      <c r="J57" s="436">
        <v>17280</v>
      </c>
      <c r="K57" s="436">
        <v>44133</v>
      </c>
      <c r="L57" s="436">
        <v>91299</v>
      </c>
      <c r="M57" s="436">
        <v>143548</v>
      </c>
      <c r="N57" s="436">
        <v>174549</v>
      </c>
      <c r="O57" s="436">
        <v>166901</v>
      </c>
      <c r="P57" s="436">
        <v>74119</v>
      </c>
      <c r="Q57" s="436">
        <v>49923</v>
      </c>
      <c r="R57" s="436">
        <v>22386</v>
      </c>
      <c r="S57" s="468">
        <v>32052</v>
      </c>
      <c r="T57" s="434">
        <v>38</v>
      </c>
      <c r="U57" s="399"/>
    </row>
    <row r="58" spans="2:21" ht="12">
      <c r="B58" s="389" t="s">
        <v>174</v>
      </c>
      <c r="C58" s="389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91"/>
      <c r="U58" s="389"/>
    </row>
    <row r="59" spans="3:21" ht="12">
      <c r="C59" s="389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91"/>
      <c r="U59" s="389"/>
    </row>
  </sheetData>
  <sheetProtection/>
  <mergeCells count="17">
    <mergeCell ref="B3:C3"/>
    <mergeCell ref="B48:C48"/>
    <mergeCell ref="B53:C53"/>
    <mergeCell ref="B23:C23"/>
    <mergeCell ref="B24:C24"/>
    <mergeCell ref="B33:C33"/>
    <mergeCell ref="B44:C44"/>
    <mergeCell ref="B5:C5"/>
    <mergeCell ref="B4:C4"/>
    <mergeCell ref="B15:C15"/>
    <mergeCell ref="B45:C45"/>
    <mergeCell ref="B6:C6"/>
    <mergeCell ref="B7:C7"/>
    <mergeCell ref="B8:C8"/>
    <mergeCell ref="B14:C14"/>
    <mergeCell ref="B29:C29"/>
    <mergeCell ref="B41:C41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izm-k</cp:lastModifiedBy>
  <cp:lastPrinted>2009-01-26T04:31:45Z</cp:lastPrinted>
  <dcterms:created xsi:type="dcterms:W3CDTF">2006-01-04T05:18:03Z</dcterms:created>
  <dcterms:modified xsi:type="dcterms:W3CDTF">2009-01-27T09:24:06Z</dcterms:modified>
  <cp:category/>
  <cp:version/>
  <cp:contentType/>
  <cp:contentStatus/>
</cp:coreProperties>
</file>