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70" windowWidth="9915" windowHeight="4455" activeTab="0"/>
  </bookViews>
  <sheets>
    <sheet name="取扱状況（地方卸売市場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<sst xmlns="http://schemas.openxmlformats.org/spreadsheetml/2006/main" count="114" uniqueCount="65">
  <si>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>単位：数量（トン）、金額（千円）</t>
  </si>
  <si>
    <t>平</t>
  </si>
  <si>
    <t>成</t>
  </si>
  <si>
    <t>１０</t>
  </si>
  <si>
    <t>年</t>
  </si>
  <si>
    <t>度</t>
  </si>
  <si>
    <t>取</t>
  </si>
  <si>
    <t>扱</t>
  </si>
  <si>
    <t>高</t>
  </si>
  <si>
    <t>平成９年度取扱高</t>
  </si>
  <si>
    <t>平成８年度取扱高</t>
  </si>
  <si>
    <t>１０年／９年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</si>
  <si>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</si>
  <si>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</si>
  <si>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</si>
  <si>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</si>
  <si>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</si>
  <si>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</si>
  <si>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</si>
  <si>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</si>
  <si>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</si>
  <si>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前橋生鮮食料品総合(地)</t>
  </si>
  <si>
    <t>〔前橋青果(株)〕</t>
  </si>
  <si>
    <t>〔前橋水産物商業(協)〕</t>
  </si>
  <si>
    <t>桐生公設(地)</t>
  </si>
  <si>
    <t>〔桐生青果(株)〕</t>
  </si>
  <si>
    <t>〔(株)海商水産〕</t>
  </si>
  <si>
    <t>〔群馬中央水産(株)〕</t>
  </si>
  <si>
    <t>高崎市総合(地)</t>
  </si>
  <si>
    <t>〔群高青果(株)〕</t>
  </si>
  <si>
    <t>〔(株)群馬県水産市場〕</t>
  </si>
  <si>
    <t>〔群馬県中央園芸(株)〕</t>
  </si>
  <si>
    <t>－</t>
  </si>
  <si>
    <t>太田地区総合(地)</t>
  </si>
  <si>
    <t>〔太田魚菜商業(協)〕</t>
  </si>
  <si>
    <t>〔(株)太田園芸花き卸売市場〕</t>
  </si>
  <si>
    <t>伊勢崎市公設(地)</t>
  </si>
  <si>
    <t>〔長野県連合青果(株)伊勢崎支社〕</t>
  </si>
  <si>
    <t>〔(株)群馬丸魚〕</t>
  </si>
  <si>
    <t>〔(株)マルイチ産商伊勢崎支社〕</t>
  </si>
  <si>
    <t>沼田(地)　沼田魚菜(協)</t>
  </si>
  <si>
    <t>渋川魚菜(地)</t>
  </si>
  <si>
    <t>(地)富岡魚菜(協)</t>
  </si>
  <si>
    <t>館林市総合（地）</t>
  </si>
  <si>
    <t>〔館林中央市場(株)〕</t>
  </si>
  <si>
    <t>群馬(地) 二 群馬大同青果(株)</t>
  </si>
  <si>
    <t>八幡青果(地)</t>
  </si>
  <si>
    <t>(地)藤岡青果(株)</t>
  </si>
  <si>
    <t>（有）板鼻青果(地)</t>
  </si>
  <si>
    <t>(地)(株)館林生産市場</t>
  </si>
  <si>
    <t>(地)板倉中央青果(株)</t>
  </si>
  <si>
    <t>(地)群馬中央青果市場</t>
  </si>
  <si>
    <t>群馬県食肉(地)</t>
  </si>
  <si>
    <t>前橋生花(地)</t>
  </si>
  <si>
    <t>富士園芸(地)</t>
  </si>
  <si>
    <t>群馬総合園芸(株)(地)</t>
  </si>
  <si>
    <t>桐生総合園芸（地）</t>
  </si>
  <si>
    <t>県  合  計</t>
  </si>
  <si>
    <t>前　年　合　計</t>
  </si>
  <si>
    <t>対　前　年　比</t>
  </si>
  <si>
    <t>取扱状況（地方卸売市場）</t>
  </si>
  <si>
    <t>取　　扱　　高　　</t>
  </si>
  <si>
    <t>　　市　　場　　名</t>
  </si>
  <si>
    <t>(株)丸邑中央青果（地）</t>
  </si>
  <si>
    <t>平成１０年度　（単位：数量（トン）、金額（千円））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</si>
</sst>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0"/>
      <color indexed="8"/>
      <name val="明朝"/>
      <family val="1"/>
    </font>
    <font>
      <sz val="6"/>
      <name val="ＭＳ Ｐ明朝"/>
      <family val="1"/>
    </font>
    <font>
      <sz val="10"/>
      <color indexed="8"/>
      <name val="明朝"/>
      <family val="1"/>
    </font>
    <font>
      <sz val="8"/>
      <color indexed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185" fontId="3" fillId="0" borderId="0" xfId="22" applyFont="1" applyAlignment="1">
      <alignment vertical="center"/>
      <protection/>
    </xf>
    <xf numFmtId="185" fontId="5" fillId="0" borderId="0" xfId="22" applyFont="1" applyAlignment="1">
      <alignment vertical="center"/>
      <protection/>
    </xf>
    <xf numFmtId="185" fontId="5" fillId="0" borderId="0" xfId="22" applyFont="1" applyAlignment="1">
      <alignment horizontal="right" vertical="center"/>
      <protection/>
    </xf>
    <xf numFmtId="185" fontId="5" fillId="2" borderId="1" xfId="22" applyNumberFormat="1" applyFont="1" applyFill="1" applyBorder="1" applyAlignment="1">
      <alignment horizontal="right" vertical="center"/>
      <protection/>
    </xf>
    <xf numFmtId="185" fontId="5" fillId="2" borderId="2" xfId="22" applyNumberFormat="1" applyFont="1" applyFill="1" applyBorder="1" applyAlignment="1">
      <alignment horizontal="center" vertical="center"/>
      <protection/>
    </xf>
    <xf numFmtId="185" fontId="5" fillId="2" borderId="3" xfId="22" applyNumberFormat="1" applyFont="1" applyFill="1" applyBorder="1" applyAlignment="1">
      <alignment horizontal="center" vertical="center"/>
      <protection/>
    </xf>
    <xf numFmtId="185" fontId="5" fillId="2" borderId="2" xfId="22" applyNumberFormat="1" applyFont="1" applyFill="1" applyBorder="1" applyAlignment="1">
      <alignment horizontal="center" vertical="center"/>
      <protection/>
    </xf>
    <xf numFmtId="185" fontId="5" fillId="2" borderId="4" xfId="22" applyNumberFormat="1" applyFont="1" applyFill="1" applyBorder="1" applyAlignment="1">
      <alignment horizontal="center" vertical="center"/>
      <protection/>
    </xf>
    <xf numFmtId="185" fontId="5" fillId="2" borderId="5" xfId="22" applyNumberFormat="1" applyFont="1" applyFill="1" applyBorder="1" applyAlignment="1">
      <alignment horizontal="center" vertical="center"/>
      <protection/>
    </xf>
    <xf numFmtId="185" fontId="5" fillId="0" borderId="6" xfId="22" applyNumberFormat="1" applyFont="1" applyAlignment="1">
      <alignment vertical="center"/>
      <protection/>
    </xf>
    <xf numFmtId="185" fontId="5" fillId="2" borderId="7" xfId="22" applyNumberFormat="1" applyFont="1" applyFill="1" applyBorder="1" applyAlignment="1">
      <alignment horizontal="center" vertical="center"/>
      <protection/>
    </xf>
    <xf numFmtId="185" fontId="5" fillId="2" borderId="8" xfId="22" applyNumberFormat="1" applyFont="1" applyFill="1" applyBorder="1" applyAlignment="1">
      <alignment horizontal="center" vertical="center"/>
      <protection/>
    </xf>
    <xf numFmtId="185" fontId="5" fillId="2" borderId="9" xfId="22" applyNumberFormat="1" applyFont="1" applyFill="1" applyBorder="1" applyAlignment="1">
      <alignment horizontal="center" vertical="center"/>
      <protection/>
    </xf>
    <xf numFmtId="185" fontId="5" fillId="2" borderId="10" xfId="22" applyNumberFormat="1" applyFont="1" applyFill="1" applyBorder="1" applyAlignment="1">
      <alignment horizontal="center" vertical="center"/>
      <protection/>
    </xf>
    <xf numFmtId="185" fontId="5" fillId="2" borderId="11" xfId="22" applyNumberFormat="1" applyFont="1" applyFill="1" applyBorder="1" applyAlignment="1">
      <alignment horizontal="center" vertical="center"/>
      <protection/>
    </xf>
    <xf numFmtId="185" fontId="5" fillId="2" borderId="12" xfId="22" applyNumberFormat="1" applyFont="1" applyFill="1" applyBorder="1" applyAlignment="1">
      <alignment horizontal="center" vertical="center"/>
      <protection/>
    </xf>
    <xf numFmtId="185" fontId="5" fillId="2" borderId="13" xfId="22" applyNumberFormat="1" applyFont="1" applyFill="1" applyBorder="1" applyAlignment="1">
      <alignment horizontal="center" vertical="center"/>
      <protection/>
    </xf>
    <xf numFmtId="185" fontId="5" fillId="2" borderId="7" xfId="22" applyNumberFormat="1" applyFont="1" applyFill="1" applyBorder="1" applyAlignment="1">
      <alignment horizontal="left" vertical="center"/>
      <protection/>
    </xf>
    <xf numFmtId="185" fontId="5" fillId="0" borderId="6" xfId="22" applyNumberFormat="1" applyFont="1" applyAlignment="1">
      <alignment horizontal="center" vertical="center"/>
      <protection/>
    </xf>
    <xf numFmtId="185" fontId="5" fillId="0" borderId="0" xfId="22" applyFont="1" applyAlignment="1">
      <alignment horizontal="center" vertical="center"/>
      <protection/>
    </xf>
    <xf numFmtId="185" fontId="5" fillId="3" borderId="14" xfId="22" applyNumberFormat="1" applyFont="1" applyFill="1" applyBorder="1" applyAlignment="1">
      <alignment horizontal="distributed" vertical="center"/>
      <protection/>
    </xf>
    <xf numFmtId="185" fontId="5" fillId="0" borderId="10" xfId="22" applyNumberFormat="1" applyFont="1" applyBorder="1" applyAlignment="1">
      <alignment horizontal="right" vertical="center"/>
      <protection/>
    </xf>
    <xf numFmtId="195" fontId="5" fillId="0" borderId="10" xfId="22" applyNumberFormat="1" applyFont="1" applyBorder="1" applyAlignment="1">
      <alignment horizontal="right" vertical="center"/>
      <protection/>
    </xf>
    <xf numFmtId="185" fontId="5" fillId="3" borderId="14" xfId="22" applyNumberFormat="1" applyFont="1" applyFill="1" applyBorder="1" applyAlignment="1">
      <alignment horizontal="distributed" vertical="center"/>
      <protection/>
    </xf>
    <xf numFmtId="185" fontId="5" fillId="3" borderId="15" xfId="22" applyNumberFormat="1" applyFont="1" applyFill="1" applyBorder="1" applyAlignment="1">
      <alignment horizontal="distributed" vertical="center"/>
      <protection/>
    </xf>
    <xf numFmtId="185" fontId="5" fillId="0" borderId="3" xfId="22" applyNumberFormat="1" applyFont="1" applyBorder="1" applyAlignment="1">
      <alignment vertical="center"/>
      <protection/>
    </xf>
    <xf numFmtId="185" fontId="6" fillId="0" borderId="0" xfId="22" applyFont="1" applyAlignment="1">
      <alignment horizontal="left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4</xdr:row>
      <xdr:rowOff>104775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3124200" y="73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904875</xdr:colOff>
      <xdr:row>28</xdr:row>
      <xdr:rowOff>28575</xdr:rowOff>
    </xdr:from>
    <xdr:to>
      <xdr:col>1</xdr:col>
      <xdr:colOff>1104900</xdr:colOff>
      <xdr:row>28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152525" y="43148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323850"/>
          <a:ext cx="2733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zoomScale="125" zoomScaleNormal="125" zoomScaleSheetLayoutView="100" workbookViewId="0" topLeftCell="A1">
      <selection activeCell="B1" sqref="B1"/>
    </sheetView>
  </sheetViews>
  <sheetFormatPr defaultColWidth="8.8984375" defaultRowHeight="12" customHeight="1"/>
  <cols>
    <col min="1" max="1" width="2.59765625" style="2" customWidth="1"/>
    <col min="2" max="2" width="28.69921875" style="2" customWidth="1"/>
    <col min="3" max="3" width="7.3984375" style="2" bestFit="1" customWidth="1"/>
    <col min="4" max="4" width="10.09765625" style="2" bestFit="1" customWidth="1"/>
    <col min="5" max="5" width="6.5" style="2" bestFit="1" customWidth="1"/>
    <col min="6" max="6" width="10.09765625" style="2" bestFit="1" customWidth="1"/>
    <col min="7" max="7" width="6.5" style="2" bestFit="1" customWidth="1"/>
    <col min="8" max="8" width="10.09765625" style="2" bestFit="1" customWidth="1"/>
    <col min="9" max="9" width="6.5" style="2" bestFit="1" customWidth="1"/>
    <col min="10" max="10" width="10.09765625" style="2" bestFit="1" customWidth="1"/>
    <col min="11" max="12" width="9.19921875" style="2" bestFit="1" customWidth="1"/>
    <col min="13" max="13" width="7.3984375" style="2" bestFit="1" customWidth="1"/>
    <col min="14" max="14" width="11" style="2" bestFit="1" customWidth="1"/>
    <col min="15" max="15" width="7.3984375" style="2" bestFit="1" customWidth="1"/>
    <col min="16" max="16" width="11" style="2" bestFit="1" customWidth="1"/>
    <col min="17" max="17" width="7.3984375" style="2" bestFit="1" customWidth="1"/>
    <col min="18" max="18" width="11" style="2" bestFit="1" customWidth="1"/>
    <col min="19" max="19" width="6.5" style="2" bestFit="1" customWidth="1"/>
    <col min="20" max="20" width="6.5" style="2" customWidth="1"/>
    <col min="21" max="16384" width="8.8984375" style="2" customWidth="1"/>
  </cols>
  <sheetData>
    <row r="1" ht="13.5" customHeight="1">
      <c r="B1" s="1" t="s">
        <v>60</v>
      </c>
    </row>
    <row r="2" ht="12" customHeight="1" thickBot="1">
      <c r="T2" s="3" t="s">
        <v>0</v>
      </c>
    </row>
    <row r="3" spans="2:21" ht="12" customHeight="1">
      <c r="B3" s="4" t="s">
        <v>61</v>
      </c>
      <c r="C3" s="5"/>
      <c r="D3" s="6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/>
      <c r="N3" s="6"/>
      <c r="O3" s="7" t="s">
        <v>9</v>
      </c>
      <c r="P3" s="8"/>
      <c r="Q3" s="7" t="s">
        <v>10</v>
      </c>
      <c r="R3" s="8"/>
      <c r="S3" s="7" t="s">
        <v>11</v>
      </c>
      <c r="T3" s="9"/>
      <c r="U3" s="10"/>
    </row>
    <row r="4" spans="2:21" ht="12" customHeight="1">
      <c r="B4" s="11"/>
      <c r="C4" s="12" t="s">
        <v>12</v>
      </c>
      <c r="D4" s="13"/>
      <c r="E4" s="12" t="s">
        <v>13</v>
      </c>
      <c r="F4" s="13"/>
      <c r="G4" s="12" t="s">
        <v>14</v>
      </c>
      <c r="H4" s="13"/>
      <c r="I4" s="12" t="s">
        <v>15</v>
      </c>
      <c r="J4" s="13"/>
      <c r="K4" s="14" t="s">
        <v>16</v>
      </c>
      <c r="L4" s="14" t="s">
        <v>17</v>
      </c>
      <c r="M4" s="12" t="s">
        <v>18</v>
      </c>
      <c r="N4" s="13"/>
      <c r="O4" s="15"/>
      <c r="P4" s="16"/>
      <c r="Q4" s="15"/>
      <c r="R4" s="16"/>
      <c r="S4" s="15"/>
      <c r="T4" s="17"/>
      <c r="U4" s="10"/>
    </row>
    <row r="5" spans="2:21" s="20" customFormat="1" ht="12" customHeight="1">
      <c r="B5" s="18" t="s">
        <v>62</v>
      </c>
      <c r="C5" s="14" t="s">
        <v>19</v>
      </c>
      <c r="D5" s="14" t="s">
        <v>20</v>
      </c>
      <c r="E5" s="14" t="s">
        <v>19</v>
      </c>
      <c r="F5" s="14" t="s">
        <v>20</v>
      </c>
      <c r="G5" s="14" t="s">
        <v>19</v>
      </c>
      <c r="H5" s="14" t="s">
        <v>20</v>
      </c>
      <c r="I5" s="14" t="s">
        <v>19</v>
      </c>
      <c r="J5" s="14" t="s">
        <v>20</v>
      </c>
      <c r="K5" s="14" t="s">
        <v>20</v>
      </c>
      <c r="L5" s="14" t="s">
        <v>20</v>
      </c>
      <c r="M5" s="14" t="s">
        <v>19</v>
      </c>
      <c r="N5" s="14" t="s">
        <v>20</v>
      </c>
      <c r="O5" s="14" t="s">
        <v>19</v>
      </c>
      <c r="P5" s="14" t="s">
        <v>20</v>
      </c>
      <c r="Q5" s="14" t="s">
        <v>19</v>
      </c>
      <c r="R5" s="14" t="s">
        <v>20</v>
      </c>
      <c r="S5" s="14" t="s">
        <v>19</v>
      </c>
      <c r="T5" s="14" t="s">
        <v>20</v>
      </c>
      <c r="U5" s="19"/>
    </row>
    <row r="6" spans="2:21" ht="12" customHeight="1">
      <c r="B6" s="21" t="s">
        <v>21</v>
      </c>
      <c r="C6" s="22">
        <f aca="true" t="shared" si="0" ref="C6:L6">SUM(C7:C8)</f>
        <v>81984</v>
      </c>
      <c r="D6" s="22">
        <f t="shared" si="0"/>
        <v>16116229</v>
      </c>
      <c r="E6" s="22">
        <f t="shared" si="0"/>
        <v>21005</v>
      </c>
      <c r="F6" s="22">
        <f t="shared" si="0"/>
        <v>5136479</v>
      </c>
      <c r="G6" s="22">
        <f t="shared" si="0"/>
        <v>2846</v>
      </c>
      <c r="H6" s="22">
        <f t="shared" si="0"/>
        <v>2450734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504195</v>
      </c>
      <c r="M6" s="22">
        <f aca="true" t="shared" si="1" ref="M6:M37">SUM(C6,E6,G6,I6)</f>
        <v>105835</v>
      </c>
      <c r="N6" s="22">
        <f aca="true" t="shared" si="2" ref="N6:N42">SUM(D6,F6,H6,J6,K6,L6)</f>
        <v>24207637</v>
      </c>
      <c r="O6" s="22">
        <v>113379</v>
      </c>
      <c r="P6" s="22">
        <v>22854234</v>
      </c>
      <c r="Q6" s="22">
        <f>SUM(Q7:Q8)</f>
        <v>112435</v>
      </c>
      <c r="R6" s="22">
        <f>SUM(R7:R8)</f>
        <v>23322958</v>
      </c>
      <c r="S6" s="23">
        <f aca="true" t="shared" si="3" ref="S6:S15">+M6/O6</f>
        <v>0.9334621049753482</v>
      </c>
      <c r="T6" s="23">
        <f aca="true" t="shared" si="4" ref="T6:T15">+N6/P6</f>
        <v>1.0592189175975006</v>
      </c>
      <c r="U6" s="10"/>
    </row>
    <row r="7" spans="2:21" ht="12" customHeight="1">
      <c r="B7" s="21" t="s">
        <v>22</v>
      </c>
      <c r="C7" s="22">
        <v>81984</v>
      </c>
      <c r="D7" s="22">
        <v>16116229</v>
      </c>
      <c r="E7" s="22">
        <v>21005</v>
      </c>
      <c r="F7" s="22">
        <v>5136479</v>
      </c>
      <c r="G7" s="22"/>
      <c r="H7" s="22"/>
      <c r="I7" s="22"/>
      <c r="J7" s="22"/>
      <c r="K7" s="22"/>
      <c r="L7" s="22">
        <v>496127</v>
      </c>
      <c r="M7" s="22">
        <f t="shared" si="1"/>
        <v>102989</v>
      </c>
      <c r="N7" s="22">
        <f t="shared" si="2"/>
        <v>21748835</v>
      </c>
      <c r="O7" s="22">
        <v>109918</v>
      </c>
      <c r="P7" s="22">
        <v>19937488</v>
      </c>
      <c r="Q7" s="22">
        <v>108935</v>
      </c>
      <c r="R7" s="22">
        <v>20319107</v>
      </c>
      <c r="S7" s="23">
        <f t="shared" si="3"/>
        <v>0.9369620990192689</v>
      </c>
      <c r="T7" s="23">
        <f t="shared" si="4"/>
        <v>1.090851314869757</v>
      </c>
      <c r="U7" s="10"/>
    </row>
    <row r="8" spans="2:21" ht="12" customHeight="1">
      <c r="B8" s="21" t="s">
        <v>23</v>
      </c>
      <c r="C8" s="22"/>
      <c r="D8" s="22"/>
      <c r="E8" s="22"/>
      <c r="F8" s="22"/>
      <c r="G8" s="22">
        <v>2846</v>
      </c>
      <c r="H8" s="22">
        <v>2450734</v>
      </c>
      <c r="I8" s="22"/>
      <c r="J8" s="22"/>
      <c r="K8" s="22"/>
      <c r="L8" s="22">
        <v>8068</v>
      </c>
      <c r="M8" s="22">
        <f t="shared" si="1"/>
        <v>2846</v>
      </c>
      <c r="N8" s="22">
        <f t="shared" si="2"/>
        <v>2458802</v>
      </c>
      <c r="O8" s="22">
        <v>3461</v>
      </c>
      <c r="P8" s="22">
        <v>2916746</v>
      </c>
      <c r="Q8" s="22">
        <v>3500</v>
      </c>
      <c r="R8" s="22">
        <v>3003851</v>
      </c>
      <c r="S8" s="23">
        <f t="shared" si="3"/>
        <v>0.8223056919965328</v>
      </c>
      <c r="T8" s="23">
        <f t="shared" si="4"/>
        <v>0.8429948991101728</v>
      </c>
      <c r="U8" s="10"/>
    </row>
    <row r="9" spans="2:21" ht="12" customHeight="1">
      <c r="B9" s="21" t="s">
        <v>24</v>
      </c>
      <c r="C9" s="22">
        <f aca="true" t="shared" si="5" ref="C9:L9">SUM(C10:C12)</f>
        <v>20604</v>
      </c>
      <c r="D9" s="22">
        <f t="shared" si="5"/>
        <v>4457481</v>
      </c>
      <c r="E9" s="22">
        <f t="shared" si="5"/>
        <v>9201</v>
      </c>
      <c r="F9" s="22">
        <f t="shared" si="5"/>
        <v>2709717</v>
      </c>
      <c r="G9" s="22">
        <f t="shared" si="5"/>
        <v>12261</v>
      </c>
      <c r="H9" s="22">
        <f t="shared" si="5"/>
        <v>10316343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295652</v>
      </c>
      <c r="M9" s="22">
        <f t="shared" si="1"/>
        <v>42066</v>
      </c>
      <c r="N9" s="22">
        <f t="shared" si="2"/>
        <v>17779193</v>
      </c>
      <c r="O9" s="22">
        <v>45530</v>
      </c>
      <c r="P9" s="22">
        <v>17529973</v>
      </c>
      <c r="Q9" s="22">
        <f>SUM(Q10:Q12)</f>
        <v>47519</v>
      </c>
      <c r="R9" s="22">
        <f>SUM(R10:R12)</f>
        <v>18343565</v>
      </c>
      <c r="S9" s="23">
        <f t="shared" si="3"/>
        <v>0.9239182956292554</v>
      </c>
      <c r="T9" s="23">
        <f t="shared" si="4"/>
        <v>1.0142167931462303</v>
      </c>
      <c r="U9" s="10"/>
    </row>
    <row r="10" spans="2:21" ht="12" customHeight="1">
      <c r="B10" s="21" t="s">
        <v>25</v>
      </c>
      <c r="C10" s="22">
        <v>20604</v>
      </c>
      <c r="D10" s="22">
        <v>4457481</v>
      </c>
      <c r="E10" s="22">
        <v>9201</v>
      </c>
      <c r="F10" s="22">
        <v>2709717</v>
      </c>
      <c r="G10" s="22"/>
      <c r="H10" s="22"/>
      <c r="I10" s="22"/>
      <c r="J10" s="22"/>
      <c r="K10" s="22"/>
      <c r="L10" s="22">
        <v>295652</v>
      </c>
      <c r="M10" s="22">
        <f t="shared" si="1"/>
        <v>29805</v>
      </c>
      <c r="N10" s="22">
        <f t="shared" si="2"/>
        <v>7462850</v>
      </c>
      <c r="O10" s="22">
        <v>33107</v>
      </c>
      <c r="P10" s="22">
        <v>7035486</v>
      </c>
      <c r="Q10" s="22">
        <v>34565</v>
      </c>
      <c r="R10" s="22">
        <v>7582598</v>
      </c>
      <c r="S10" s="23">
        <f t="shared" si="3"/>
        <v>0.9002627843054339</v>
      </c>
      <c r="T10" s="23">
        <f t="shared" si="4"/>
        <v>1.060744062314956</v>
      </c>
      <c r="U10" s="10"/>
    </row>
    <row r="11" spans="2:21" ht="12" customHeight="1">
      <c r="B11" s="21" t="s">
        <v>26</v>
      </c>
      <c r="C11" s="22"/>
      <c r="D11" s="22"/>
      <c r="E11" s="22"/>
      <c r="F11" s="22"/>
      <c r="G11" s="22">
        <v>6449</v>
      </c>
      <c r="H11" s="22">
        <v>5854173</v>
      </c>
      <c r="I11" s="22"/>
      <c r="J11" s="22"/>
      <c r="K11" s="22"/>
      <c r="L11" s="22"/>
      <c r="M11" s="22">
        <f t="shared" si="1"/>
        <v>6449</v>
      </c>
      <c r="N11" s="22">
        <f t="shared" si="2"/>
        <v>5854173</v>
      </c>
      <c r="O11" s="22">
        <v>6965</v>
      </c>
      <c r="P11" s="22">
        <v>5947396</v>
      </c>
      <c r="Q11" s="22">
        <v>7188</v>
      </c>
      <c r="R11" s="22">
        <v>6062851</v>
      </c>
      <c r="S11" s="23">
        <f t="shared" si="3"/>
        <v>0.9259152907394114</v>
      </c>
      <c r="T11" s="23">
        <f t="shared" si="4"/>
        <v>0.9843254089689</v>
      </c>
      <c r="U11" s="10"/>
    </row>
    <row r="12" spans="2:21" ht="12" customHeight="1">
      <c r="B12" s="21" t="s">
        <v>27</v>
      </c>
      <c r="C12" s="22"/>
      <c r="D12" s="22"/>
      <c r="E12" s="22"/>
      <c r="F12" s="22"/>
      <c r="G12" s="22">
        <v>5812</v>
      </c>
      <c r="H12" s="22">
        <v>4462170</v>
      </c>
      <c r="I12" s="22"/>
      <c r="J12" s="22"/>
      <c r="K12" s="22"/>
      <c r="L12" s="22"/>
      <c r="M12" s="22">
        <f t="shared" si="1"/>
        <v>5812</v>
      </c>
      <c r="N12" s="22">
        <f t="shared" si="2"/>
        <v>4462170</v>
      </c>
      <c r="O12" s="22">
        <v>5458</v>
      </c>
      <c r="P12" s="22">
        <v>4547091</v>
      </c>
      <c r="Q12" s="22">
        <v>5766</v>
      </c>
      <c r="R12" s="22">
        <v>4698116</v>
      </c>
      <c r="S12" s="23">
        <f t="shared" si="3"/>
        <v>1.0648589226823013</v>
      </c>
      <c r="T12" s="23">
        <f t="shared" si="4"/>
        <v>0.9813241036961873</v>
      </c>
      <c r="U12" s="10"/>
    </row>
    <row r="13" spans="2:21" ht="12" customHeight="1">
      <c r="B13" s="21" t="s">
        <v>28</v>
      </c>
      <c r="C13" s="22">
        <f aca="true" t="shared" si="6" ref="C13:L13">SUM(C14:C16)</f>
        <v>30392</v>
      </c>
      <c r="D13" s="22">
        <f t="shared" si="6"/>
        <v>5939677</v>
      </c>
      <c r="E13" s="22">
        <f t="shared" si="6"/>
        <v>12300</v>
      </c>
      <c r="F13" s="22">
        <f t="shared" si="6"/>
        <v>3326127</v>
      </c>
      <c r="G13" s="22">
        <f t="shared" si="6"/>
        <v>14632</v>
      </c>
      <c r="H13" s="22">
        <f t="shared" si="6"/>
        <v>10036260</v>
      </c>
      <c r="I13" s="22">
        <f t="shared" si="6"/>
        <v>0</v>
      </c>
      <c r="J13" s="22">
        <f t="shared" si="6"/>
        <v>0</v>
      </c>
      <c r="K13" s="22">
        <f t="shared" si="6"/>
        <v>2803177</v>
      </c>
      <c r="L13" s="22">
        <f t="shared" si="6"/>
        <v>270835</v>
      </c>
      <c r="M13" s="22">
        <f t="shared" si="1"/>
        <v>57324</v>
      </c>
      <c r="N13" s="22">
        <f t="shared" si="2"/>
        <v>22376076</v>
      </c>
      <c r="O13" s="22">
        <v>58921</v>
      </c>
      <c r="P13" s="22">
        <v>22102376</v>
      </c>
      <c r="Q13" s="22">
        <f>SUM(Q14:Q16)</f>
        <v>57575</v>
      </c>
      <c r="R13" s="22">
        <f>SUM(R14:R16)</f>
        <v>22058442</v>
      </c>
      <c r="S13" s="23">
        <f t="shared" si="3"/>
        <v>0.9728959114746865</v>
      </c>
      <c r="T13" s="23">
        <f t="shared" si="4"/>
        <v>1.0123832840414986</v>
      </c>
      <c r="U13" s="10"/>
    </row>
    <row r="14" spans="2:21" ht="12" customHeight="1">
      <c r="B14" s="21" t="s">
        <v>29</v>
      </c>
      <c r="C14" s="22">
        <v>30392</v>
      </c>
      <c r="D14" s="22">
        <v>5939677</v>
      </c>
      <c r="E14" s="22">
        <v>12300</v>
      </c>
      <c r="F14" s="22">
        <v>3326127</v>
      </c>
      <c r="G14" s="22"/>
      <c r="H14" s="22"/>
      <c r="I14" s="22"/>
      <c r="J14" s="22"/>
      <c r="K14" s="22"/>
      <c r="L14" s="22">
        <v>270835</v>
      </c>
      <c r="M14" s="22">
        <f t="shared" si="1"/>
        <v>42692</v>
      </c>
      <c r="N14" s="22">
        <f t="shared" si="2"/>
        <v>9536639</v>
      </c>
      <c r="O14" s="22">
        <v>43718</v>
      </c>
      <c r="P14" s="22">
        <v>8545250</v>
      </c>
      <c r="Q14" s="22">
        <v>43372</v>
      </c>
      <c r="R14" s="22">
        <v>8706638</v>
      </c>
      <c r="S14" s="23">
        <f t="shared" si="3"/>
        <v>0.9765314058282629</v>
      </c>
      <c r="T14" s="23">
        <f t="shared" si="4"/>
        <v>1.1160163833708785</v>
      </c>
      <c r="U14" s="10"/>
    </row>
    <row r="15" spans="2:21" ht="12" customHeight="1">
      <c r="B15" s="21" t="s">
        <v>30</v>
      </c>
      <c r="C15" s="22"/>
      <c r="D15" s="22"/>
      <c r="E15" s="22"/>
      <c r="F15" s="22"/>
      <c r="G15" s="22">
        <v>14632</v>
      </c>
      <c r="H15" s="22">
        <v>10036260</v>
      </c>
      <c r="I15" s="22"/>
      <c r="J15" s="22"/>
      <c r="K15" s="22"/>
      <c r="L15" s="22"/>
      <c r="M15" s="22">
        <f t="shared" si="1"/>
        <v>14632</v>
      </c>
      <c r="N15" s="22">
        <f t="shared" si="2"/>
        <v>10036260</v>
      </c>
      <c r="O15" s="22">
        <v>15203</v>
      </c>
      <c r="P15" s="22">
        <v>10742588</v>
      </c>
      <c r="Q15" s="22">
        <v>14203</v>
      </c>
      <c r="R15" s="22">
        <v>10413053</v>
      </c>
      <c r="S15" s="23">
        <f t="shared" si="3"/>
        <v>0.9624416233638098</v>
      </c>
      <c r="T15" s="23">
        <f t="shared" si="4"/>
        <v>0.934249735724762</v>
      </c>
      <c r="U15" s="10"/>
    </row>
    <row r="16" spans="2:21" ht="12" customHeight="1">
      <c r="B16" s="21" t="s">
        <v>31</v>
      </c>
      <c r="C16" s="22"/>
      <c r="D16" s="22"/>
      <c r="E16" s="22"/>
      <c r="F16" s="22"/>
      <c r="G16" s="22"/>
      <c r="H16" s="22"/>
      <c r="I16" s="22"/>
      <c r="J16" s="22"/>
      <c r="K16" s="22">
        <v>2803177</v>
      </c>
      <c r="L16" s="22"/>
      <c r="M16" s="22">
        <f t="shared" si="1"/>
        <v>0</v>
      </c>
      <c r="N16" s="22">
        <f t="shared" si="2"/>
        <v>2803177</v>
      </c>
      <c r="O16" s="22">
        <v>0</v>
      </c>
      <c r="P16" s="22">
        <v>2814538</v>
      </c>
      <c r="Q16" s="22" t="s">
        <v>32</v>
      </c>
      <c r="R16" s="22">
        <v>2938751</v>
      </c>
      <c r="S16" s="23" t="s">
        <v>32</v>
      </c>
      <c r="T16" s="23">
        <f aca="true" t="shared" si="7" ref="T16:T29">+N16/P16</f>
        <v>0.9959634583011493</v>
      </c>
      <c r="U16" s="10"/>
    </row>
    <row r="17" spans="2:21" ht="12" customHeight="1">
      <c r="B17" s="21" t="s">
        <v>33</v>
      </c>
      <c r="C17" s="22">
        <f aca="true" t="shared" si="8" ref="C17:L17">SUM(C18:C19)</f>
        <v>3139</v>
      </c>
      <c r="D17" s="22">
        <f t="shared" si="8"/>
        <v>589379</v>
      </c>
      <c r="E17" s="22">
        <f t="shared" si="8"/>
        <v>1258</v>
      </c>
      <c r="F17" s="22">
        <f t="shared" si="8"/>
        <v>354349</v>
      </c>
      <c r="G17" s="22">
        <f t="shared" si="8"/>
        <v>557</v>
      </c>
      <c r="H17" s="22">
        <f t="shared" si="8"/>
        <v>451881</v>
      </c>
      <c r="I17" s="22">
        <f t="shared" si="8"/>
        <v>0</v>
      </c>
      <c r="J17" s="22">
        <f t="shared" si="8"/>
        <v>0</v>
      </c>
      <c r="K17" s="22">
        <f t="shared" si="8"/>
        <v>530240</v>
      </c>
      <c r="L17" s="22">
        <f t="shared" si="8"/>
        <v>75340</v>
      </c>
      <c r="M17" s="22">
        <f t="shared" si="1"/>
        <v>4954</v>
      </c>
      <c r="N17" s="22">
        <f t="shared" si="2"/>
        <v>2001189</v>
      </c>
      <c r="O17" s="22">
        <v>5642</v>
      </c>
      <c r="P17" s="22">
        <v>2033653</v>
      </c>
      <c r="Q17" s="22">
        <f>SUM(Q18:Q19)</f>
        <v>5907</v>
      </c>
      <c r="R17" s="22">
        <f>SUM(R18:R19)</f>
        <v>2165173</v>
      </c>
      <c r="S17" s="23">
        <f>+M17/O17</f>
        <v>0.8780574264445232</v>
      </c>
      <c r="T17" s="23">
        <f t="shared" si="7"/>
        <v>0.9840366080152317</v>
      </c>
      <c r="U17" s="10"/>
    </row>
    <row r="18" spans="2:21" ht="12" customHeight="1">
      <c r="B18" s="21" t="s">
        <v>34</v>
      </c>
      <c r="C18" s="22">
        <v>3139</v>
      </c>
      <c r="D18" s="22">
        <v>589379</v>
      </c>
      <c r="E18" s="22">
        <v>1258</v>
      </c>
      <c r="F18" s="22">
        <v>354349</v>
      </c>
      <c r="G18" s="22">
        <v>557</v>
      </c>
      <c r="H18" s="22">
        <v>451881</v>
      </c>
      <c r="I18" s="22"/>
      <c r="J18" s="22"/>
      <c r="K18" s="22"/>
      <c r="L18" s="22">
        <v>71309</v>
      </c>
      <c r="M18" s="22">
        <f t="shared" si="1"/>
        <v>4954</v>
      </c>
      <c r="N18" s="22">
        <f t="shared" si="2"/>
        <v>1466918</v>
      </c>
      <c r="O18" s="22">
        <v>5642</v>
      </c>
      <c r="P18" s="22">
        <v>1504470</v>
      </c>
      <c r="Q18" s="22">
        <v>5907</v>
      </c>
      <c r="R18" s="22">
        <v>1569490</v>
      </c>
      <c r="S18" s="23">
        <f>+M18/O18</f>
        <v>0.8780574264445232</v>
      </c>
      <c r="T18" s="23">
        <f t="shared" si="7"/>
        <v>0.9750397149826849</v>
      </c>
      <c r="U18" s="10"/>
    </row>
    <row r="19" spans="2:21" ht="12" customHeight="1">
      <c r="B19" s="21" t="s">
        <v>35</v>
      </c>
      <c r="C19" s="22"/>
      <c r="D19" s="22"/>
      <c r="E19" s="22"/>
      <c r="F19" s="22"/>
      <c r="G19" s="22"/>
      <c r="H19" s="22"/>
      <c r="I19" s="22"/>
      <c r="J19" s="22"/>
      <c r="K19" s="22">
        <f>518215+12025</f>
        <v>530240</v>
      </c>
      <c r="L19" s="22">
        <v>4031</v>
      </c>
      <c r="M19" s="22">
        <f t="shared" si="1"/>
        <v>0</v>
      </c>
      <c r="N19" s="22">
        <f t="shared" si="2"/>
        <v>534271</v>
      </c>
      <c r="O19" s="22">
        <v>0</v>
      </c>
      <c r="P19" s="22">
        <v>529183</v>
      </c>
      <c r="Q19" s="22" t="s">
        <v>32</v>
      </c>
      <c r="R19" s="22">
        <v>595683</v>
      </c>
      <c r="S19" s="23" t="s">
        <v>32</v>
      </c>
      <c r="T19" s="23">
        <f t="shared" si="7"/>
        <v>1.009614821337798</v>
      </c>
      <c r="U19" s="10"/>
    </row>
    <row r="20" spans="2:21" ht="12" customHeight="1">
      <c r="B20" s="21" t="s">
        <v>36</v>
      </c>
      <c r="C20" s="22">
        <f aca="true" t="shared" si="9" ref="C20:L20">SUM(C21:C23)</f>
        <v>19467</v>
      </c>
      <c r="D20" s="22">
        <f t="shared" si="9"/>
        <v>4033299</v>
      </c>
      <c r="E20" s="22">
        <f t="shared" si="9"/>
        <v>7656</v>
      </c>
      <c r="F20" s="22">
        <f t="shared" si="9"/>
        <v>2031459</v>
      </c>
      <c r="G20" s="22">
        <f t="shared" si="9"/>
        <v>15836</v>
      </c>
      <c r="H20" s="22">
        <f t="shared" si="9"/>
        <v>11293706</v>
      </c>
      <c r="I20" s="22">
        <f t="shared" si="9"/>
        <v>0</v>
      </c>
      <c r="J20" s="22">
        <f t="shared" si="9"/>
        <v>0</v>
      </c>
      <c r="K20" s="22">
        <f t="shared" si="9"/>
        <v>0</v>
      </c>
      <c r="L20" s="22">
        <f t="shared" si="9"/>
        <v>197949</v>
      </c>
      <c r="M20" s="22">
        <f t="shared" si="1"/>
        <v>42959</v>
      </c>
      <c r="N20" s="22">
        <f t="shared" si="2"/>
        <v>17556413</v>
      </c>
      <c r="O20" s="22">
        <v>44584</v>
      </c>
      <c r="P20" s="22">
        <v>17254577</v>
      </c>
      <c r="Q20" s="22">
        <f>SUM(Q21:Q23)</f>
        <v>41673</v>
      </c>
      <c r="R20" s="22">
        <f>SUM(R21:R23)</f>
        <v>17451317</v>
      </c>
      <c r="S20" s="23">
        <f aca="true" t="shared" si="10" ref="S20:S29">+M20/O20</f>
        <v>0.9635519468867755</v>
      </c>
      <c r="T20" s="23">
        <f t="shared" si="7"/>
        <v>1.0174930976285306</v>
      </c>
      <c r="U20" s="10"/>
    </row>
    <row r="21" spans="2:21" ht="12" customHeight="1">
      <c r="B21" s="21" t="s">
        <v>37</v>
      </c>
      <c r="C21" s="22">
        <v>19467</v>
      </c>
      <c r="D21" s="22">
        <v>4033299</v>
      </c>
      <c r="E21" s="22">
        <v>7656</v>
      </c>
      <c r="F21" s="22">
        <v>2031459</v>
      </c>
      <c r="G21" s="22"/>
      <c r="H21" s="22"/>
      <c r="I21" s="22"/>
      <c r="J21" s="22"/>
      <c r="K21" s="22"/>
      <c r="L21" s="22">
        <v>197949</v>
      </c>
      <c r="M21" s="22">
        <f t="shared" si="1"/>
        <v>27123</v>
      </c>
      <c r="N21" s="22">
        <f t="shared" si="2"/>
        <v>6262707</v>
      </c>
      <c r="O21" s="22">
        <v>28213</v>
      </c>
      <c r="P21" s="22">
        <v>5569143</v>
      </c>
      <c r="Q21" s="22">
        <v>24615</v>
      </c>
      <c r="R21" s="22">
        <v>5447122</v>
      </c>
      <c r="S21" s="23">
        <f t="shared" si="10"/>
        <v>0.9613653280402651</v>
      </c>
      <c r="T21" s="23">
        <f t="shared" si="7"/>
        <v>1.1245369350365038</v>
      </c>
      <c r="U21" s="10"/>
    </row>
    <row r="22" spans="2:21" ht="12" customHeight="1">
      <c r="B22" s="21" t="s">
        <v>38</v>
      </c>
      <c r="C22" s="22"/>
      <c r="D22" s="22"/>
      <c r="E22" s="22"/>
      <c r="F22" s="22"/>
      <c r="G22" s="22">
        <v>12271</v>
      </c>
      <c r="H22" s="22">
        <v>8926855</v>
      </c>
      <c r="I22" s="22"/>
      <c r="J22" s="22"/>
      <c r="K22" s="22"/>
      <c r="L22" s="22"/>
      <c r="M22" s="22">
        <f t="shared" si="1"/>
        <v>12271</v>
      </c>
      <c r="N22" s="22">
        <f t="shared" si="2"/>
        <v>8926855</v>
      </c>
      <c r="O22" s="22">
        <v>11934</v>
      </c>
      <c r="P22" s="22">
        <v>8870539</v>
      </c>
      <c r="Q22" s="22">
        <v>11525</v>
      </c>
      <c r="R22" s="22">
        <v>8748928</v>
      </c>
      <c r="S22" s="23">
        <f t="shared" si="10"/>
        <v>1.0282386458857047</v>
      </c>
      <c r="T22" s="23">
        <f t="shared" si="7"/>
        <v>1.0063486559272217</v>
      </c>
      <c r="U22" s="10"/>
    </row>
    <row r="23" spans="2:21" ht="12" customHeight="1">
      <c r="B23" s="21" t="s">
        <v>39</v>
      </c>
      <c r="C23" s="22"/>
      <c r="D23" s="22"/>
      <c r="E23" s="22"/>
      <c r="F23" s="22"/>
      <c r="G23" s="22">
        <v>3565</v>
      </c>
      <c r="H23" s="22">
        <v>2366851</v>
      </c>
      <c r="I23" s="22"/>
      <c r="J23" s="22"/>
      <c r="K23" s="22"/>
      <c r="L23" s="22"/>
      <c r="M23" s="22">
        <f t="shared" si="1"/>
        <v>3565</v>
      </c>
      <c r="N23" s="22">
        <f t="shared" si="2"/>
        <v>2366851</v>
      </c>
      <c r="O23" s="22">
        <v>4437</v>
      </c>
      <c r="P23" s="22">
        <v>2814895</v>
      </c>
      <c r="Q23" s="22">
        <v>5533</v>
      </c>
      <c r="R23" s="22">
        <v>3255267</v>
      </c>
      <c r="S23" s="23">
        <f t="shared" si="10"/>
        <v>0.8034708136128015</v>
      </c>
      <c r="T23" s="23">
        <f t="shared" si="7"/>
        <v>0.8408310079061564</v>
      </c>
      <c r="U23" s="10"/>
    </row>
    <row r="24" spans="2:21" ht="12" customHeight="1">
      <c r="B24" s="21" t="s">
        <v>40</v>
      </c>
      <c r="C24" s="22">
        <v>15500</v>
      </c>
      <c r="D24" s="22">
        <v>2262037</v>
      </c>
      <c r="E24" s="22">
        <v>3100</v>
      </c>
      <c r="F24" s="22">
        <v>432394</v>
      </c>
      <c r="G24" s="22">
        <v>3430</v>
      </c>
      <c r="H24" s="22">
        <v>3333312</v>
      </c>
      <c r="I24" s="22"/>
      <c r="J24" s="22"/>
      <c r="K24" s="22"/>
      <c r="L24" s="22">
        <v>185054</v>
      </c>
      <c r="M24" s="22">
        <f t="shared" si="1"/>
        <v>22030</v>
      </c>
      <c r="N24" s="22">
        <f t="shared" si="2"/>
        <v>6212797</v>
      </c>
      <c r="O24" s="22">
        <v>21370</v>
      </c>
      <c r="P24" s="22">
        <v>5823255</v>
      </c>
      <c r="Q24" s="22">
        <v>21670</v>
      </c>
      <c r="R24" s="22">
        <v>5855571</v>
      </c>
      <c r="S24" s="23">
        <f t="shared" si="10"/>
        <v>1.0308844174075806</v>
      </c>
      <c r="T24" s="23">
        <f t="shared" si="7"/>
        <v>1.066894202640963</v>
      </c>
      <c r="U24" s="10"/>
    </row>
    <row r="25" spans="2:21" ht="12" customHeight="1">
      <c r="B25" s="21" t="s">
        <v>41</v>
      </c>
      <c r="C25" s="22">
        <v>6988</v>
      </c>
      <c r="D25" s="22">
        <v>1393837</v>
      </c>
      <c r="E25" s="22">
        <v>23330</v>
      </c>
      <c r="F25" s="22">
        <v>604029</v>
      </c>
      <c r="G25" s="22">
        <v>1543</v>
      </c>
      <c r="H25" s="22">
        <v>729732</v>
      </c>
      <c r="I25" s="22"/>
      <c r="J25" s="22"/>
      <c r="K25" s="22"/>
      <c r="L25" s="22">
        <v>203201</v>
      </c>
      <c r="M25" s="22">
        <f t="shared" si="1"/>
        <v>31861</v>
      </c>
      <c r="N25" s="22">
        <f t="shared" si="2"/>
        <v>2930799</v>
      </c>
      <c r="O25" s="22">
        <v>11704</v>
      </c>
      <c r="P25" s="22">
        <v>2895703</v>
      </c>
      <c r="Q25" s="22">
        <v>13107</v>
      </c>
      <c r="R25" s="22">
        <v>3166819</v>
      </c>
      <c r="S25" s="23">
        <f t="shared" si="10"/>
        <v>2.7222317156527684</v>
      </c>
      <c r="T25" s="23">
        <f t="shared" si="7"/>
        <v>1.0121200275028206</v>
      </c>
      <c r="U25" s="10"/>
    </row>
    <row r="26" spans="2:21" ht="12" customHeight="1">
      <c r="B26" s="21" t="s">
        <v>42</v>
      </c>
      <c r="C26" s="22">
        <v>3511</v>
      </c>
      <c r="D26" s="22">
        <v>426372</v>
      </c>
      <c r="E26" s="22">
        <v>1830</v>
      </c>
      <c r="F26" s="22">
        <v>221194</v>
      </c>
      <c r="G26" s="22">
        <v>116</v>
      </c>
      <c r="H26" s="22">
        <v>35031</v>
      </c>
      <c r="I26" s="22"/>
      <c r="J26" s="22"/>
      <c r="K26" s="22"/>
      <c r="L26" s="22"/>
      <c r="M26" s="22">
        <f t="shared" si="1"/>
        <v>5457</v>
      </c>
      <c r="N26" s="22">
        <f t="shared" si="2"/>
        <v>682597</v>
      </c>
      <c r="O26" s="22">
        <v>5175</v>
      </c>
      <c r="P26" s="22">
        <v>651402</v>
      </c>
      <c r="Q26" s="22">
        <v>5735</v>
      </c>
      <c r="R26" s="22">
        <v>722346</v>
      </c>
      <c r="S26" s="23">
        <f t="shared" si="10"/>
        <v>1.0544927536231885</v>
      </c>
      <c r="T26" s="23">
        <f t="shared" si="7"/>
        <v>1.0478890147712165</v>
      </c>
      <c r="U26" s="10"/>
    </row>
    <row r="27" spans="2:21" ht="12" customHeight="1">
      <c r="B27" s="21" t="s">
        <v>43</v>
      </c>
      <c r="C27" s="22">
        <f aca="true" t="shared" si="11" ref="C27:L27">+C28</f>
        <v>7318</v>
      </c>
      <c r="D27" s="22">
        <f t="shared" si="11"/>
        <v>1650756</v>
      </c>
      <c r="E27" s="22">
        <f t="shared" si="11"/>
        <v>3876</v>
      </c>
      <c r="F27" s="22">
        <f t="shared" si="11"/>
        <v>1011896</v>
      </c>
      <c r="G27" s="22">
        <f t="shared" si="11"/>
        <v>1386</v>
      </c>
      <c r="H27" s="22">
        <f t="shared" si="11"/>
        <v>1204599</v>
      </c>
      <c r="I27" s="22">
        <f t="shared" si="11"/>
        <v>0</v>
      </c>
      <c r="J27" s="22">
        <f t="shared" si="11"/>
        <v>0</v>
      </c>
      <c r="K27" s="22">
        <f t="shared" si="11"/>
        <v>0</v>
      </c>
      <c r="L27" s="22">
        <f t="shared" si="11"/>
        <v>104075</v>
      </c>
      <c r="M27" s="22">
        <f t="shared" si="1"/>
        <v>12580</v>
      </c>
      <c r="N27" s="22">
        <f t="shared" si="2"/>
        <v>3971326</v>
      </c>
      <c r="O27" s="22">
        <v>14647</v>
      </c>
      <c r="P27" s="22">
        <v>3943292</v>
      </c>
      <c r="Q27" s="22">
        <f>+Q28</f>
        <v>15621</v>
      </c>
      <c r="R27" s="22">
        <f>+R28</f>
        <v>4132349</v>
      </c>
      <c r="S27" s="23">
        <f t="shared" si="10"/>
        <v>0.8588789513210896</v>
      </c>
      <c r="T27" s="23">
        <f t="shared" si="7"/>
        <v>1.0071092883813828</v>
      </c>
      <c r="U27" s="10"/>
    </row>
    <row r="28" spans="2:21" ht="12" customHeight="1">
      <c r="B28" s="21" t="s">
        <v>44</v>
      </c>
      <c r="C28" s="22">
        <v>7318</v>
      </c>
      <c r="D28" s="22">
        <v>1650756</v>
      </c>
      <c r="E28" s="22">
        <v>3876</v>
      </c>
      <c r="F28" s="22">
        <v>1011896</v>
      </c>
      <c r="G28" s="22">
        <v>1386</v>
      </c>
      <c r="H28" s="22">
        <v>1204599</v>
      </c>
      <c r="I28" s="22"/>
      <c r="J28" s="22"/>
      <c r="K28" s="22"/>
      <c r="L28" s="22">
        <v>104075</v>
      </c>
      <c r="M28" s="22">
        <f t="shared" si="1"/>
        <v>12580</v>
      </c>
      <c r="N28" s="22">
        <f t="shared" si="2"/>
        <v>3971326</v>
      </c>
      <c r="O28" s="22">
        <v>14647</v>
      </c>
      <c r="P28" s="22">
        <v>3943292</v>
      </c>
      <c r="Q28" s="22">
        <v>15621</v>
      </c>
      <c r="R28" s="22">
        <v>4132349</v>
      </c>
      <c r="S28" s="23">
        <f t="shared" si="10"/>
        <v>0.8588789513210896</v>
      </c>
      <c r="T28" s="23">
        <f t="shared" si="7"/>
        <v>1.0071092883813828</v>
      </c>
      <c r="U28" s="10"/>
    </row>
    <row r="29" spans="2:21" ht="12" customHeight="1">
      <c r="B29" s="21" t="s">
        <v>45</v>
      </c>
      <c r="C29" s="22">
        <v>24559</v>
      </c>
      <c r="D29" s="22">
        <v>5266746</v>
      </c>
      <c r="E29" s="22">
        <v>11842</v>
      </c>
      <c r="F29" s="22">
        <v>3301776</v>
      </c>
      <c r="G29" s="22"/>
      <c r="H29" s="22"/>
      <c r="I29" s="22"/>
      <c r="J29" s="22"/>
      <c r="K29" s="22"/>
      <c r="L29" s="22">
        <v>276032</v>
      </c>
      <c r="M29" s="22">
        <f t="shared" si="1"/>
        <v>36401</v>
      </c>
      <c r="N29" s="22">
        <f t="shared" si="2"/>
        <v>8844554</v>
      </c>
      <c r="O29" s="22">
        <v>46206</v>
      </c>
      <c r="P29" s="22">
        <v>8965928</v>
      </c>
      <c r="Q29" s="22">
        <v>47668</v>
      </c>
      <c r="R29" s="22">
        <v>9900483</v>
      </c>
      <c r="S29" s="23">
        <f t="shared" si="10"/>
        <v>0.787798121456088</v>
      </c>
      <c r="T29" s="23">
        <f t="shared" si="7"/>
        <v>0.9864627509835011</v>
      </c>
      <c r="U29" s="10"/>
    </row>
    <row r="30" spans="2:21" ht="12" customHeight="1">
      <c r="B30" s="21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>
        <f t="shared" si="1"/>
        <v>0</v>
      </c>
      <c r="N30" s="22">
        <f t="shared" si="2"/>
        <v>0</v>
      </c>
      <c r="O30" s="22">
        <v>0</v>
      </c>
      <c r="P30" s="22">
        <v>0</v>
      </c>
      <c r="Q30" s="22">
        <v>632</v>
      </c>
      <c r="R30" s="22">
        <v>115892</v>
      </c>
      <c r="S30" s="23" t="s">
        <v>32</v>
      </c>
      <c r="T30" s="23" t="s">
        <v>32</v>
      </c>
      <c r="U30" s="10"/>
    </row>
    <row r="31" spans="2:21" ht="12" customHeight="1">
      <c r="B31" s="21" t="s">
        <v>47</v>
      </c>
      <c r="C31" s="22">
        <v>410</v>
      </c>
      <c r="D31" s="22">
        <v>68294</v>
      </c>
      <c r="E31" s="22">
        <v>143</v>
      </c>
      <c r="F31" s="22">
        <v>41866</v>
      </c>
      <c r="G31" s="22"/>
      <c r="H31" s="22"/>
      <c r="I31" s="22"/>
      <c r="J31" s="22"/>
      <c r="K31" s="22"/>
      <c r="L31" s="22"/>
      <c r="M31" s="22">
        <f t="shared" si="1"/>
        <v>553</v>
      </c>
      <c r="N31" s="22">
        <f t="shared" si="2"/>
        <v>110160</v>
      </c>
      <c r="O31" s="22">
        <v>566</v>
      </c>
      <c r="P31" s="22">
        <v>111366</v>
      </c>
      <c r="Q31" s="22">
        <v>700</v>
      </c>
      <c r="R31" s="22">
        <v>140499</v>
      </c>
      <c r="S31" s="23">
        <f>+M31/O31</f>
        <v>0.9770318021201413</v>
      </c>
      <c r="T31" s="23">
        <f>+N31/P31</f>
        <v>0.9891708420882496</v>
      </c>
      <c r="U31" s="10"/>
    </row>
    <row r="32" spans="2:21" ht="12" customHeight="1">
      <c r="B32" s="21" t="s">
        <v>48</v>
      </c>
      <c r="C32" s="22">
        <v>52</v>
      </c>
      <c r="D32" s="22">
        <v>7269</v>
      </c>
      <c r="E32" s="22">
        <v>5</v>
      </c>
      <c r="F32" s="22">
        <v>1384</v>
      </c>
      <c r="G32" s="22"/>
      <c r="H32" s="22"/>
      <c r="I32" s="22"/>
      <c r="J32" s="22"/>
      <c r="K32" s="22"/>
      <c r="L32" s="22"/>
      <c r="M32" s="22">
        <f t="shared" si="1"/>
        <v>57</v>
      </c>
      <c r="N32" s="22">
        <f t="shared" si="2"/>
        <v>8653</v>
      </c>
      <c r="O32" s="22">
        <v>123</v>
      </c>
      <c r="P32" s="22">
        <v>18807</v>
      </c>
      <c r="Q32" s="22">
        <v>93</v>
      </c>
      <c r="R32" s="22">
        <v>18807</v>
      </c>
      <c r="S32" s="23">
        <v>0.9770318021201413</v>
      </c>
      <c r="T32" s="23">
        <v>0.9891708420882496</v>
      </c>
      <c r="U32" s="10"/>
    </row>
    <row r="33" spans="2:21" ht="12" customHeight="1">
      <c r="B33" s="21" t="s">
        <v>63</v>
      </c>
      <c r="C33" s="22">
        <v>1394</v>
      </c>
      <c r="D33" s="22">
        <v>358182</v>
      </c>
      <c r="E33" s="22"/>
      <c r="F33" s="22"/>
      <c r="G33" s="22"/>
      <c r="H33" s="22"/>
      <c r="I33" s="22"/>
      <c r="J33" s="22"/>
      <c r="K33" s="22"/>
      <c r="L33" s="22"/>
      <c r="M33" s="22">
        <f t="shared" si="1"/>
        <v>1394</v>
      </c>
      <c r="N33" s="22">
        <f t="shared" si="2"/>
        <v>358182</v>
      </c>
      <c r="O33" s="22">
        <v>1313</v>
      </c>
      <c r="P33" s="22">
        <v>337000</v>
      </c>
      <c r="Q33" s="22">
        <v>1324</v>
      </c>
      <c r="R33" s="22">
        <v>346625</v>
      </c>
      <c r="S33" s="23">
        <f aca="true" t="shared" si="12" ref="S33:T37">+M33/O33</f>
        <v>1.0616907844630616</v>
      </c>
      <c r="T33" s="23">
        <f t="shared" si="12"/>
        <v>1.0628545994065282</v>
      </c>
      <c r="U33" s="10"/>
    </row>
    <row r="34" spans="2:21" ht="12" customHeight="1">
      <c r="B34" s="21" t="s">
        <v>49</v>
      </c>
      <c r="C34" s="22">
        <v>471</v>
      </c>
      <c r="D34" s="22">
        <v>165422</v>
      </c>
      <c r="E34" s="22">
        <v>10</v>
      </c>
      <c r="F34" s="22">
        <v>23615</v>
      </c>
      <c r="G34" s="22"/>
      <c r="H34" s="22"/>
      <c r="I34" s="22"/>
      <c r="J34" s="22"/>
      <c r="K34" s="22"/>
      <c r="L34" s="22"/>
      <c r="M34" s="22">
        <f t="shared" si="1"/>
        <v>481</v>
      </c>
      <c r="N34" s="22">
        <f t="shared" si="2"/>
        <v>189037</v>
      </c>
      <c r="O34" s="22">
        <v>713</v>
      </c>
      <c r="P34" s="22">
        <v>214056</v>
      </c>
      <c r="Q34" s="22">
        <v>820</v>
      </c>
      <c r="R34" s="22">
        <v>224879</v>
      </c>
      <c r="S34" s="23">
        <f t="shared" si="12"/>
        <v>0.6746143057503506</v>
      </c>
      <c r="T34" s="23">
        <f t="shared" si="12"/>
        <v>0.8831193706319842</v>
      </c>
      <c r="U34" s="10"/>
    </row>
    <row r="35" spans="2:21" ht="12" customHeight="1">
      <c r="B35" s="21" t="s">
        <v>50</v>
      </c>
      <c r="C35" s="22">
        <v>2902</v>
      </c>
      <c r="D35" s="22">
        <v>759834</v>
      </c>
      <c r="E35" s="22"/>
      <c r="F35" s="22"/>
      <c r="G35" s="22"/>
      <c r="H35" s="22"/>
      <c r="I35" s="22"/>
      <c r="J35" s="22"/>
      <c r="K35" s="22"/>
      <c r="L35" s="22"/>
      <c r="M35" s="22">
        <f t="shared" si="1"/>
        <v>2902</v>
      </c>
      <c r="N35" s="22">
        <f t="shared" si="2"/>
        <v>759834</v>
      </c>
      <c r="O35" s="22">
        <v>2772</v>
      </c>
      <c r="P35" s="22">
        <v>725197</v>
      </c>
      <c r="Q35" s="22">
        <v>2930</v>
      </c>
      <c r="R35" s="22">
        <v>767064</v>
      </c>
      <c r="S35" s="23">
        <f t="shared" si="12"/>
        <v>1.046897546897547</v>
      </c>
      <c r="T35" s="23">
        <f t="shared" si="12"/>
        <v>1.0477621942727287</v>
      </c>
      <c r="U35" s="10"/>
    </row>
    <row r="36" spans="2:21" ht="12" customHeight="1">
      <c r="B36" s="21" t="s">
        <v>51</v>
      </c>
      <c r="C36" s="22">
        <v>13322</v>
      </c>
      <c r="D36" s="22">
        <v>3132369</v>
      </c>
      <c r="E36" s="22"/>
      <c r="F36" s="22"/>
      <c r="G36" s="22"/>
      <c r="H36" s="22"/>
      <c r="I36" s="22"/>
      <c r="J36" s="22"/>
      <c r="K36" s="22"/>
      <c r="L36" s="22">
        <v>2267</v>
      </c>
      <c r="M36" s="22">
        <f t="shared" si="1"/>
        <v>13322</v>
      </c>
      <c r="N36" s="22">
        <f t="shared" si="2"/>
        <v>3134636</v>
      </c>
      <c r="O36" s="22">
        <v>14754</v>
      </c>
      <c r="P36" s="22">
        <v>3789570</v>
      </c>
      <c r="Q36" s="22">
        <v>16050</v>
      </c>
      <c r="R36" s="22">
        <v>2807450</v>
      </c>
      <c r="S36" s="23">
        <f t="shared" si="12"/>
        <v>0.9029415751660567</v>
      </c>
      <c r="T36" s="23">
        <f t="shared" si="12"/>
        <v>0.8271745870903559</v>
      </c>
      <c r="U36" s="10"/>
    </row>
    <row r="37" spans="2:21" ht="12" customHeight="1">
      <c r="B37" s="21" t="s">
        <v>52</v>
      </c>
      <c r="C37" s="22"/>
      <c r="D37" s="22"/>
      <c r="E37" s="22"/>
      <c r="F37" s="22"/>
      <c r="G37" s="22"/>
      <c r="H37" s="22"/>
      <c r="I37" s="22">
        <v>46749</v>
      </c>
      <c r="J37" s="22">
        <v>26915043</v>
      </c>
      <c r="K37" s="22"/>
      <c r="L37" s="22"/>
      <c r="M37" s="22">
        <f t="shared" si="1"/>
        <v>46749</v>
      </c>
      <c r="N37" s="22">
        <f t="shared" si="2"/>
        <v>26915043</v>
      </c>
      <c r="O37" s="22">
        <v>46510</v>
      </c>
      <c r="P37" s="22">
        <v>28374859</v>
      </c>
      <c r="Q37" s="22">
        <v>43938</v>
      </c>
      <c r="R37" s="22">
        <v>26453122</v>
      </c>
      <c r="S37" s="23">
        <f t="shared" si="12"/>
        <v>1.005138679853795</v>
      </c>
      <c r="T37" s="23">
        <f t="shared" si="12"/>
        <v>0.9485524844370152</v>
      </c>
      <c r="U37" s="10"/>
    </row>
    <row r="38" spans="2:21" ht="12" customHeight="1">
      <c r="B38" s="21" t="s">
        <v>53</v>
      </c>
      <c r="C38" s="22"/>
      <c r="D38" s="22"/>
      <c r="E38" s="22"/>
      <c r="F38" s="22"/>
      <c r="G38" s="22"/>
      <c r="H38" s="22"/>
      <c r="I38" s="22"/>
      <c r="J38" s="22"/>
      <c r="K38" s="22">
        <v>1259896</v>
      </c>
      <c r="L38" s="22"/>
      <c r="M38" s="22" t="s">
        <v>32</v>
      </c>
      <c r="N38" s="22">
        <f t="shared" si="2"/>
        <v>1259896</v>
      </c>
      <c r="O38" s="22" t="s">
        <v>32</v>
      </c>
      <c r="P38" s="22">
        <v>1204000</v>
      </c>
      <c r="Q38" s="22" t="s">
        <v>32</v>
      </c>
      <c r="R38" s="22">
        <v>1185988</v>
      </c>
      <c r="S38" s="23" t="s">
        <v>32</v>
      </c>
      <c r="T38" s="23">
        <f>+N38/P38</f>
        <v>1.0464252491694352</v>
      </c>
      <c r="U38" s="10"/>
    </row>
    <row r="39" spans="2:21" ht="12" customHeight="1">
      <c r="B39" s="21" t="s">
        <v>54</v>
      </c>
      <c r="C39" s="22"/>
      <c r="D39" s="22"/>
      <c r="E39" s="22"/>
      <c r="F39" s="22"/>
      <c r="G39" s="22"/>
      <c r="H39" s="22"/>
      <c r="I39" s="22"/>
      <c r="J39" s="22"/>
      <c r="K39" s="22">
        <v>310000</v>
      </c>
      <c r="L39" s="22"/>
      <c r="M39" s="22" t="s">
        <v>32</v>
      </c>
      <c r="N39" s="22">
        <f t="shared" si="2"/>
        <v>310000</v>
      </c>
      <c r="O39" s="22" t="s">
        <v>32</v>
      </c>
      <c r="P39" s="22">
        <v>331000</v>
      </c>
      <c r="Q39" s="22" t="s">
        <v>32</v>
      </c>
      <c r="R39" s="22">
        <v>370000</v>
      </c>
      <c r="S39" s="23" t="s">
        <v>32</v>
      </c>
      <c r="T39" s="23">
        <f>+N39/P39</f>
        <v>0.9365558912386707</v>
      </c>
      <c r="U39" s="10"/>
    </row>
    <row r="40" spans="2:21" ht="12" customHeight="1">
      <c r="B40" s="21" t="s">
        <v>55</v>
      </c>
      <c r="C40" s="22"/>
      <c r="D40" s="22"/>
      <c r="E40" s="22"/>
      <c r="F40" s="22"/>
      <c r="G40" s="22"/>
      <c r="H40" s="22"/>
      <c r="I40" s="22"/>
      <c r="J40" s="22"/>
      <c r="K40" s="22">
        <v>46483</v>
      </c>
      <c r="L40" s="22"/>
      <c r="M40" s="22" t="s">
        <v>32</v>
      </c>
      <c r="N40" s="22">
        <f t="shared" si="2"/>
        <v>46483</v>
      </c>
      <c r="O40" s="22" t="s">
        <v>32</v>
      </c>
      <c r="P40" s="22">
        <v>45809</v>
      </c>
      <c r="Q40" s="22" t="s">
        <v>32</v>
      </c>
      <c r="R40" s="22">
        <v>18019</v>
      </c>
      <c r="S40" s="23" t="s">
        <v>32</v>
      </c>
      <c r="T40" s="23">
        <f>+N40/P40</f>
        <v>1.0147132659521054</v>
      </c>
      <c r="U40" s="10"/>
    </row>
    <row r="41" spans="2:21" ht="12" customHeight="1">
      <c r="B41" s="21" t="s">
        <v>56</v>
      </c>
      <c r="C41" s="22"/>
      <c r="D41" s="22"/>
      <c r="E41" s="22"/>
      <c r="F41" s="22"/>
      <c r="G41" s="22"/>
      <c r="H41" s="22"/>
      <c r="I41" s="22"/>
      <c r="J41" s="22"/>
      <c r="K41" s="22">
        <v>493247</v>
      </c>
      <c r="L41" s="22"/>
      <c r="M41" s="22" t="s">
        <v>32</v>
      </c>
      <c r="N41" s="22">
        <f t="shared" si="2"/>
        <v>493247</v>
      </c>
      <c r="O41" s="22" t="s">
        <v>32</v>
      </c>
      <c r="P41" s="22">
        <v>469000</v>
      </c>
      <c r="Q41" s="22" t="s">
        <v>32</v>
      </c>
      <c r="R41" s="22">
        <v>491288</v>
      </c>
      <c r="S41" s="23" t="s">
        <v>32</v>
      </c>
      <c r="T41" s="23">
        <f>+N41/P41</f>
        <v>1.0516993603411513</v>
      </c>
      <c r="U41" s="10"/>
    </row>
    <row r="42" spans="2:21" ht="12" customHeight="1">
      <c r="B42" s="24" t="s">
        <v>57</v>
      </c>
      <c r="C42" s="22">
        <f aca="true" t="shared" si="13" ref="C42:L42">SUM(C6,C9,C13,C17,C20,C24:C27,C29:C41)</f>
        <v>232013</v>
      </c>
      <c r="D42" s="22">
        <f t="shared" si="13"/>
        <v>46627183</v>
      </c>
      <c r="E42" s="22">
        <f t="shared" si="13"/>
        <v>95556</v>
      </c>
      <c r="F42" s="22">
        <f t="shared" si="13"/>
        <v>19196285</v>
      </c>
      <c r="G42" s="22">
        <f t="shared" si="13"/>
        <v>52607</v>
      </c>
      <c r="H42" s="22">
        <f t="shared" si="13"/>
        <v>39851598</v>
      </c>
      <c r="I42" s="22">
        <f t="shared" si="13"/>
        <v>46749</v>
      </c>
      <c r="J42" s="22">
        <f t="shared" si="13"/>
        <v>26915043</v>
      </c>
      <c r="K42" s="22">
        <f t="shared" si="13"/>
        <v>5443043</v>
      </c>
      <c r="L42" s="22">
        <f t="shared" si="13"/>
        <v>2114600</v>
      </c>
      <c r="M42" s="22">
        <f>SUM(C42,E42,G42,I42)</f>
        <v>426925</v>
      </c>
      <c r="N42" s="22">
        <f t="shared" si="2"/>
        <v>140147752</v>
      </c>
      <c r="O42" s="22">
        <v>433786</v>
      </c>
      <c r="P42" s="22">
        <f>SUM(P6,P9,P13,P17,P20,P24:P27,P29:P41)</f>
        <v>139675057</v>
      </c>
      <c r="Q42" s="22">
        <f>SUM(Q6,Q9,Q13,Q17,Q20,Q24:Q27,Q29:Q41)</f>
        <v>435397</v>
      </c>
      <c r="R42" s="22">
        <f>SUM(R6,R9,R13,R17,R20,R24:R27,R29:R41)</f>
        <v>140058656</v>
      </c>
      <c r="S42" s="23">
        <f>+M42/O42</f>
        <v>0.9841834452933013</v>
      </c>
      <c r="T42" s="23">
        <f>+N42/P42</f>
        <v>1.0033842477687336</v>
      </c>
      <c r="U42" s="10"/>
    </row>
    <row r="43" spans="2:21" ht="12" customHeight="1">
      <c r="B43" s="24" t="s">
        <v>58</v>
      </c>
      <c r="C43" s="22">
        <v>249988</v>
      </c>
      <c r="D43" s="22">
        <v>44082640</v>
      </c>
      <c r="E43" s="22">
        <v>82891</v>
      </c>
      <c r="F43" s="22">
        <v>18118487</v>
      </c>
      <c r="G43" s="22">
        <v>54520</v>
      </c>
      <c r="H43" s="22">
        <v>41640554</v>
      </c>
      <c r="I43" s="22">
        <v>46510</v>
      </c>
      <c r="J43" s="22">
        <v>28374859</v>
      </c>
      <c r="K43" s="22">
        <v>5393530</v>
      </c>
      <c r="L43" s="22">
        <v>2064987</v>
      </c>
      <c r="M43" s="22">
        <v>433909</v>
      </c>
      <c r="N43" s="22">
        <v>139675057</v>
      </c>
      <c r="O43" s="22" t="s">
        <v>32</v>
      </c>
      <c r="P43" s="22" t="s">
        <v>32</v>
      </c>
      <c r="Q43" s="22" t="s">
        <v>32</v>
      </c>
      <c r="R43" s="22" t="s">
        <v>32</v>
      </c>
      <c r="S43" s="22" t="s">
        <v>32</v>
      </c>
      <c r="T43" s="22" t="s">
        <v>32</v>
      </c>
      <c r="U43" s="10"/>
    </row>
    <row r="44" spans="2:21" ht="12" customHeight="1" thickBot="1">
      <c r="B44" s="25" t="s">
        <v>59</v>
      </c>
      <c r="C44" s="23">
        <f aca="true" t="shared" si="14" ref="C44:N44">+C42/C43</f>
        <v>0.9280965486343344</v>
      </c>
      <c r="D44" s="23">
        <f t="shared" si="14"/>
        <v>1.057722110109558</v>
      </c>
      <c r="E44" s="23">
        <f t="shared" si="14"/>
        <v>1.1527910147060598</v>
      </c>
      <c r="F44" s="23">
        <f t="shared" si="14"/>
        <v>1.0594860928509098</v>
      </c>
      <c r="G44" s="23">
        <f t="shared" si="14"/>
        <v>0.9649119589141599</v>
      </c>
      <c r="H44" s="23">
        <f t="shared" si="14"/>
        <v>0.9570381316252421</v>
      </c>
      <c r="I44" s="23">
        <f t="shared" si="14"/>
        <v>1.005138679853795</v>
      </c>
      <c r="J44" s="23">
        <f t="shared" si="14"/>
        <v>0.9485524844370152</v>
      </c>
      <c r="K44" s="23">
        <f t="shared" si="14"/>
        <v>1.0091800731617326</v>
      </c>
      <c r="L44" s="23">
        <f t="shared" si="14"/>
        <v>1.0240258171116816</v>
      </c>
      <c r="M44" s="23">
        <f t="shared" si="14"/>
        <v>0.9839044592299308</v>
      </c>
      <c r="N44" s="23">
        <f t="shared" si="14"/>
        <v>1.0033842477687336</v>
      </c>
      <c r="O44" s="22" t="s">
        <v>32</v>
      </c>
      <c r="P44" s="22" t="s">
        <v>32</v>
      </c>
      <c r="Q44" s="22" t="s">
        <v>32</v>
      </c>
      <c r="R44" s="22" t="s">
        <v>32</v>
      </c>
      <c r="S44" s="22" t="s">
        <v>32</v>
      </c>
      <c r="T44" s="22" t="s">
        <v>32</v>
      </c>
      <c r="U44" s="10"/>
    </row>
    <row r="45" spans="2:20" ht="12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ht="12" customHeight="1">
      <c r="B46" s="27" t="s">
        <v>64</v>
      </c>
    </row>
  </sheetData>
  <mergeCells count="8">
    <mergeCell ref="C4:D4"/>
    <mergeCell ref="E4:F4"/>
    <mergeCell ref="G4:H4"/>
    <mergeCell ref="I4:J4"/>
    <mergeCell ref="M4:N4"/>
    <mergeCell ref="O3:P4"/>
    <mergeCell ref="Q3:R4"/>
    <mergeCell ref="S3:T4"/>
  </mergeCells>
  <printOptions/>
  <pageMargins left="0.7874015748031497" right="0.3937007874015748" top="0.7874015748031497" bottom="0.5905511811023623" header="0.5905511811023623" footer="0.9055118110236221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2000-03-29T09:45:02Z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