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4"/>
  </bookViews>
  <sheets>
    <sheet name="6-1(1)総括" sheetId="1" r:id="rId1"/>
    <sheet name="6-1(2)(3)(4)" sheetId="2" r:id="rId2"/>
    <sheet name="6-2・3 (2)" sheetId="3" r:id="rId3"/>
    <sheet name="6-4森林国営保険" sheetId="4" r:id="rId4"/>
    <sheet name="保険料とてん補額" sheetId="5" r:id="rId5"/>
  </sheets>
  <definedNames>
    <definedName name="_xlnm.Print_Area" localSheetId="0">'6-1(1)総括'!$A$1:$J$49</definedName>
    <definedName name="_xlnm.Print_Area" localSheetId="2">'6-2・3 (2)'!$A$1:$N$58</definedName>
    <definedName name="_xlnm.Print_Area" localSheetId="4">'保険料とてん補額'!$E$1:$M$61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J3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6-1(2)(3)(4)に入力</t>
        </r>
      </text>
    </comment>
  </commentList>
</comments>
</file>

<file path=xl/sharedStrings.xml><?xml version="1.0" encoding="utf-8"?>
<sst xmlns="http://schemas.openxmlformats.org/spreadsheetml/2006/main" count="400" uniqueCount="190">
  <si>
    <t>第４表　森林国営保険</t>
  </si>
  <si>
    <t>（１）契約実績</t>
  </si>
  <si>
    <t>（単位：ｈａ・円）</t>
  </si>
  <si>
    <t>件       数</t>
  </si>
  <si>
    <t>面       積</t>
  </si>
  <si>
    <t>保 険 金 額</t>
  </si>
  <si>
    <t>保  険  料</t>
  </si>
  <si>
    <t>平成 ７ 年度</t>
  </si>
  <si>
    <t>〔資料〕林政課</t>
  </si>
  <si>
    <t>（２）契約保有高</t>
  </si>
  <si>
    <t>件        数</t>
  </si>
  <si>
    <t>面        積</t>
  </si>
  <si>
    <t>保    険    金    額</t>
  </si>
  <si>
    <t>（注）　各年度末現在の契約保有高。また（　　）内は県有林で外数</t>
  </si>
  <si>
    <t>（３）損害てん補状況</t>
  </si>
  <si>
    <t>件    数</t>
  </si>
  <si>
    <t>損害面積</t>
  </si>
  <si>
    <t>損害額</t>
  </si>
  <si>
    <t>損害てん補額</t>
  </si>
  <si>
    <t>平成 ７ 年度</t>
  </si>
  <si>
    <t>平成 １２ 年度</t>
  </si>
  <si>
    <t>利根上流</t>
  </si>
  <si>
    <t>沼　　　　　田</t>
  </si>
  <si>
    <t>吾　　妻</t>
  </si>
  <si>
    <t xml:space="preserve">中　 之　 条 </t>
  </si>
  <si>
    <t>利根下流</t>
  </si>
  <si>
    <t>渋　　　　　川</t>
  </si>
  <si>
    <t>桐　　　　　生</t>
  </si>
  <si>
    <t>西　　毛</t>
  </si>
  <si>
    <t>高　　　　　崎</t>
  </si>
  <si>
    <t>藤　　　　　岡</t>
  </si>
  <si>
    <t>富　　　　　岡</t>
  </si>
  <si>
    <t>森林国営保険の払込保険料と損害てん補額の推移</t>
  </si>
  <si>
    <t>群馬県林業統計書から</t>
  </si>
  <si>
    <t>年度</t>
  </si>
  <si>
    <t>払込保険料</t>
  </si>
  <si>
    <t>損害てん補金額</t>
  </si>
  <si>
    <t>比率</t>
  </si>
  <si>
    <t>（千円）</t>
  </si>
  <si>
    <t>（千円）</t>
  </si>
  <si>
    <t>元</t>
  </si>
  <si>
    <t>累計</t>
  </si>
  <si>
    <t>（単位：ha・千円）</t>
  </si>
  <si>
    <t>総　　　　   数</t>
  </si>
  <si>
    <t>面　　積</t>
  </si>
  <si>
    <t>被 害 額</t>
  </si>
  <si>
    <t>面    積</t>
  </si>
  <si>
    <t>被 害 額</t>
  </si>
  <si>
    <t>平成１２年度</t>
  </si>
  <si>
    <t>〔資料〕　林政課</t>
  </si>
  <si>
    <t>（３）気象災害</t>
  </si>
  <si>
    <t>総　　   数</t>
  </si>
  <si>
    <t>凍　　　害</t>
  </si>
  <si>
    <t>雪　　　　害</t>
  </si>
  <si>
    <t>水　　　害</t>
  </si>
  <si>
    <t>風　　　害</t>
  </si>
  <si>
    <t>干　　　　害</t>
  </si>
  <si>
    <t>そ　の　他</t>
  </si>
  <si>
    <t>面　　積</t>
  </si>
  <si>
    <t>被害額</t>
  </si>
  <si>
    <t>桐生</t>
  </si>
  <si>
    <t>　　　　保険未加入森林については被害状況を把握していないため、上記以外に被害のあった可能性がある。</t>
  </si>
  <si>
    <t>第１表　林野災害</t>
  </si>
  <si>
    <t>（１）総　　括</t>
  </si>
  <si>
    <t>病  虫  獣  害</t>
  </si>
  <si>
    <t>気  象  災  害</t>
  </si>
  <si>
    <t>林  野  火  災</t>
  </si>
  <si>
    <t>被害面積</t>
  </si>
  <si>
    <t>被害額</t>
  </si>
  <si>
    <t>元</t>
  </si>
  <si>
    <t>平成１７年度</t>
  </si>
  <si>
    <t>渋川</t>
  </si>
  <si>
    <t>藤岡</t>
  </si>
  <si>
    <t>富岡</t>
  </si>
  <si>
    <t>吾妻</t>
  </si>
  <si>
    <t>平成１７年度</t>
  </si>
  <si>
    <t>（４）林野火災</t>
  </si>
  <si>
    <t>総　　　　   数</t>
  </si>
  <si>
    <t>た　　き　　火</t>
  </si>
  <si>
    <t>煙　　　　　草</t>
  </si>
  <si>
    <t>ろ　　う　　火</t>
  </si>
  <si>
    <t>火　　入　　れ</t>
  </si>
  <si>
    <t>不　　明　　火</t>
  </si>
  <si>
    <t>そ　　の　　他</t>
  </si>
  <si>
    <t>件　　数</t>
  </si>
  <si>
    <t>（２）病虫獣害</t>
  </si>
  <si>
    <t>病　　　　   害</t>
  </si>
  <si>
    <t>虫　　　　　　　　　　　害</t>
  </si>
  <si>
    <t>獣　　　　　　　　　　　    　　害</t>
  </si>
  <si>
    <t>松  く  い  虫</t>
  </si>
  <si>
    <t>そ   の   他</t>
  </si>
  <si>
    <t>野   鼠   害</t>
  </si>
  <si>
    <t>野   兎   害</t>
  </si>
  <si>
    <t>第２表　林道災害</t>
  </si>
  <si>
    <t>（単位：m・千円）</t>
  </si>
  <si>
    <t>年　度</t>
  </si>
  <si>
    <t>総　　数</t>
  </si>
  <si>
    <t>自動車道</t>
  </si>
  <si>
    <t>軽　車　道</t>
  </si>
  <si>
    <t>延　長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</si>
  <si>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</si>
  <si>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</si>
  <si>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</si>
  <si>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</si>
  <si>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</si>
  <si>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</si>
  <si>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</si>
  <si>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</si>
  <si>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</si>
  <si>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</si>
  <si>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</si>
  <si>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</si>
  <si>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延長</t>
  </si>
  <si>
    <t>事業費</t>
  </si>
  <si>
    <t>平成１５年度</t>
  </si>
  <si>
    <t>施設災</t>
  </si>
  <si>
    <t>平成１６年度</t>
  </si>
  <si>
    <t>関連応急</t>
  </si>
  <si>
    <t>平成１７年度</t>
  </si>
  <si>
    <t>関連改良</t>
  </si>
  <si>
    <t>平成１８年度</t>
  </si>
  <si>
    <t>合計</t>
  </si>
  <si>
    <t>[資料]　林政課</t>
  </si>
  <si>
    <t>　（注）被害額は実施事業費（林道施設災害復旧事業及び県単林道災害関連）</t>
  </si>
  <si>
    <t>面　　積</t>
  </si>
  <si>
    <t>…</t>
  </si>
  <si>
    <t xml:space="preserve">渋　川 </t>
  </si>
  <si>
    <t>[資料]　森林保全課</t>
  </si>
  <si>
    <t>第３表　治山災害</t>
  </si>
  <si>
    <t>（単位：ha･千円）</t>
  </si>
  <si>
    <t>総　　　　　　　　数</t>
  </si>
  <si>
    <t>崩　　　壊　　　地</t>
  </si>
  <si>
    <t>地 す べ り 地</t>
  </si>
  <si>
    <t>治　山　施　設</t>
  </si>
  <si>
    <t>箇    所</t>
  </si>
  <si>
    <t>被　害　額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</si>
  <si>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</si>
  <si>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</si>
  <si>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</si>
  <si>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</si>
  <si>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</si>
  <si>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</si>
  <si>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</si>
  <si>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</si>
  <si>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</si>
  <si>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</si>
  <si>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</si>
  <si>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</si>
  <si>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</si>
  <si>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</si>
  <si>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</si>
  <si>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</si>
  <si>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</si>
  <si>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</si>
  <si>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吾妻</t>
  </si>
  <si>
    <t>平成17年度</t>
  </si>
  <si>
    <t>-</t>
  </si>
  <si>
    <t>平成１９年度</t>
  </si>
  <si>
    <t>平成１９年度</t>
  </si>
  <si>
    <t>平成２０年度</t>
  </si>
  <si>
    <t>西部</t>
  </si>
  <si>
    <t>利根沼田</t>
  </si>
  <si>
    <t>西部</t>
  </si>
  <si>
    <t>事　務　所</t>
  </si>
  <si>
    <t>事　務　所</t>
  </si>
  <si>
    <t>平成21年度</t>
  </si>
  <si>
    <t>平成２１年度</t>
  </si>
  <si>
    <t>（注）　損害調査報告を提出した年度で集計。</t>
  </si>
  <si>
    <t>-</t>
  </si>
  <si>
    <t>平成２０年度</t>
  </si>
  <si>
    <t>-</t>
  </si>
  <si>
    <t>平成２１年度</t>
  </si>
  <si>
    <t>桐　生</t>
  </si>
  <si>
    <t>藤　岡</t>
  </si>
  <si>
    <t>富　岡</t>
  </si>
  <si>
    <t>平成12年度</t>
  </si>
  <si>
    <t>クマ</t>
  </si>
  <si>
    <t>シカ</t>
  </si>
  <si>
    <t>カモシカ</t>
  </si>
  <si>
    <t>-</t>
  </si>
  <si>
    <t>-</t>
  </si>
  <si>
    <t>-</t>
  </si>
  <si>
    <t>-</t>
  </si>
  <si>
    <t>-</t>
  </si>
  <si>
    <t>（注）　平成２１年度については、森林国営保険に加入している14,156haのうち、平成21年4月1日から平成22年3月31日の間に被災をし、平成22年9月末日までに被害報告のあったもののみ掲載した。</t>
  </si>
  <si>
    <t>被害額</t>
  </si>
  <si>
    <t>0</t>
  </si>
  <si>
    <t>平成 １２ 年度</t>
  </si>
  <si>
    <t>平成２１年度</t>
  </si>
  <si>
    <t>平成２１年度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</si>
</sst>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\-"/>
    <numFmt numFmtId="211" formatCode="#,##0.0;\-#,##0.0"/>
    <numFmt numFmtId="212" formatCode="\-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Ｒ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10"/>
      <name val="ＭＳ ＰＲゴシック"/>
      <family val="3"/>
    </font>
    <font>
      <sz val="10"/>
      <color indexed="10"/>
      <name val="ＭＳ Ｐ明朝"/>
      <family val="1"/>
    </font>
    <font>
      <sz val="9"/>
      <color indexed="10"/>
      <name val="ＭＳ ＰＲ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8"/>
      <name val="ＭＳ Ｐゴシック"/>
      <family val="3"/>
    </font>
    <font>
      <sz val="6.4"/>
      <color indexed="8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7.75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36" fillId="4" borderId="0" applyNumberFormat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40" fontId="3" fillId="0" borderId="0" xfId="48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40" fontId="3" fillId="0" borderId="0" xfId="48" applyNumberFormat="1" applyFont="1" applyFill="1" applyBorder="1" applyAlignment="1">
      <alignment vertical="center"/>
    </xf>
    <xf numFmtId="3" fontId="3" fillId="0" borderId="10" xfId="48" applyNumberFormat="1" applyFont="1" applyFill="1" applyBorder="1" applyAlignment="1">
      <alignment vertical="center"/>
    </xf>
    <xf numFmtId="3" fontId="3" fillId="0" borderId="11" xfId="4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40" fontId="3" fillId="0" borderId="13" xfId="48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0" fontId="3" fillId="0" borderId="0" xfId="48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95" fontId="3" fillId="0" borderId="10" xfId="0" applyNumberFormat="1" applyFont="1" applyFill="1" applyBorder="1" applyAlignment="1">
      <alignment vertical="center"/>
    </xf>
    <xf numFmtId="3" fontId="3" fillId="0" borderId="0" xfId="48" applyNumberFormat="1" applyFont="1" applyFill="1" applyBorder="1" applyAlignment="1">
      <alignment vertical="center"/>
    </xf>
    <xf numFmtId="196" fontId="3" fillId="0" borderId="10" xfId="48" applyNumberFormat="1" applyFont="1" applyFill="1" applyBorder="1" applyAlignment="1">
      <alignment vertical="center"/>
    </xf>
    <xf numFmtId="3" fontId="3" fillId="0" borderId="15" xfId="48" applyNumberFormat="1" applyFont="1" applyFill="1" applyBorder="1" applyAlignment="1">
      <alignment vertical="center"/>
    </xf>
    <xf numFmtId="197" fontId="3" fillId="0" borderId="12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98" fontId="3" fillId="0" borderId="12" xfId="48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4" fontId="4" fillId="0" borderId="17" xfId="48" applyNumberFormat="1" applyFont="1" applyFill="1" applyBorder="1" applyAlignment="1">
      <alignment vertical="center"/>
    </xf>
    <xf numFmtId="3" fontId="4" fillId="0" borderId="17" xfId="48" applyNumberFormat="1" applyFont="1" applyFill="1" applyBorder="1" applyAlignment="1">
      <alignment vertical="center"/>
    </xf>
    <xf numFmtId="3" fontId="4" fillId="0" borderId="18" xfId="48" applyNumberFormat="1" applyFont="1" applyFill="1" applyBorder="1" applyAlignment="1">
      <alignment vertical="center"/>
    </xf>
    <xf numFmtId="40" fontId="3" fillId="0" borderId="12" xfId="48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99" fontId="5" fillId="0" borderId="24" xfId="0" applyNumberFormat="1" applyFont="1" applyBorder="1" applyAlignment="1">
      <alignment vertical="center"/>
    </xf>
    <xf numFmtId="199" fontId="5" fillId="0" borderId="25" xfId="0" applyNumberFormat="1" applyFont="1" applyBorder="1" applyAlignment="1">
      <alignment vertical="center"/>
    </xf>
    <xf numFmtId="9" fontId="5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199" fontId="5" fillId="0" borderId="27" xfId="0" applyNumberFormat="1" applyFont="1" applyBorder="1" applyAlignment="1">
      <alignment vertical="center"/>
    </xf>
    <xf numFmtId="199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99" fontId="5" fillId="0" borderId="30" xfId="0" applyNumberFormat="1" applyFont="1" applyBorder="1" applyAlignment="1">
      <alignment vertical="center"/>
    </xf>
    <xf numFmtId="199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99" fontId="5" fillId="0" borderId="21" xfId="0" applyNumberFormat="1" applyFont="1" applyBorder="1" applyAlignment="1">
      <alignment vertical="center"/>
    </xf>
    <xf numFmtId="199" fontId="5" fillId="0" borderId="22" xfId="0" applyNumberFormat="1" applyFont="1" applyBorder="1" applyAlignment="1">
      <alignment vertical="center"/>
    </xf>
    <xf numFmtId="0" fontId="0" fillId="0" borderId="33" xfId="0" applyBorder="1" applyAlignment="1">
      <alignment horizontal="center"/>
    </xf>
    <xf numFmtId="199" fontId="0" fillId="0" borderId="34" xfId="0" applyNumberFormat="1" applyBorder="1" applyAlignment="1">
      <alignment/>
    </xf>
    <xf numFmtId="199" fontId="0" fillId="0" borderId="35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0" fontId="3" fillId="0" borderId="38" xfId="48" applyNumberFormat="1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0" fontId="3" fillId="0" borderId="12" xfId="48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40" fontId="3" fillId="0" borderId="39" xfId="48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0" fontId="3" fillId="0" borderId="40" xfId="48" applyNumberFormat="1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40" fontId="3" fillId="0" borderId="41" xfId="48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199" fontId="5" fillId="0" borderId="44" xfId="0" applyNumberFormat="1" applyFont="1" applyBorder="1" applyAlignment="1">
      <alignment vertical="center"/>
    </xf>
    <xf numFmtId="199" fontId="5" fillId="0" borderId="45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right" vertical="center"/>
    </xf>
    <xf numFmtId="49" fontId="3" fillId="0" borderId="47" xfId="0" applyNumberFormat="1" applyFont="1" applyFill="1" applyBorder="1" applyAlignment="1">
      <alignment horizontal="distributed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3" fillId="0" borderId="49" xfId="0" applyNumberFormat="1" applyFont="1" applyFill="1" applyBorder="1" applyAlignment="1">
      <alignment horizontal="distributed" vertical="center"/>
    </xf>
    <xf numFmtId="180" fontId="3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92" fontId="3" fillId="0" borderId="52" xfId="48" applyNumberFormat="1" applyFont="1" applyFill="1" applyBorder="1" applyAlignment="1">
      <alignment vertical="center"/>
    </xf>
    <xf numFmtId="193" fontId="3" fillId="0" borderId="52" xfId="48" applyNumberFormat="1" applyFont="1" applyFill="1" applyBorder="1" applyAlignment="1">
      <alignment vertical="center"/>
    </xf>
    <xf numFmtId="192" fontId="3" fillId="0" borderId="52" xfId="0" applyNumberFormat="1" applyFont="1" applyFill="1" applyBorder="1" applyAlignment="1">
      <alignment horizontal="right" vertical="center"/>
    </xf>
    <xf numFmtId="193" fontId="3" fillId="0" borderId="52" xfId="48" applyNumberFormat="1" applyFont="1" applyFill="1" applyBorder="1" applyAlignment="1">
      <alignment horizontal="right" vertical="center"/>
    </xf>
    <xf numFmtId="192" fontId="3" fillId="0" borderId="52" xfId="48" applyNumberFormat="1" applyFont="1" applyFill="1" applyBorder="1" applyAlignment="1">
      <alignment horizontal="right" vertical="center"/>
    </xf>
    <xf numFmtId="193" fontId="3" fillId="0" borderId="11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92" fontId="3" fillId="0" borderId="52" xfId="0" applyNumberFormat="1" applyFont="1" applyFill="1" applyBorder="1" applyAlignment="1">
      <alignment vertical="center"/>
    </xf>
    <xf numFmtId="193" fontId="3" fillId="0" borderId="52" xfId="0" applyNumberFormat="1" applyFont="1" applyFill="1" applyBorder="1" applyAlignment="1">
      <alignment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left" vertical="center"/>
    </xf>
    <xf numFmtId="180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80" fontId="3" fillId="0" borderId="50" xfId="0" applyNumberFormat="1" applyFont="1" applyFill="1" applyBorder="1" applyAlignment="1">
      <alignment horizontal="center" vertical="center"/>
    </xf>
    <xf numFmtId="181" fontId="3" fillId="0" borderId="54" xfId="0" applyNumberFormat="1" applyFont="1" applyFill="1" applyBorder="1" applyAlignment="1">
      <alignment horizontal="center" vertical="center"/>
    </xf>
    <xf numFmtId="181" fontId="3" fillId="0" borderId="55" xfId="0" applyNumberFormat="1" applyFont="1" applyFill="1" applyBorder="1" applyAlignment="1">
      <alignment horizontal="center" vertical="center"/>
    </xf>
    <xf numFmtId="193" fontId="3" fillId="0" borderId="0" xfId="48" applyNumberFormat="1" applyFont="1" applyFill="1" applyBorder="1" applyAlignment="1">
      <alignment vertical="center"/>
    </xf>
    <xf numFmtId="4" fontId="3" fillId="0" borderId="52" xfId="48" applyNumberFormat="1" applyFont="1" applyFill="1" applyBorder="1" applyAlignment="1">
      <alignment horizontal="right" vertical="center"/>
    </xf>
    <xf numFmtId="3" fontId="3" fillId="0" borderId="52" xfId="48" applyNumberFormat="1" applyFont="1" applyFill="1" applyBorder="1" applyAlignment="1">
      <alignment horizontal="right" vertical="center"/>
    </xf>
    <xf numFmtId="4" fontId="3" fillId="0" borderId="52" xfId="48" applyNumberFormat="1" applyFont="1" applyFill="1" applyBorder="1" applyAlignment="1">
      <alignment vertical="center"/>
    </xf>
    <xf numFmtId="3" fontId="3" fillId="0" borderId="47" xfId="48" applyNumberFormat="1" applyFont="1" applyFill="1" applyBorder="1" applyAlignment="1">
      <alignment vertical="center"/>
    </xf>
    <xf numFmtId="3" fontId="3" fillId="0" borderId="15" xfId="48" applyNumberFormat="1" applyFont="1" applyFill="1" applyBorder="1" applyAlignment="1">
      <alignment horizontal="right" vertical="center"/>
    </xf>
    <xf numFmtId="181" fontId="3" fillId="0" borderId="0" xfId="48" applyNumberFormat="1" applyFont="1" applyBorder="1" applyAlignment="1">
      <alignment horizontal="right" vertical="center"/>
    </xf>
    <xf numFmtId="3" fontId="3" fillId="0" borderId="52" xfId="48" applyNumberFormat="1" applyFont="1" applyFill="1" applyBorder="1" applyAlignment="1">
      <alignment vertical="center"/>
    </xf>
    <xf numFmtId="181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1" fontId="7" fillId="0" borderId="0" xfId="48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181" fontId="3" fillId="0" borderId="0" xfId="48" applyNumberFormat="1" applyFont="1" applyBorder="1" applyAlignment="1">
      <alignment vertical="center"/>
    </xf>
    <xf numFmtId="181" fontId="3" fillId="0" borderId="0" xfId="48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40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40" fontId="3" fillId="0" borderId="0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80" fontId="3" fillId="0" borderId="0" xfId="48" applyNumberFormat="1" applyFont="1" applyBorder="1" applyAlignment="1" quotePrefix="1">
      <alignment horizontal="right" vertical="center"/>
    </xf>
    <xf numFmtId="3" fontId="3" fillId="0" borderId="0" xfId="48" applyNumberFormat="1" applyFont="1" applyBorder="1" applyAlignment="1" quotePrefix="1">
      <alignment horizontal="right" vertical="center"/>
    </xf>
    <xf numFmtId="180" fontId="3" fillId="0" borderId="0" xfId="48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206" fontId="6" fillId="0" borderId="0" xfId="0" applyNumberFormat="1" applyFont="1" applyAlignment="1">
      <alignment vertical="center"/>
    </xf>
    <xf numFmtId="205" fontId="6" fillId="0" borderId="0" xfId="0" applyNumberFormat="1" applyFont="1" applyAlignment="1">
      <alignment vertical="center"/>
    </xf>
    <xf numFmtId="40" fontId="6" fillId="0" borderId="0" xfId="48" applyNumberFormat="1" applyFont="1" applyAlignment="1">
      <alignment vertical="center"/>
    </xf>
    <xf numFmtId="38" fontId="6" fillId="0" borderId="0" xfId="48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0" fontId="3" fillId="0" borderId="0" xfId="0" applyNumberFormat="1" applyFont="1" applyAlignment="1">
      <alignment horizontal="right"/>
    </xf>
    <xf numFmtId="193" fontId="3" fillId="0" borderId="52" xfId="0" applyNumberFormat="1" applyFont="1" applyFill="1" applyBorder="1" applyAlignment="1">
      <alignment horizontal="right" vertical="center"/>
    </xf>
    <xf numFmtId="193" fontId="3" fillId="0" borderId="11" xfId="48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192" fontId="3" fillId="0" borderId="52" xfId="48" applyNumberFormat="1" applyFont="1" applyFill="1" applyBorder="1" applyAlignment="1">
      <alignment/>
    </xf>
    <xf numFmtId="193" fontId="3" fillId="0" borderId="0" xfId="48" applyNumberFormat="1" applyFont="1" applyFill="1" applyBorder="1" applyAlignment="1">
      <alignment/>
    </xf>
    <xf numFmtId="192" fontId="3" fillId="0" borderId="52" xfId="0" applyNumberFormat="1" applyFont="1" applyFill="1" applyBorder="1" applyAlignment="1">
      <alignment horizontal="right"/>
    </xf>
    <xf numFmtId="193" fontId="3" fillId="0" borderId="52" xfId="0" applyNumberFormat="1" applyFont="1" applyFill="1" applyBorder="1" applyAlignment="1">
      <alignment horizontal="right"/>
    </xf>
    <xf numFmtId="193" fontId="3" fillId="0" borderId="47" xfId="48" applyNumberFormat="1" applyFont="1" applyFill="1" applyBorder="1" applyAlignment="1">
      <alignment/>
    </xf>
    <xf numFmtId="193" fontId="3" fillId="0" borderId="15" xfId="48" applyNumberFormat="1" applyFont="1" applyFill="1" applyBorder="1" applyAlignment="1">
      <alignment/>
    </xf>
    <xf numFmtId="192" fontId="7" fillId="0" borderId="52" xfId="0" applyNumberFormat="1" applyFont="1" applyFill="1" applyBorder="1" applyAlignment="1">
      <alignment horizontal="right"/>
    </xf>
    <xf numFmtId="193" fontId="7" fillId="0" borderId="52" xfId="0" applyNumberFormat="1" applyFont="1" applyFill="1" applyBorder="1" applyAlignment="1">
      <alignment horizontal="right"/>
    </xf>
    <xf numFmtId="192" fontId="3" fillId="0" borderId="52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193" fontId="3" fillId="0" borderId="47" xfId="0" applyNumberFormat="1" applyFont="1" applyFill="1" applyBorder="1" applyAlignment="1">
      <alignment/>
    </xf>
    <xf numFmtId="193" fontId="3" fillId="0" borderId="15" xfId="0" applyNumberFormat="1" applyFont="1" applyFill="1" applyBorder="1" applyAlignment="1">
      <alignment/>
    </xf>
    <xf numFmtId="193" fontId="3" fillId="0" borderId="52" xfId="0" applyNumberFormat="1" applyFont="1" applyFill="1" applyBorder="1" applyAlignment="1">
      <alignment/>
    </xf>
    <xf numFmtId="192" fontId="3" fillId="0" borderId="10" xfId="48" applyNumberFormat="1" applyFont="1" applyFill="1" applyBorder="1" applyAlignment="1">
      <alignment/>
    </xf>
    <xf numFmtId="192" fontId="3" fillId="0" borderId="56" xfId="48" applyNumberFormat="1" applyFont="1" applyFill="1" applyBorder="1" applyAlignment="1">
      <alignment/>
    </xf>
    <xf numFmtId="192" fontId="3" fillId="0" borderId="56" xfId="0" applyNumberFormat="1" applyFont="1" applyFill="1" applyBorder="1" applyAlignment="1">
      <alignment horizontal="right"/>
    </xf>
    <xf numFmtId="193" fontId="3" fillId="0" borderId="56" xfId="0" applyNumberFormat="1" applyFont="1" applyFill="1" applyBorder="1" applyAlignment="1">
      <alignment horizontal="right"/>
    </xf>
    <xf numFmtId="193" fontId="3" fillId="0" borderId="56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81" fontId="3" fillId="0" borderId="59" xfId="48" applyNumberFormat="1" applyFont="1" applyFill="1" applyBorder="1" applyAlignment="1">
      <alignment horizontal="center" vertical="center"/>
    </xf>
    <xf numFmtId="193" fontId="3" fillId="0" borderId="46" xfId="0" applyNumberFormat="1" applyFont="1" applyFill="1" applyBorder="1" applyAlignment="1">
      <alignment vertical="center" shrinkToFit="1"/>
    </xf>
    <xf numFmtId="194" fontId="3" fillId="0" borderId="52" xfId="0" applyNumberFormat="1" applyFont="1" applyFill="1" applyBorder="1" applyAlignment="1">
      <alignment vertical="center" shrinkToFit="1"/>
    </xf>
    <xf numFmtId="193" fontId="3" fillId="0" borderId="11" xfId="48" applyNumberFormat="1" applyFont="1" applyFill="1" applyBorder="1" applyAlignment="1">
      <alignment vertical="center" shrinkToFit="1"/>
    </xf>
    <xf numFmtId="209" fontId="3" fillId="0" borderId="46" xfId="0" applyNumberFormat="1" applyFont="1" applyFill="1" applyBorder="1" applyAlignment="1">
      <alignment vertical="center" shrinkToFit="1"/>
    </xf>
    <xf numFmtId="194" fontId="3" fillId="0" borderId="60" xfId="0" applyNumberFormat="1" applyFont="1" applyFill="1" applyBorder="1" applyAlignment="1">
      <alignment horizontal="right" vertical="center" shrinkToFit="1"/>
    </xf>
    <xf numFmtId="193" fontId="3" fillId="0" borderId="61" xfId="0" applyNumberFormat="1" applyFont="1" applyFill="1" applyBorder="1" applyAlignment="1">
      <alignment vertical="center" shrinkToFit="1"/>
    </xf>
    <xf numFmtId="193" fontId="3" fillId="0" borderId="62" xfId="48" applyNumberFormat="1" applyFont="1" applyFill="1" applyBorder="1" applyAlignment="1">
      <alignment horizontal="right" vertical="center" shrinkToFit="1"/>
    </xf>
    <xf numFmtId="194" fontId="3" fillId="0" borderId="52" xfId="0" applyNumberFormat="1" applyFont="1" applyFill="1" applyBorder="1" applyAlignment="1">
      <alignment horizontal="right" vertical="center" shrinkToFit="1"/>
    </xf>
    <xf numFmtId="193" fontId="3" fillId="0" borderId="11" xfId="0" applyNumberFormat="1" applyFont="1" applyFill="1" applyBorder="1" applyAlignment="1">
      <alignment horizontal="right" vertical="center" shrinkToFit="1"/>
    </xf>
    <xf numFmtId="193" fontId="3" fillId="0" borderId="61" xfId="0" applyNumberFormat="1" applyFont="1" applyFill="1" applyBorder="1" applyAlignment="1">
      <alignment horizontal="right" vertical="center" shrinkToFit="1"/>
    </xf>
    <xf numFmtId="193" fontId="3" fillId="0" borderId="52" xfId="48" applyNumberFormat="1" applyFont="1" applyFill="1" applyBorder="1" applyAlignment="1">
      <alignment horizontal="right" vertical="center" shrinkToFit="1"/>
    </xf>
    <xf numFmtId="193" fontId="3" fillId="0" borderId="11" xfId="48" applyNumberFormat="1" applyFont="1" applyFill="1" applyBorder="1" applyAlignment="1">
      <alignment horizontal="right" vertical="center" shrinkToFit="1"/>
    </xf>
    <xf numFmtId="194" fontId="3" fillId="0" borderId="11" xfId="0" applyNumberFormat="1" applyFont="1" applyFill="1" applyBorder="1" applyAlignment="1">
      <alignment horizontal="right" vertical="center" shrinkToFit="1"/>
    </xf>
    <xf numFmtId="194" fontId="3" fillId="0" borderId="61" xfId="0" applyNumberFormat="1" applyFont="1" applyFill="1" applyBorder="1" applyAlignment="1">
      <alignment horizontal="right" vertical="center" shrinkToFit="1"/>
    </xf>
    <xf numFmtId="193" fontId="3" fillId="0" borderId="61" xfId="48" applyNumberFormat="1" applyFont="1" applyFill="1" applyBorder="1" applyAlignment="1">
      <alignment vertical="center" shrinkToFit="1"/>
    </xf>
    <xf numFmtId="194" fontId="3" fillId="0" borderId="47" xfId="0" applyNumberFormat="1" applyFont="1" applyFill="1" applyBorder="1" applyAlignment="1">
      <alignment horizontal="right" vertical="center" shrinkToFit="1"/>
    </xf>
    <xf numFmtId="193" fontId="3" fillId="0" borderId="15" xfId="0" applyNumberFormat="1" applyFont="1" applyFill="1" applyBorder="1" applyAlignment="1">
      <alignment vertical="center" shrinkToFit="1"/>
    </xf>
    <xf numFmtId="193" fontId="3" fillId="0" borderId="11" xfId="0" applyNumberFormat="1" applyFont="1" applyFill="1" applyBorder="1" applyAlignment="1">
      <alignment vertical="center" shrinkToFit="1"/>
    </xf>
    <xf numFmtId="193" fontId="3" fillId="0" borderId="52" xfId="0" applyNumberFormat="1" applyFont="1" applyFill="1" applyBorder="1" applyAlignment="1">
      <alignment horizontal="right" vertical="center" shrinkToFit="1"/>
    </xf>
    <xf numFmtId="194" fontId="13" fillId="0" borderId="52" xfId="0" applyNumberFormat="1" applyFont="1" applyFill="1" applyBorder="1" applyAlignment="1">
      <alignment horizontal="right" vertical="center" shrinkToFit="1"/>
    </xf>
    <xf numFmtId="194" fontId="13" fillId="0" borderId="11" xfId="0" applyNumberFormat="1" applyFont="1" applyFill="1" applyBorder="1" applyAlignment="1">
      <alignment horizontal="right" vertical="center" shrinkToFit="1"/>
    </xf>
    <xf numFmtId="194" fontId="13" fillId="0" borderId="61" xfId="0" applyNumberFormat="1" applyFont="1" applyFill="1" applyBorder="1" applyAlignment="1">
      <alignment horizontal="right" vertical="center" shrinkToFit="1"/>
    </xf>
    <xf numFmtId="193" fontId="16" fillId="0" borderId="52" xfId="0" applyNumberFormat="1" applyFont="1" applyFill="1" applyBorder="1" applyAlignment="1">
      <alignment horizontal="right" vertical="center" shrinkToFit="1"/>
    </xf>
    <xf numFmtId="194" fontId="3" fillId="0" borderId="47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99" fontId="5" fillId="0" borderId="44" xfId="0" applyNumberFormat="1" applyFont="1" applyFill="1" applyBorder="1" applyAlignment="1">
      <alignment vertical="center"/>
    </xf>
    <xf numFmtId="199" fontId="5" fillId="0" borderId="45" xfId="0" applyNumberFormat="1" applyFont="1" applyFill="1" applyBorder="1" applyAlignment="1">
      <alignment vertical="center"/>
    </xf>
    <xf numFmtId="192" fontId="7" fillId="0" borderId="52" xfId="48" applyNumberFormat="1" applyFont="1" applyFill="1" applyBorder="1" applyAlignment="1">
      <alignment vertical="center"/>
    </xf>
    <xf numFmtId="193" fontId="7" fillId="0" borderId="52" xfId="48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00" fontId="18" fillId="0" borderId="0" xfId="0" applyNumberFormat="1" applyFont="1" applyFill="1" applyAlignment="1">
      <alignment vertical="center"/>
    </xf>
    <xf numFmtId="181" fontId="3" fillId="0" borderId="52" xfId="48" applyNumberFormat="1" applyFont="1" applyFill="1" applyBorder="1" applyAlignment="1">
      <alignment vertical="center"/>
    </xf>
    <xf numFmtId="193" fontId="11" fillId="0" borderId="61" xfId="0" applyNumberFormat="1" applyFont="1" applyBorder="1" applyAlignment="1">
      <alignment vertical="center" shrinkToFit="1"/>
    </xf>
    <xf numFmtId="193" fontId="11" fillId="0" borderId="11" xfId="0" applyNumberFormat="1" applyFont="1" applyBorder="1" applyAlignment="1">
      <alignment vertical="center" shrinkToFit="1"/>
    </xf>
    <xf numFmtId="194" fontId="11" fillId="0" borderId="52" xfId="0" applyNumberFormat="1" applyFont="1" applyBorder="1" applyAlignment="1">
      <alignment vertical="center" shrinkToFit="1"/>
    </xf>
    <xf numFmtId="193" fontId="7" fillId="0" borderId="46" xfId="0" applyNumberFormat="1" applyFont="1" applyBorder="1" applyAlignment="1">
      <alignment vertical="center" shrinkToFit="1"/>
    </xf>
    <xf numFmtId="194" fontId="7" fillId="0" borderId="52" xfId="0" applyNumberFormat="1" applyFont="1" applyBorder="1" applyAlignment="1">
      <alignment horizontal="right" vertical="center" shrinkToFit="1"/>
    </xf>
    <xf numFmtId="193" fontId="7" fillId="0" borderId="15" xfId="0" applyNumberFormat="1" applyFont="1" applyBorder="1" applyAlignment="1">
      <alignment vertical="center" shrinkToFit="1"/>
    </xf>
    <xf numFmtId="193" fontId="11" fillId="0" borderId="63" xfId="0" applyNumberFormat="1" applyFont="1" applyBorder="1" applyAlignment="1">
      <alignment vertical="center" shrinkToFit="1"/>
    </xf>
    <xf numFmtId="194" fontId="11" fillId="0" borderId="56" xfId="0" applyNumberFormat="1" applyFont="1" applyBorder="1" applyAlignment="1">
      <alignment vertical="center" shrinkToFit="1"/>
    </xf>
    <xf numFmtId="193" fontId="11" fillId="0" borderId="14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9" fillId="0" borderId="43" xfId="0" applyFont="1" applyFill="1" applyBorder="1" applyAlignment="1">
      <alignment horizontal="center" vertical="center"/>
    </xf>
    <xf numFmtId="199" fontId="19" fillId="0" borderId="44" xfId="0" applyNumberFormat="1" applyFont="1" applyFill="1" applyBorder="1" applyAlignment="1">
      <alignment vertical="center"/>
    </xf>
    <xf numFmtId="199" fontId="19" fillId="0" borderId="45" xfId="0" applyNumberFormat="1" applyFont="1" applyFill="1" applyBorder="1" applyAlignment="1">
      <alignment vertical="center"/>
    </xf>
    <xf numFmtId="205" fontId="6" fillId="0" borderId="0" xfId="0" applyNumberFormat="1" applyFont="1" applyAlignment="1">
      <alignment horizontal="right" vertical="center"/>
    </xf>
    <xf numFmtId="181" fontId="3" fillId="0" borderId="52" xfId="0" applyNumberFormat="1" applyFont="1" applyFill="1" applyBorder="1" applyAlignment="1">
      <alignment vertical="center"/>
    </xf>
    <xf numFmtId="212" fontId="3" fillId="0" borderId="52" xfId="0" applyNumberFormat="1" applyFont="1" applyFill="1" applyBorder="1" applyAlignment="1">
      <alignment vertical="center"/>
    </xf>
    <xf numFmtId="193" fontId="3" fillId="0" borderId="11" xfId="0" applyNumberFormat="1" applyFont="1" applyFill="1" applyBorder="1" applyAlignment="1">
      <alignment vertical="center"/>
    </xf>
    <xf numFmtId="0" fontId="3" fillId="0" borderId="52" xfId="48" applyNumberFormat="1" applyFont="1" applyFill="1" applyBorder="1" applyAlignment="1">
      <alignment horizontal="right" vertical="center"/>
    </xf>
    <xf numFmtId="0" fontId="3" fillId="0" borderId="11" xfId="48" applyNumberFormat="1" applyFont="1" applyFill="1" applyBorder="1" applyAlignment="1">
      <alignment horizontal="right" vertical="center"/>
    </xf>
    <xf numFmtId="0" fontId="3" fillId="0" borderId="56" xfId="48" applyNumberFormat="1" applyFont="1" applyFill="1" applyBorder="1" applyAlignment="1">
      <alignment horizontal="right" vertical="center"/>
    </xf>
    <xf numFmtId="0" fontId="3" fillId="0" borderId="14" xfId="48" applyNumberFormat="1" applyFont="1" applyFill="1" applyBorder="1" applyAlignment="1">
      <alignment horizontal="right" vertical="center"/>
    </xf>
    <xf numFmtId="193" fontId="11" fillId="0" borderId="47" xfId="0" applyNumberFormat="1" applyFont="1" applyBorder="1" applyAlignment="1">
      <alignment vertical="center" shrinkToFit="1"/>
    </xf>
    <xf numFmtId="193" fontId="11" fillId="0" borderId="49" xfId="0" applyNumberFormat="1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7" fillId="0" borderId="5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93" fontId="3" fillId="0" borderId="46" xfId="0" applyNumberFormat="1" applyFont="1" applyBorder="1" applyAlignment="1">
      <alignment vertical="center" shrinkToFit="1"/>
    </xf>
    <xf numFmtId="194" fontId="3" fillId="0" borderId="52" xfId="0" applyNumberFormat="1" applyFont="1" applyBorder="1" applyAlignment="1">
      <alignment horizontal="right" vertical="center" shrinkToFit="1"/>
    </xf>
    <xf numFmtId="193" fontId="3" fillId="0" borderId="15" xfId="0" applyNumberFormat="1" applyFont="1" applyBorder="1" applyAlignment="1">
      <alignment vertical="center" shrinkToFit="1"/>
    </xf>
    <xf numFmtId="193" fontId="3" fillId="0" borderId="61" xfId="0" applyNumberFormat="1" applyFont="1" applyBorder="1" applyAlignment="1">
      <alignment vertical="center" shrinkToFit="1"/>
    </xf>
    <xf numFmtId="194" fontId="3" fillId="0" borderId="47" xfId="0" applyNumberFormat="1" applyFont="1" applyBorder="1" applyAlignment="1">
      <alignment horizontal="right" vertical="center" shrinkToFit="1"/>
    </xf>
    <xf numFmtId="193" fontId="3" fillId="0" borderId="11" xfId="0" applyNumberFormat="1" applyFont="1" applyBorder="1" applyAlignment="1">
      <alignment vertical="center" shrinkToFit="1"/>
    </xf>
    <xf numFmtId="193" fontId="3" fillId="0" borderId="52" xfId="0" applyNumberFormat="1" applyFont="1" applyBorder="1" applyAlignment="1">
      <alignment horizontal="right" vertical="center" shrinkToFit="1"/>
    </xf>
    <xf numFmtId="194" fontId="3" fillId="0" borderId="52" xfId="0" applyNumberFormat="1" applyFont="1" applyBorder="1" applyAlignment="1">
      <alignment vertical="center" shrinkToFit="1"/>
    </xf>
    <xf numFmtId="192" fontId="13" fillId="0" borderId="52" xfId="48" applyNumberFormat="1" applyFont="1" applyFill="1" applyBorder="1" applyAlignment="1">
      <alignment vertical="center"/>
    </xf>
    <xf numFmtId="193" fontId="13" fillId="0" borderId="52" xfId="48" applyNumberFormat="1" applyFont="1" applyFill="1" applyBorder="1" applyAlignment="1">
      <alignment vertical="center"/>
    </xf>
    <xf numFmtId="193" fontId="13" fillId="0" borderId="11" xfId="48" applyNumberFormat="1" applyFont="1" applyFill="1" applyBorder="1" applyAlignment="1">
      <alignment vertical="center"/>
    </xf>
    <xf numFmtId="193" fontId="3" fillId="0" borderId="52" xfId="50" applyNumberFormat="1" applyFont="1" applyFill="1" applyBorder="1" applyAlignment="1">
      <alignment horizontal="right" vertical="center"/>
    </xf>
    <xf numFmtId="193" fontId="3" fillId="0" borderId="11" xfId="50" applyNumberFormat="1" applyFont="1" applyFill="1" applyBorder="1" applyAlignment="1">
      <alignment horizontal="right" vertical="center"/>
    </xf>
    <xf numFmtId="38" fontId="3" fillId="0" borderId="52" xfId="50" applyFont="1" applyFill="1" applyBorder="1" applyAlignment="1">
      <alignment horizontal="right" vertical="center"/>
    </xf>
    <xf numFmtId="38" fontId="4" fillId="0" borderId="56" xfId="5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181" fontId="3" fillId="0" borderId="66" xfId="0" applyNumberFormat="1" applyFont="1" applyFill="1" applyBorder="1" applyAlignment="1">
      <alignment horizontal="center" vertical="center"/>
    </xf>
    <xf numFmtId="181" fontId="3" fillId="0" borderId="67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181" fontId="3" fillId="0" borderId="68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distributed" vertical="center"/>
    </xf>
    <xf numFmtId="0" fontId="50" fillId="0" borderId="49" xfId="0" applyFont="1" applyBorder="1" applyAlignment="1">
      <alignment horizontal="distributed" vertical="center"/>
    </xf>
    <xf numFmtId="0" fontId="0" fillId="0" borderId="72" xfId="0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38" fontId="3" fillId="0" borderId="66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0" fontId="3" fillId="0" borderId="38" xfId="48" applyNumberFormat="1" applyFont="1" applyFill="1" applyBorder="1" applyAlignment="1">
      <alignment horizontal="center" vertical="center"/>
    </xf>
    <xf numFmtId="40" fontId="3" fillId="0" borderId="66" xfId="48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distributed" vertical="center"/>
    </xf>
    <xf numFmtId="4" fontId="7" fillId="0" borderId="52" xfId="48" applyNumberFormat="1" applyFont="1" applyFill="1" applyBorder="1" applyAlignment="1">
      <alignment vertical="center"/>
    </xf>
    <xf numFmtId="205" fontId="7" fillId="0" borderId="52" xfId="48" applyNumberFormat="1" applyFont="1" applyFill="1" applyBorder="1" applyAlignment="1">
      <alignment vertical="center"/>
    </xf>
    <xf numFmtId="3" fontId="7" fillId="0" borderId="0" xfId="48" applyNumberFormat="1" applyFont="1" applyFill="1" applyBorder="1" applyAlignment="1">
      <alignment vertical="center"/>
    </xf>
    <xf numFmtId="0" fontId="7" fillId="0" borderId="52" xfId="48" applyNumberFormat="1" applyFont="1" applyFill="1" applyBorder="1" applyAlignment="1">
      <alignment vertical="center"/>
    </xf>
    <xf numFmtId="3" fontId="7" fillId="0" borderId="52" xfId="48" applyNumberFormat="1" applyFont="1" applyFill="1" applyBorder="1" applyAlignment="1">
      <alignment vertical="center"/>
    </xf>
    <xf numFmtId="4" fontId="7" fillId="0" borderId="52" xfId="48" applyNumberFormat="1" applyFont="1" applyFill="1" applyBorder="1" applyAlignment="1">
      <alignment vertical="center"/>
    </xf>
    <xf numFmtId="3" fontId="7" fillId="0" borderId="15" xfId="48" applyNumberFormat="1" applyFont="1" applyFill="1" applyBorder="1" applyAlignment="1">
      <alignment vertical="center"/>
    </xf>
    <xf numFmtId="180" fontId="3" fillId="0" borderId="52" xfId="48" applyNumberFormat="1" applyFont="1" applyFill="1" applyBorder="1" applyAlignment="1">
      <alignment vertical="center"/>
    </xf>
    <xf numFmtId="181" fontId="3" fillId="0" borderId="52" xfId="48" applyNumberFormat="1" applyFont="1" applyFill="1" applyBorder="1" applyAlignment="1">
      <alignment vertical="center"/>
    </xf>
    <xf numFmtId="203" fontId="3" fillId="0" borderId="52" xfId="48" applyNumberFormat="1" applyFont="1" applyFill="1" applyBorder="1" applyAlignment="1">
      <alignment vertical="center"/>
    </xf>
    <xf numFmtId="200" fontId="3" fillId="0" borderId="0" xfId="48" applyNumberFormat="1" applyFont="1" applyFill="1" applyBorder="1" applyAlignment="1">
      <alignment vertical="center"/>
    </xf>
    <xf numFmtId="180" fontId="3" fillId="0" borderId="52" xfId="0" applyNumberFormat="1" applyFont="1" applyFill="1" applyBorder="1" applyAlignment="1">
      <alignment horizontal="right" vertical="center"/>
    </xf>
    <xf numFmtId="181" fontId="3" fillId="0" borderId="52" xfId="0" applyNumberFormat="1" applyFont="1" applyFill="1" applyBorder="1" applyAlignment="1">
      <alignment horizontal="right" vertical="center"/>
    </xf>
    <xf numFmtId="177" fontId="3" fillId="0" borderId="52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0" xfId="48" applyNumberFormat="1" applyFont="1" applyFill="1" applyBorder="1" applyAlignment="1">
      <alignment vertical="center"/>
    </xf>
    <xf numFmtId="210" fontId="3" fillId="0" borderId="52" xfId="0" applyNumberFormat="1" applyFont="1" applyFill="1" applyBorder="1" applyAlignment="1">
      <alignment horizontal="right" vertical="center"/>
    </xf>
    <xf numFmtId="210" fontId="3" fillId="0" borderId="11" xfId="0" applyNumberFormat="1" applyFont="1" applyFill="1" applyBorder="1" applyAlignment="1">
      <alignment horizontal="right" vertical="center"/>
    </xf>
    <xf numFmtId="180" fontId="3" fillId="0" borderId="56" xfId="48" applyNumberFormat="1" applyFont="1" applyFill="1" applyBorder="1" applyAlignment="1">
      <alignment vertical="center"/>
    </xf>
    <xf numFmtId="181" fontId="3" fillId="0" borderId="49" xfId="48" applyNumberFormat="1" applyFont="1" applyFill="1" applyBorder="1" applyAlignment="1">
      <alignment vertical="center"/>
    </xf>
    <xf numFmtId="203" fontId="3" fillId="0" borderId="56" xfId="48" applyNumberFormat="1" applyFont="1" applyFill="1" applyBorder="1" applyAlignment="1">
      <alignment vertical="center"/>
    </xf>
    <xf numFmtId="200" fontId="3" fillId="0" borderId="49" xfId="48" applyNumberFormat="1" applyFont="1" applyFill="1" applyBorder="1" applyAlignment="1">
      <alignment vertical="center"/>
    </xf>
    <xf numFmtId="180" fontId="3" fillId="0" borderId="56" xfId="0" applyNumberFormat="1" applyFont="1" applyFill="1" applyBorder="1" applyAlignment="1">
      <alignment horizontal="right" vertical="center"/>
    </xf>
    <xf numFmtId="181" fontId="3" fillId="0" borderId="56" xfId="0" applyNumberFormat="1" applyFont="1" applyFill="1" applyBorder="1" applyAlignment="1">
      <alignment horizontal="right" vertical="center"/>
    </xf>
    <xf numFmtId="177" fontId="3" fillId="0" borderId="56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205" fontId="6" fillId="0" borderId="0" xfId="0" applyNumberFormat="1" applyFont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distributed" vertical="center"/>
    </xf>
    <xf numFmtId="192" fontId="7" fillId="0" borderId="52" xfId="48" applyNumberFormat="1" applyFont="1" applyFill="1" applyBorder="1" applyAlignment="1">
      <alignment/>
    </xf>
    <xf numFmtId="193" fontId="7" fillId="0" borderId="52" xfId="48" applyNumberFormat="1" applyFont="1" applyFill="1" applyBorder="1" applyAlignment="1">
      <alignment/>
    </xf>
    <xf numFmtId="193" fontId="7" fillId="0" borderId="47" xfId="48" applyNumberFormat="1" applyFont="1" applyFill="1" applyBorder="1" applyAlignment="1">
      <alignment/>
    </xf>
    <xf numFmtId="193" fontId="7" fillId="0" borderId="10" xfId="48" applyNumberFormat="1" applyFont="1" applyFill="1" applyBorder="1" applyAlignment="1">
      <alignment/>
    </xf>
    <xf numFmtId="193" fontId="7" fillId="0" borderId="11" xfId="48" applyNumberFormat="1" applyFont="1" applyFill="1" applyBorder="1" applyAlignment="1">
      <alignment/>
    </xf>
    <xf numFmtId="192" fontId="3" fillId="0" borderId="52" xfId="48" applyNumberFormat="1" applyFont="1" applyFill="1" applyBorder="1" applyAlignment="1">
      <alignment/>
    </xf>
    <xf numFmtId="193" fontId="3" fillId="0" borderId="0" xfId="48" applyNumberFormat="1" applyFont="1" applyFill="1" applyBorder="1" applyAlignment="1">
      <alignment/>
    </xf>
    <xf numFmtId="193" fontId="3" fillId="0" borderId="47" xfId="48" applyNumberFormat="1" applyFont="1" applyFill="1" applyBorder="1" applyAlignment="1">
      <alignment/>
    </xf>
    <xf numFmtId="193" fontId="3" fillId="0" borderId="52" xfId="0" applyNumberFormat="1" applyFont="1" applyFill="1" applyBorder="1" applyAlignment="1">
      <alignment/>
    </xf>
    <xf numFmtId="193" fontId="3" fillId="0" borderId="52" xfId="48" applyNumberFormat="1" applyFont="1" applyFill="1" applyBorder="1" applyAlignment="1">
      <alignment/>
    </xf>
    <xf numFmtId="193" fontId="3" fillId="0" borderId="10" xfId="48" applyNumberFormat="1" applyFont="1" applyFill="1" applyBorder="1" applyAlignment="1">
      <alignment/>
    </xf>
    <xf numFmtId="193" fontId="3" fillId="0" borderId="11" xfId="48" applyNumberFormat="1" applyFont="1" applyFill="1" applyBorder="1" applyAlignment="1">
      <alignment/>
    </xf>
    <xf numFmtId="192" fontId="3" fillId="0" borderId="52" xfId="0" applyNumberFormat="1" applyFont="1" applyFill="1" applyBorder="1" applyAlignment="1">
      <alignment/>
    </xf>
    <xf numFmtId="193" fontId="3" fillId="0" borderId="10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192" fontId="3" fillId="0" borderId="10" xfId="48" applyNumberFormat="1" applyFont="1" applyFill="1" applyBorder="1" applyAlignment="1">
      <alignment/>
    </xf>
    <xf numFmtId="192" fontId="3" fillId="0" borderId="56" xfId="48" applyNumberFormat="1" applyFont="1" applyFill="1" applyBorder="1" applyAlignment="1">
      <alignment/>
    </xf>
    <xf numFmtId="193" fontId="3" fillId="0" borderId="49" xfId="48" applyNumberFormat="1" applyFont="1" applyFill="1" applyBorder="1" applyAlignment="1">
      <alignment/>
    </xf>
    <xf numFmtId="193" fontId="3" fillId="0" borderId="56" xfId="0" applyNumberFormat="1" applyFont="1" applyFill="1" applyBorder="1" applyAlignment="1">
      <alignment/>
    </xf>
    <xf numFmtId="191" fontId="3" fillId="0" borderId="56" xfId="0" applyNumberFormat="1" applyFont="1" applyFill="1" applyBorder="1" applyAlignment="1">
      <alignment/>
    </xf>
    <xf numFmtId="193" fontId="3" fillId="0" borderId="12" xfId="0" applyNumberFormat="1" applyFont="1" applyFill="1" applyBorder="1" applyAlignment="1">
      <alignment/>
    </xf>
    <xf numFmtId="193" fontId="3" fillId="0" borderId="14" xfId="0" applyNumberFormat="1" applyFont="1" applyFill="1" applyBorder="1" applyAlignment="1">
      <alignment/>
    </xf>
    <xf numFmtId="2" fontId="3" fillId="0" borderId="52" xfId="48" applyNumberFormat="1" applyFont="1" applyFill="1" applyBorder="1" applyAlignment="1">
      <alignment horizontal="right" vertical="center"/>
    </xf>
    <xf numFmtId="193" fontId="7" fillId="0" borderId="52" xfId="0" applyNumberFormat="1" applyFont="1" applyFill="1" applyBorder="1" applyAlignment="1">
      <alignment vertical="center"/>
    </xf>
    <xf numFmtId="192" fontId="7" fillId="0" borderId="52" xfId="0" applyNumberFormat="1" applyFont="1" applyFill="1" applyBorder="1" applyAlignment="1">
      <alignment vertical="center"/>
    </xf>
    <xf numFmtId="193" fontId="13" fillId="0" borderId="52" xfId="0" applyNumberFormat="1" applyFont="1" applyFill="1" applyBorder="1" applyAlignment="1" quotePrefix="1">
      <alignment horizontal="right" vertical="center"/>
    </xf>
    <xf numFmtId="193" fontId="7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horizontal="right" vertical="center"/>
    </xf>
    <xf numFmtId="40" fontId="3" fillId="0" borderId="52" xfId="48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0" fontId="3" fillId="0" borderId="52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193" fontId="3" fillId="0" borderId="52" xfId="0" applyNumberFormat="1" applyFont="1" applyFill="1" applyBorder="1" applyAlignment="1" quotePrefix="1">
      <alignment horizontal="right" vertical="center"/>
    </xf>
    <xf numFmtId="192" fontId="3" fillId="0" borderId="52" xfId="0" applyNumberFormat="1" applyFont="1" applyFill="1" applyBorder="1" applyAlignment="1" quotePrefix="1">
      <alignment horizontal="right" vertical="center"/>
    </xf>
    <xf numFmtId="193" fontId="3" fillId="0" borderId="11" xfId="0" applyNumberFormat="1" applyFont="1" applyFill="1" applyBorder="1" applyAlignment="1" quotePrefix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193" fontId="3" fillId="0" borderId="56" xfId="0" applyNumberFormat="1" applyFont="1" applyFill="1" applyBorder="1" applyAlignment="1">
      <alignment horizontal="right" vertical="center"/>
    </xf>
    <xf numFmtId="192" fontId="3" fillId="0" borderId="56" xfId="0" applyNumberFormat="1" applyFont="1" applyFill="1" applyBorder="1" applyAlignment="1">
      <alignment horizontal="right" vertical="center"/>
    </xf>
    <xf numFmtId="0" fontId="3" fillId="0" borderId="56" xfId="0" applyNumberFormat="1" applyFont="1" applyFill="1" applyBorder="1" applyAlignment="1">
      <alignment horizontal="right" vertical="center"/>
    </xf>
    <xf numFmtId="193" fontId="3" fillId="0" borderId="56" xfId="48" applyNumberFormat="1" applyFont="1" applyFill="1" applyBorder="1" applyAlignment="1">
      <alignment horizontal="right" vertical="center"/>
    </xf>
    <xf numFmtId="38" fontId="3" fillId="0" borderId="56" xfId="48" applyFont="1" applyFill="1" applyBorder="1" applyAlignment="1">
      <alignment horizontal="right" vertical="center"/>
    </xf>
    <xf numFmtId="193" fontId="3" fillId="0" borderId="56" xfId="48" applyNumberFormat="1" applyFont="1" applyFill="1" applyBorder="1" applyAlignment="1">
      <alignment vertical="center"/>
    </xf>
    <xf numFmtId="192" fontId="3" fillId="0" borderId="56" xfId="0" applyNumberFormat="1" applyFont="1" applyFill="1" applyBorder="1" applyAlignment="1">
      <alignment vertical="center"/>
    </xf>
    <xf numFmtId="193" fontId="3" fillId="0" borderId="14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3" fontId="13" fillId="0" borderId="0" xfId="0" applyNumberFormat="1" applyFont="1" applyFill="1" applyBorder="1" applyAlignment="1">
      <alignment vertical="center"/>
    </xf>
    <xf numFmtId="40" fontId="13" fillId="0" borderId="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1" xfId="48" applyNumberFormat="1" applyFont="1" applyFill="1" applyBorder="1" applyAlignment="1">
      <alignment vertical="center"/>
    </xf>
    <xf numFmtId="195" fontId="13" fillId="0" borderId="10" xfId="0" applyNumberFormat="1" applyFont="1" applyFill="1" applyBorder="1" applyAlignment="1">
      <alignment vertical="center"/>
    </xf>
    <xf numFmtId="3" fontId="13" fillId="0" borderId="0" xfId="48" applyNumberFormat="1" applyFont="1" applyFill="1" applyBorder="1" applyAlignment="1">
      <alignment vertical="center"/>
    </xf>
    <xf numFmtId="196" fontId="13" fillId="0" borderId="10" xfId="48" applyNumberFormat="1" applyFont="1" applyFill="1" applyBorder="1" applyAlignment="1">
      <alignment vertical="center"/>
    </xf>
    <xf numFmtId="3" fontId="13" fillId="0" borderId="15" xfId="48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" fontId="13" fillId="0" borderId="10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4075"/>
          <c:w val="0.93475"/>
          <c:h val="0.7785"/>
        </c:manualLayout>
      </c:layout>
      <c:barChart>
        <c:barDir val="col"/>
        <c:grouping val="clustered"/>
        <c:varyColors val="0"/>
        <c:ser>
          <c:idx val="1"/>
          <c:order val="0"/>
          <c:tx>
            <c:v>被害額</c:v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157853</c:v>
              </c:pt>
              <c:pt idx="1">
                <c:v>1083564</c:v>
              </c:pt>
              <c:pt idx="2">
                <c:v>373933</c:v>
              </c:pt>
              <c:pt idx="3">
                <c:v>415171</c:v>
              </c:pt>
              <c:pt idx="4">
                <c:v>372629</c:v>
              </c:pt>
              <c:pt idx="5">
                <c:v>233059</c:v>
              </c:pt>
              <c:pt idx="6">
                <c:v>240186</c:v>
              </c:pt>
              <c:pt idx="7">
                <c:v>267437</c:v>
              </c:pt>
              <c:pt idx="8">
                <c:v>481131</c:v>
              </c:pt>
              <c:pt idx="9">
                <c:v>255500</c:v>
              </c:pt>
              <c:pt idx="10">
                <c:v>274621</c:v>
              </c:pt>
              <c:pt idx="11">
                <c:v>274621</c:v>
              </c:pt>
              <c:pt idx="12">
                <c:v>682040</c:v>
              </c:pt>
              <c:pt idx="13">
                <c:v>258521</c:v>
              </c:pt>
              <c:pt idx="14">
                <c:v>437398</c:v>
              </c:pt>
              <c:pt idx="15">
                <c:v>366567</c:v>
              </c:pt>
              <c:pt idx="16">
                <c:v>286348</c:v>
              </c:pt>
              <c:pt idx="17">
                <c:v>411639</c:v>
              </c:pt>
            </c:numLit>
          </c:val>
        </c:ser>
        <c:axId val="48217116"/>
        <c:axId val="31300861"/>
      </c:barChart>
      <c:lineChart>
        <c:grouping val="standard"/>
        <c:varyColors val="0"/>
        <c:ser>
          <c:idx val="0"/>
          <c:order val="1"/>
          <c:tx>
            <c:v>被害面積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元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</c:strLit>
          </c:cat>
          <c:val>
            <c:numLit>
              <c:ptCount val="18"/>
              <c:pt idx="0">
                <c:v>1841.02</c:v>
              </c:pt>
              <c:pt idx="1">
                <c:v>6746.33</c:v>
              </c:pt>
              <c:pt idx="2">
                <c:v>4392.27</c:v>
              </c:pt>
              <c:pt idx="3">
                <c:v>4914.37</c:v>
              </c:pt>
              <c:pt idx="4">
                <c:v>5798.52</c:v>
              </c:pt>
              <c:pt idx="5">
                <c:v>6281.98</c:v>
              </c:pt>
              <c:pt idx="6">
                <c:v>6045.34</c:v>
              </c:pt>
              <c:pt idx="7">
                <c:v>6800.61</c:v>
              </c:pt>
              <c:pt idx="8">
                <c:v>7409.65</c:v>
              </c:pt>
              <c:pt idx="9">
                <c:v>6927.12</c:v>
              </c:pt>
              <c:pt idx="10">
                <c:v>6915.93</c:v>
              </c:pt>
              <c:pt idx="11">
                <c:v>6915.93</c:v>
              </c:pt>
              <c:pt idx="12">
                <c:v>6088.94</c:v>
              </c:pt>
              <c:pt idx="13">
                <c:v>5372.93</c:v>
              </c:pt>
              <c:pt idx="14">
                <c:v>7589.64</c:v>
              </c:pt>
              <c:pt idx="15">
                <c:v>6718.38</c:v>
              </c:pt>
              <c:pt idx="16">
                <c:v>6103.97</c:v>
              </c:pt>
              <c:pt idx="17">
                <c:v>5943.15</c:v>
              </c:pt>
            </c:numLit>
          </c:val>
          <c:smooth val="0"/>
        </c:ser>
        <c:axId val="13272294"/>
        <c:axId val="52341783"/>
      </c:lineChart>
      <c:catAx>
        <c:axId val="4821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00861"/>
        <c:crosses val="autoZero"/>
        <c:auto val="0"/>
        <c:lblOffset val="100"/>
        <c:tickLblSkip val="1"/>
        <c:noMultiLvlLbl val="0"/>
      </c:catAx>
      <c:valAx>
        <c:axId val="313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被害額（億円）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</c:valAx>
      <c:catAx>
        <c:axId val="13272294"/>
        <c:scaling>
          <c:orientation val="minMax"/>
        </c:scaling>
        <c:axPos val="b"/>
        <c:delete val="1"/>
        <c:majorTickMark val="out"/>
        <c:minorTickMark val="none"/>
        <c:tickLblPos val="none"/>
        <c:crossAx val="52341783"/>
        <c:crosses val="max"/>
        <c:auto val="0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被害面積（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96075"/>
          <c:w val="0.198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"/>
          <c:w val="0.92775"/>
          <c:h val="0.8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'6-1(1)総括'!$N$28</c:f>
              <c:strCache>
                <c:ptCount val="1"/>
                <c:pt idx="0">
                  <c:v>被害額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'6-1(1)総括'!$L$29:$L$52</c:f>
              <c:strCache/>
            </c:strRef>
          </c:cat>
          <c:val>
            <c:numRef>
              <c:f>'6-1(1)総括'!$N$29:$N$52</c:f>
              <c:numCache/>
            </c:numRef>
          </c:val>
        </c:ser>
        <c:axId val="1314000"/>
        <c:axId val="11826001"/>
      </c:barChart>
      <c:lineChart>
        <c:grouping val="standard"/>
        <c:varyColors val="0"/>
        <c:ser>
          <c:idx val="0"/>
          <c:order val="1"/>
          <c:tx>
            <c:strRef>
              <c:f>'6-1(1)総括'!$M$28</c:f>
              <c:strCache>
                <c:ptCount val="1"/>
                <c:pt idx="0">
                  <c:v>被害面積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'6-1(1)総括'!$L$29:$L$51</c:f>
              <c:strCache/>
            </c:strRef>
          </c:cat>
          <c:val>
            <c:numRef>
              <c:f>'6-1(1)総括'!$M$29:$M$52</c:f>
              <c:numCache/>
            </c:numRef>
          </c:val>
          <c:smooth val="0"/>
        </c:ser>
        <c:axId val="39325146"/>
        <c:axId val="18381995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6001"/>
        <c:crosses val="autoZero"/>
        <c:auto val="0"/>
        <c:lblOffset val="0"/>
        <c:tickLblSkip val="1"/>
        <c:noMultiLvlLbl val="0"/>
      </c:catAx>
      <c:valAx>
        <c:axId val="11826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</c:valAx>
      <c:catAx>
        <c:axId val="39325146"/>
        <c:scaling>
          <c:orientation val="minMax"/>
        </c:scaling>
        <c:axPos val="b"/>
        <c:delete val="1"/>
        <c:majorTickMark val="out"/>
        <c:minorTickMark val="none"/>
        <c:tickLblPos val="none"/>
        <c:crossAx val="18381995"/>
        <c:crosses val="autoZero"/>
        <c:auto val="0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251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015"/>
          <c:y val="0.961"/>
          <c:w val="0.198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払込保険料と損害てん補金額の推移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4175"/>
          <c:w val="0.9762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'保険料とてん補額'!$B$4</c:f>
              <c:strCache>
                <c:ptCount val="1"/>
                <c:pt idx="0">
                  <c:v>払込保険料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'保険料とてん補額'!$A$6:$A$63</c:f>
              <c:strCache/>
            </c:strRef>
          </c:cat>
          <c:val>
            <c:numRef>
              <c:f>'保険料とてん補額'!$B$6:$B$63</c:f>
              <c:numCache/>
            </c:numRef>
          </c:val>
        </c:ser>
        <c:ser>
          <c:idx val="1"/>
          <c:order val="1"/>
          <c:tx>
            <c:strRef>
              <c:f>'保険料とてん補額'!$C$4</c:f>
              <c:strCache>
                <c:ptCount val="1"/>
                <c:pt idx="0">
                  <c:v>損害てん補金額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'保険料とてん補額'!$A$6:$A$63</c:f>
              <c:strCache/>
            </c:strRef>
          </c:cat>
          <c:val>
            <c:numRef>
              <c:f>'保険料とてん補額'!$C$6:$C$63</c:f>
              <c:numCache/>
            </c:numRef>
          </c:val>
        </c:ser>
        <c:axId val="31220228"/>
        <c:axId val="12546597"/>
      </c:barChart>
      <c:catAx>
        <c:axId val="312202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金額（千円）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3125"/>
          <c:y val="0.485"/>
          <c:w val="0.3745"/>
          <c:h val="0.0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0.9695</cdr:x>
      <cdr:y>0.0435</cdr:y>
    </cdr:from>
    <cdr:to>
      <cdr:x>0.99675</cdr:x>
      <cdr:y>0.27775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86625" y="171450"/>
          <a:ext cx="2095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被害面積（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10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5095875"/>
        <a:ext cx="7543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142875</xdr:rowOff>
    </xdr:from>
    <xdr:to>
      <xdr:col>9</xdr:col>
      <xdr:colOff>752475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0" y="5076825"/>
        <a:ext cx="75247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</xdr:row>
      <xdr:rowOff>47625</xdr:rowOff>
    </xdr:from>
    <xdr:to>
      <xdr:col>0</xdr:col>
      <xdr:colOff>228600</xdr:colOff>
      <xdr:row>31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" y="5324475"/>
          <a:ext cx="2000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被害額（億円）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0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3486150" y="0"/>
        <a:ext cx="6162675" cy="1053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5.625" style="116" customWidth="1"/>
    <col min="2" max="2" width="10.625" style="116" customWidth="1"/>
    <col min="3" max="3" width="10.125" style="116" customWidth="1"/>
    <col min="4" max="4" width="11.875" style="116" customWidth="1"/>
    <col min="5" max="6" width="10.125" style="116" customWidth="1"/>
    <col min="7" max="7" width="10.125" style="118" customWidth="1"/>
    <col min="8" max="8" width="10.125" style="119" customWidth="1"/>
    <col min="9" max="9" width="10.125" style="118" customWidth="1"/>
    <col min="10" max="11" width="10.125" style="119" customWidth="1"/>
    <col min="12" max="12" width="4.50390625" style="120" bestFit="1" customWidth="1"/>
    <col min="13" max="13" width="11.00390625" style="116" bestFit="1" customWidth="1"/>
    <col min="14" max="14" width="9.75390625" style="116" bestFit="1" customWidth="1"/>
    <col min="15" max="16384" width="9.00390625" style="116" customWidth="1"/>
  </cols>
  <sheetData>
    <row r="1" spans="1:4" ht="17.25">
      <c r="A1" s="115" t="s">
        <v>62</v>
      </c>
      <c r="C1" s="117"/>
      <c r="D1" s="117"/>
    </row>
    <row r="2" ht="12" customHeight="1">
      <c r="A2" s="121"/>
    </row>
    <row r="3" spans="1:11" ht="14.25" customHeight="1">
      <c r="A3" s="117" t="s">
        <v>63</v>
      </c>
      <c r="I3" s="116"/>
      <c r="J3" s="116"/>
      <c r="K3" s="116"/>
    </row>
    <row r="4" spans="7:12" s="1" customFormat="1" ht="12" customHeight="1" thickBot="1">
      <c r="G4" s="122"/>
      <c r="H4" s="123"/>
      <c r="I4" s="124"/>
      <c r="J4" s="125" t="s">
        <v>42</v>
      </c>
      <c r="K4" s="126"/>
      <c r="L4" s="127"/>
    </row>
    <row r="5" spans="1:12" s="1" customFormat="1" ht="19.5" customHeight="1">
      <c r="A5" s="307" t="s">
        <v>163</v>
      </c>
      <c r="B5" s="351"/>
      <c r="C5" s="304" t="s">
        <v>43</v>
      </c>
      <c r="D5" s="305"/>
      <c r="E5" s="304" t="s">
        <v>64</v>
      </c>
      <c r="F5" s="305"/>
      <c r="G5" s="300" t="s">
        <v>65</v>
      </c>
      <c r="H5" s="306"/>
      <c r="I5" s="300" t="s">
        <v>66</v>
      </c>
      <c r="J5" s="301"/>
      <c r="K5" s="128"/>
      <c r="L5" s="127"/>
    </row>
    <row r="6" spans="1:12" s="1" customFormat="1" ht="19.5" customHeight="1">
      <c r="A6" s="352"/>
      <c r="B6" s="353"/>
      <c r="C6" s="129" t="s">
        <v>44</v>
      </c>
      <c r="D6" s="62" t="s">
        <v>45</v>
      </c>
      <c r="E6" s="129" t="s">
        <v>46</v>
      </c>
      <c r="F6" s="62" t="s">
        <v>45</v>
      </c>
      <c r="G6" s="130" t="s">
        <v>46</v>
      </c>
      <c r="H6" s="131" t="s">
        <v>47</v>
      </c>
      <c r="I6" s="130" t="s">
        <v>46</v>
      </c>
      <c r="J6" s="132" t="s">
        <v>47</v>
      </c>
      <c r="K6" s="128"/>
      <c r="L6" s="127"/>
    </row>
    <row r="7" spans="1:12" s="1" customFormat="1" ht="19.5" customHeight="1">
      <c r="A7" s="302" t="s">
        <v>175</v>
      </c>
      <c r="B7" s="303"/>
      <c r="C7" s="102">
        <v>6718.38</v>
      </c>
      <c r="D7" s="133">
        <v>366567</v>
      </c>
      <c r="E7" s="134">
        <v>6639.49</v>
      </c>
      <c r="F7" s="135">
        <v>315551</v>
      </c>
      <c r="G7" s="136">
        <v>49.64</v>
      </c>
      <c r="H7" s="137">
        <v>36850</v>
      </c>
      <c r="I7" s="136">
        <v>29.25</v>
      </c>
      <c r="J7" s="138">
        <v>14166</v>
      </c>
      <c r="K7" s="139"/>
      <c r="L7" s="127"/>
    </row>
    <row r="8" spans="1:12" s="143" customFormat="1" ht="19.5" customHeight="1">
      <c r="A8" s="302" t="s">
        <v>155</v>
      </c>
      <c r="B8" s="303"/>
      <c r="C8" s="102">
        <v>4927.52</v>
      </c>
      <c r="D8" s="133">
        <v>385992</v>
      </c>
      <c r="E8" s="136">
        <v>4916.24</v>
      </c>
      <c r="F8" s="140">
        <v>369540</v>
      </c>
      <c r="G8" s="136">
        <v>9.09</v>
      </c>
      <c r="H8" s="140">
        <v>14871</v>
      </c>
      <c r="I8" s="136">
        <v>2.19</v>
      </c>
      <c r="J8" s="24">
        <v>1581</v>
      </c>
      <c r="K8" s="141"/>
      <c r="L8" s="142"/>
    </row>
    <row r="9" spans="1:12" s="146" customFormat="1" ht="19.5" customHeight="1">
      <c r="A9" s="340" t="s">
        <v>165</v>
      </c>
      <c r="B9" s="354"/>
      <c r="C9" s="355">
        <f aca="true" t="shared" si="0" ref="C9:J9">SUM(C11:C17)</f>
        <v>5414.26</v>
      </c>
      <c r="D9" s="356">
        <f t="shared" si="0"/>
        <v>496852</v>
      </c>
      <c r="E9" s="355">
        <f t="shared" si="0"/>
        <v>5406.54</v>
      </c>
      <c r="F9" s="357">
        <f t="shared" si="0"/>
        <v>493030</v>
      </c>
      <c r="G9" s="358">
        <f t="shared" si="0"/>
        <v>0.53</v>
      </c>
      <c r="H9" s="359">
        <f t="shared" si="0"/>
        <v>673</v>
      </c>
      <c r="I9" s="360">
        <f t="shared" si="0"/>
        <v>7.19</v>
      </c>
      <c r="J9" s="361">
        <f t="shared" si="0"/>
        <v>3149</v>
      </c>
      <c r="K9" s="144"/>
      <c r="L9" s="145"/>
    </row>
    <row r="10" spans="1:12" s="1" customFormat="1" ht="19.5" customHeight="1">
      <c r="A10" s="91"/>
      <c r="B10" s="92"/>
      <c r="C10" s="147"/>
      <c r="D10" s="5"/>
      <c r="E10" s="136"/>
      <c r="F10" s="22"/>
      <c r="G10" s="147"/>
      <c r="H10" s="148"/>
      <c r="I10" s="136"/>
      <c r="J10" s="24"/>
      <c r="K10" s="149"/>
      <c r="L10" s="127"/>
    </row>
    <row r="11" spans="1:12" s="1" customFormat="1" ht="19.5" customHeight="1">
      <c r="A11" s="93"/>
      <c r="B11" s="94" t="s">
        <v>71</v>
      </c>
      <c r="C11" s="362">
        <f>E11+G11+I11</f>
        <v>2368.7300000000005</v>
      </c>
      <c r="D11" s="363">
        <f>F11+H11+J11</f>
        <v>47731</v>
      </c>
      <c r="E11" s="364">
        <f>'6-1(2)(3)(4)'!C11</f>
        <v>2368.63</v>
      </c>
      <c r="F11" s="365">
        <f>'6-1(2)(3)(4)'!D11</f>
        <v>47606</v>
      </c>
      <c r="G11" s="366">
        <f>'6-1(2)(3)(4)'!C29</f>
        <v>0.03</v>
      </c>
      <c r="H11" s="367">
        <f>'6-1(2)(3)(4)'!D29</f>
        <v>57</v>
      </c>
      <c r="I11" s="368">
        <f>'6-1(2)(3)(4)'!D48</f>
        <v>0.07</v>
      </c>
      <c r="J11" s="369">
        <f>'6-1(2)(3)(4)'!E48</f>
        <v>68</v>
      </c>
      <c r="K11" s="149"/>
      <c r="L11" s="127"/>
    </row>
    <row r="12" spans="1:12" s="1" customFormat="1" ht="19.5" customHeight="1">
      <c r="A12" s="93"/>
      <c r="B12" s="94" t="s">
        <v>160</v>
      </c>
      <c r="C12" s="362">
        <f>E12+G12+I12</f>
        <v>362.08000000000004</v>
      </c>
      <c r="D12" s="370">
        <f>F12+H12+J12</f>
        <v>9964</v>
      </c>
      <c r="E12" s="364">
        <f>'6-1(2)(3)(4)'!C12</f>
        <v>360.9200000000001</v>
      </c>
      <c r="F12" s="365">
        <f>'6-1(2)(3)(4)'!D12</f>
        <v>9802</v>
      </c>
      <c r="G12" s="366">
        <f>'6-1(2)(3)(4)'!C30</f>
        <v>0.08</v>
      </c>
      <c r="H12" s="367">
        <f>'6-1(2)(3)(4)'!D30</f>
        <v>152</v>
      </c>
      <c r="I12" s="368">
        <f>'6-1(2)(3)(4)'!D49</f>
        <v>1.08</v>
      </c>
      <c r="J12" s="369">
        <f>'6-1(2)(3)(4)'!E49</f>
        <v>10</v>
      </c>
      <c r="K12" s="149"/>
      <c r="L12" s="127"/>
    </row>
    <row r="13" spans="1:12" s="1" customFormat="1" ht="19.5" customHeight="1">
      <c r="A13" s="93"/>
      <c r="B13" s="94" t="s">
        <v>72</v>
      </c>
      <c r="C13" s="362">
        <f>E13</f>
        <v>145.18</v>
      </c>
      <c r="D13" s="370">
        <f>F13</f>
        <v>45390</v>
      </c>
      <c r="E13" s="364">
        <f>'6-1(2)(3)(4)'!C13</f>
        <v>145.18</v>
      </c>
      <c r="F13" s="365">
        <f>'6-1(2)(3)(4)'!D13</f>
        <v>45390</v>
      </c>
      <c r="G13" s="366" t="str">
        <f>'6-1(2)(3)(4)'!C31</f>
        <v>-</v>
      </c>
      <c r="H13" s="367" t="str">
        <f>'6-1(2)(3)(4)'!D31</f>
        <v>-</v>
      </c>
      <c r="I13" s="371">
        <f>'6-1(2)(3)(4)'!D50</f>
        <v>0</v>
      </c>
      <c r="J13" s="372">
        <f>'6-1(2)(3)(4)'!E50</f>
        <v>0</v>
      </c>
      <c r="K13" s="149"/>
      <c r="L13" s="127"/>
    </row>
    <row r="14" spans="1:12" s="1" customFormat="1" ht="19.5" customHeight="1">
      <c r="A14" s="93"/>
      <c r="B14" s="94" t="s">
        <v>73</v>
      </c>
      <c r="C14" s="362">
        <f>E14+G14+I14</f>
        <v>91.3</v>
      </c>
      <c r="D14" s="363">
        <f>F14+H14+J14</f>
        <v>36903</v>
      </c>
      <c r="E14" s="364">
        <f>'6-1(2)(3)(4)'!C14</f>
        <v>90.8</v>
      </c>
      <c r="F14" s="365">
        <f>'6-1(2)(3)(4)'!D14</f>
        <v>36490</v>
      </c>
      <c r="G14" s="366">
        <f>'6-1(2)(3)(4)'!C32</f>
        <v>0.36</v>
      </c>
      <c r="H14" s="367">
        <f>'6-1(2)(3)(4)'!D32</f>
        <v>389</v>
      </c>
      <c r="I14" s="368">
        <f>'6-1(2)(3)(4)'!D51</f>
        <v>0.14</v>
      </c>
      <c r="J14" s="369">
        <f>'6-1(2)(3)(4)'!E51</f>
        <v>24</v>
      </c>
      <c r="K14" s="149"/>
      <c r="L14" s="127"/>
    </row>
    <row r="15" spans="1:12" s="1" customFormat="1" ht="19.5" customHeight="1">
      <c r="A15" s="93"/>
      <c r="B15" s="94" t="s">
        <v>74</v>
      </c>
      <c r="C15" s="362">
        <f>E15+I15</f>
        <v>92.8</v>
      </c>
      <c r="D15" s="370">
        <f>F15+J15</f>
        <v>31302</v>
      </c>
      <c r="E15" s="364">
        <f>'6-1(2)(3)(4)'!C15</f>
        <v>92.25</v>
      </c>
      <c r="F15" s="365">
        <f>'6-1(2)(3)(4)'!D15</f>
        <v>31222</v>
      </c>
      <c r="G15" s="366" t="str">
        <f>'6-1(2)(3)(4)'!C33</f>
        <v>-</v>
      </c>
      <c r="H15" s="367" t="str">
        <f>'6-1(2)(3)(4)'!D33</f>
        <v>-</v>
      </c>
      <c r="I15" s="368">
        <f>'6-1(2)(3)(4)'!D52</f>
        <v>0.55</v>
      </c>
      <c r="J15" s="369">
        <f>'6-1(2)(3)(4)'!E52</f>
        <v>80</v>
      </c>
      <c r="K15" s="149"/>
      <c r="L15" s="127"/>
    </row>
    <row r="16" spans="1:12" s="1" customFormat="1" ht="19.5" customHeight="1">
      <c r="A16" s="93"/>
      <c r="B16" s="94" t="s">
        <v>161</v>
      </c>
      <c r="C16" s="362">
        <f>E16+I16</f>
        <v>613.32</v>
      </c>
      <c r="D16" s="370">
        <f>F16+J16</f>
        <v>104432</v>
      </c>
      <c r="E16" s="364">
        <f>'6-1(2)(3)(4)'!C16</f>
        <v>612.3000000000001</v>
      </c>
      <c r="F16" s="365">
        <f>'6-1(2)(3)(4)'!D16</f>
        <v>103211</v>
      </c>
      <c r="G16" s="366" t="str">
        <f>'6-1(2)(3)(4)'!C34</f>
        <v>-</v>
      </c>
      <c r="H16" s="367" t="str">
        <f>'6-1(2)(3)(4)'!D34</f>
        <v>-</v>
      </c>
      <c r="I16" s="368">
        <f>'6-1(2)(3)(4)'!D53</f>
        <v>1.02</v>
      </c>
      <c r="J16" s="369">
        <f>'6-1(2)(3)(4)'!E53</f>
        <v>1221</v>
      </c>
      <c r="K16" s="150"/>
      <c r="L16" s="127"/>
    </row>
    <row r="17" spans="1:12" s="1" customFormat="1" ht="19.5" customHeight="1" thickBot="1">
      <c r="A17" s="95"/>
      <c r="B17" s="96" t="s">
        <v>60</v>
      </c>
      <c r="C17" s="373">
        <f>E17+G17+I17</f>
        <v>1740.8499999999997</v>
      </c>
      <c r="D17" s="374">
        <f>F17+H17+J17</f>
        <v>221130</v>
      </c>
      <c r="E17" s="375">
        <f>'6-1(2)(3)(4)'!C17</f>
        <v>1736.4599999999998</v>
      </c>
      <c r="F17" s="376">
        <f>'6-1(2)(3)(4)'!D17</f>
        <v>219309</v>
      </c>
      <c r="G17" s="377">
        <f>'6-1(2)(3)(4)'!C35</f>
        <v>0.06</v>
      </c>
      <c r="H17" s="378">
        <f>'6-1(2)(3)(4)'!D35</f>
        <v>75</v>
      </c>
      <c r="I17" s="379">
        <f>'6-1(2)(3)(4)'!D54</f>
        <v>4.33</v>
      </c>
      <c r="J17" s="380">
        <f>'6-1(2)(3)(4)'!E54</f>
        <v>1746</v>
      </c>
      <c r="K17" s="149"/>
      <c r="L17" s="127"/>
    </row>
    <row r="18" spans="2:12" s="1" customFormat="1" ht="6" customHeight="1">
      <c r="B18" s="151"/>
      <c r="C18" s="152"/>
      <c r="D18" s="153"/>
      <c r="E18" s="154"/>
      <c r="F18" s="155"/>
      <c r="G18" s="156"/>
      <c r="H18" s="157"/>
      <c r="I18" s="158"/>
      <c r="J18" s="149"/>
      <c r="K18" s="149"/>
      <c r="L18" s="127"/>
    </row>
    <row r="19" spans="1:12" s="1" customFormat="1" ht="12" customHeight="1">
      <c r="A19" s="257" t="s">
        <v>8</v>
      </c>
      <c r="B19" s="159"/>
      <c r="G19" s="122"/>
      <c r="H19" s="123"/>
      <c r="I19" s="122"/>
      <c r="J19" s="123"/>
      <c r="K19" s="123"/>
      <c r="L19" s="127"/>
    </row>
    <row r="20" spans="2:12" s="1" customFormat="1" ht="12" customHeight="1">
      <c r="B20" s="159"/>
      <c r="G20" s="122"/>
      <c r="H20" s="123"/>
      <c r="I20" s="122"/>
      <c r="J20" s="123"/>
      <c r="K20" s="123"/>
      <c r="L20" s="127"/>
    </row>
    <row r="21" spans="2:12" s="1" customFormat="1" ht="12" customHeight="1">
      <c r="B21" s="159"/>
      <c r="G21" s="122"/>
      <c r="H21" s="123"/>
      <c r="I21" s="122"/>
      <c r="J21" s="123"/>
      <c r="K21" s="123"/>
      <c r="L21" s="127"/>
    </row>
    <row r="22" spans="2:12" s="1" customFormat="1" ht="12" customHeight="1">
      <c r="B22" s="159"/>
      <c r="G22" s="122"/>
      <c r="H22" s="123"/>
      <c r="I22" s="122"/>
      <c r="J22" s="123"/>
      <c r="K22" s="123"/>
      <c r="L22" s="127"/>
    </row>
    <row r="23" spans="2:12" s="1" customFormat="1" ht="12" customHeight="1">
      <c r="B23" s="159"/>
      <c r="G23" s="122"/>
      <c r="H23" s="123"/>
      <c r="I23" s="122"/>
      <c r="J23" s="123"/>
      <c r="K23" s="123"/>
      <c r="L23" s="127"/>
    </row>
    <row r="28" spans="13:14" ht="13.5">
      <c r="M28" s="120" t="s">
        <v>67</v>
      </c>
      <c r="N28" s="120" t="s">
        <v>68</v>
      </c>
    </row>
    <row r="29" spans="12:14" ht="13.5">
      <c r="L29" s="120">
        <v>61</v>
      </c>
      <c r="M29" s="160">
        <v>6746.33</v>
      </c>
      <c r="N29" s="161">
        <v>1083564</v>
      </c>
    </row>
    <row r="30" spans="12:14" ht="13.5">
      <c r="L30" s="120">
        <v>62</v>
      </c>
      <c r="M30" s="160">
        <v>4392.27</v>
      </c>
      <c r="N30" s="161">
        <v>373933</v>
      </c>
    </row>
    <row r="31" spans="12:14" ht="13.5">
      <c r="L31" s="120">
        <v>63</v>
      </c>
      <c r="M31" s="160">
        <v>4914.37</v>
      </c>
      <c r="N31" s="161">
        <v>415171</v>
      </c>
    </row>
    <row r="32" spans="12:14" ht="13.5">
      <c r="L32" s="120" t="s">
        <v>69</v>
      </c>
      <c r="M32" s="160">
        <v>5798.52</v>
      </c>
      <c r="N32" s="161">
        <v>372629</v>
      </c>
    </row>
    <row r="33" spans="12:14" ht="13.5">
      <c r="L33" s="120">
        <v>2</v>
      </c>
      <c r="M33" s="160">
        <v>6281.98</v>
      </c>
      <c r="N33" s="161">
        <v>233059</v>
      </c>
    </row>
    <row r="34" spans="12:14" ht="13.5">
      <c r="L34" s="120">
        <v>3</v>
      </c>
      <c r="M34" s="160">
        <v>6045.34</v>
      </c>
      <c r="N34" s="161">
        <v>240186</v>
      </c>
    </row>
    <row r="35" spans="12:14" ht="13.5">
      <c r="L35" s="120">
        <v>4</v>
      </c>
      <c r="M35" s="160">
        <v>6800.61</v>
      </c>
      <c r="N35" s="161">
        <v>267437</v>
      </c>
    </row>
    <row r="36" spans="12:14" ht="13.5">
      <c r="L36" s="120">
        <v>5</v>
      </c>
      <c r="M36" s="160">
        <v>7409.65</v>
      </c>
      <c r="N36" s="161">
        <v>481131</v>
      </c>
    </row>
    <row r="37" spans="12:14" ht="13.5">
      <c r="L37" s="120">
        <v>6</v>
      </c>
      <c r="M37" s="160">
        <v>6927.12</v>
      </c>
      <c r="N37" s="161">
        <v>255500</v>
      </c>
    </row>
    <row r="38" spans="12:14" ht="13.5">
      <c r="L38" s="120">
        <v>7</v>
      </c>
      <c r="M38" s="160">
        <v>6915.93</v>
      </c>
      <c r="N38" s="161">
        <v>274621</v>
      </c>
    </row>
    <row r="39" spans="12:14" ht="13.5">
      <c r="L39" s="120">
        <v>8</v>
      </c>
      <c r="M39" s="160">
        <v>6915.93</v>
      </c>
      <c r="N39" s="161">
        <v>274621</v>
      </c>
    </row>
    <row r="40" spans="12:14" ht="13.5">
      <c r="L40" s="120">
        <v>9</v>
      </c>
      <c r="M40" s="160">
        <v>6088.94</v>
      </c>
      <c r="N40" s="161">
        <v>682040</v>
      </c>
    </row>
    <row r="41" spans="12:14" ht="13.5">
      <c r="L41" s="120">
        <v>10</v>
      </c>
      <c r="M41" s="160">
        <v>5372.93</v>
      </c>
      <c r="N41" s="161">
        <v>258521</v>
      </c>
    </row>
    <row r="42" spans="12:14" ht="13.5">
      <c r="L42" s="120">
        <v>11</v>
      </c>
      <c r="M42" s="160">
        <v>7589.64</v>
      </c>
      <c r="N42" s="161">
        <v>437398</v>
      </c>
    </row>
    <row r="43" spans="12:14" ht="13.5">
      <c r="L43" s="120">
        <v>12</v>
      </c>
      <c r="M43" s="160">
        <v>6718.38</v>
      </c>
      <c r="N43" s="161">
        <v>366567</v>
      </c>
    </row>
    <row r="44" spans="12:14" ht="13.5">
      <c r="L44" s="120">
        <v>13</v>
      </c>
      <c r="M44" s="160">
        <v>6103.97</v>
      </c>
      <c r="N44" s="161">
        <v>286348</v>
      </c>
    </row>
    <row r="45" spans="12:14" ht="13.5">
      <c r="L45" s="120">
        <v>14</v>
      </c>
      <c r="M45" s="162">
        <v>5943.15</v>
      </c>
      <c r="N45" s="163">
        <v>411639</v>
      </c>
    </row>
    <row r="46" spans="12:14" ht="13.5">
      <c r="L46" s="120">
        <v>15</v>
      </c>
      <c r="M46" s="164">
        <v>5554.3</v>
      </c>
      <c r="N46" s="161">
        <v>528967</v>
      </c>
    </row>
    <row r="47" spans="12:14" ht="13.5">
      <c r="L47" s="120">
        <v>16</v>
      </c>
      <c r="M47" s="164">
        <v>5884.5</v>
      </c>
      <c r="N47" s="161">
        <v>406132</v>
      </c>
    </row>
    <row r="48" spans="12:14" ht="13.5">
      <c r="L48" s="120">
        <v>17</v>
      </c>
      <c r="M48" s="164">
        <v>4927.52</v>
      </c>
      <c r="N48" s="161">
        <v>385992</v>
      </c>
    </row>
    <row r="49" spans="12:14" ht="13.5">
      <c r="L49" s="120">
        <v>18</v>
      </c>
      <c r="M49" s="164">
        <v>5878.31</v>
      </c>
      <c r="N49" s="161">
        <v>470304</v>
      </c>
    </row>
    <row r="50" spans="12:14" ht="13.5">
      <c r="L50" s="120">
        <v>19</v>
      </c>
      <c r="M50" s="164">
        <v>7339.62</v>
      </c>
      <c r="N50" s="161">
        <v>767024</v>
      </c>
    </row>
    <row r="51" spans="12:14" ht="13.5">
      <c r="L51" s="120">
        <v>20</v>
      </c>
      <c r="M51" s="164">
        <v>6308.57</v>
      </c>
      <c r="N51" s="263">
        <v>634600</v>
      </c>
    </row>
    <row r="52" spans="12:14" ht="13.5">
      <c r="L52" s="120">
        <v>21</v>
      </c>
      <c r="M52" s="381">
        <v>5414.26</v>
      </c>
      <c r="N52" s="382">
        <v>496852</v>
      </c>
    </row>
  </sheetData>
  <sheetProtection/>
  <mergeCells count="8">
    <mergeCell ref="I5:J5"/>
    <mergeCell ref="A7:B7"/>
    <mergeCell ref="A8:B8"/>
    <mergeCell ref="A9:B9"/>
    <mergeCell ref="C5:D5"/>
    <mergeCell ref="E5:F5"/>
    <mergeCell ref="G5:H5"/>
    <mergeCell ref="A5:B6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89" r:id="rId4"/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5"/>
  <sheetViews>
    <sheetView zoomScale="125" zoomScaleNormal="12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" sqref="L2"/>
    </sheetView>
  </sheetViews>
  <sheetFormatPr defaultColWidth="9.00390625" defaultRowHeight="13.5"/>
  <cols>
    <col min="1" max="1" width="5.375" style="114" customWidth="1"/>
    <col min="2" max="2" width="9.875" style="114" customWidth="1"/>
    <col min="3" max="23" width="9.625" style="114" customWidth="1"/>
    <col min="24" max="16384" width="9.00390625" style="114" customWidth="1"/>
  </cols>
  <sheetData>
    <row r="2" spans="1:16" ht="14.25">
      <c r="A2" s="172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22" ht="14.25" thickBot="1">
      <c r="A3" s="173"/>
      <c r="B3" s="174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90"/>
      <c r="V3" s="90" t="s">
        <v>42</v>
      </c>
    </row>
    <row r="4" spans="1:22" ht="13.5">
      <c r="A4" s="315" t="s">
        <v>163</v>
      </c>
      <c r="B4" s="316"/>
      <c r="C4" s="308" t="s">
        <v>43</v>
      </c>
      <c r="D4" s="309"/>
      <c r="E4" s="308" t="s">
        <v>86</v>
      </c>
      <c r="F4" s="309"/>
      <c r="G4" s="308" t="s">
        <v>87</v>
      </c>
      <c r="H4" s="314"/>
      <c r="I4" s="314"/>
      <c r="J4" s="309"/>
      <c r="K4" s="308" t="s">
        <v>88</v>
      </c>
      <c r="L4" s="314"/>
      <c r="M4" s="314"/>
      <c r="N4" s="314"/>
      <c r="O4" s="314"/>
      <c r="P4" s="314"/>
      <c r="Q4" s="383"/>
      <c r="R4" s="383"/>
      <c r="S4" s="383"/>
      <c r="T4" s="383"/>
      <c r="U4" s="383"/>
      <c r="V4" s="384"/>
    </row>
    <row r="5" spans="1:22" ht="13.5">
      <c r="A5" s="317"/>
      <c r="B5" s="318"/>
      <c r="C5" s="312" t="s">
        <v>44</v>
      </c>
      <c r="D5" s="312" t="s">
        <v>45</v>
      </c>
      <c r="E5" s="312" t="s">
        <v>46</v>
      </c>
      <c r="F5" s="312" t="s">
        <v>45</v>
      </c>
      <c r="G5" s="310" t="s">
        <v>89</v>
      </c>
      <c r="H5" s="311"/>
      <c r="I5" s="310" t="s">
        <v>90</v>
      </c>
      <c r="J5" s="311"/>
      <c r="K5" s="310" t="s">
        <v>91</v>
      </c>
      <c r="L5" s="311"/>
      <c r="M5" s="310" t="s">
        <v>92</v>
      </c>
      <c r="N5" s="311"/>
      <c r="O5" s="310" t="s">
        <v>176</v>
      </c>
      <c r="P5" s="299"/>
      <c r="Q5" s="310" t="s">
        <v>177</v>
      </c>
      <c r="R5" s="311"/>
      <c r="S5" s="310" t="s">
        <v>178</v>
      </c>
      <c r="T5" s="311"/>
      <c r="U5" s="310" t="s">
        <v>90</v>
      </c>
      <c r="V5" s="298"/>
    </row>
    <row r="6" spans="1:22" ht="13.5">
      <c r="A6" s="319"/>
      <c r="B6" s="320"/>
      <c r="C6" s="313"/>
      <c r="D6" s="313"/>
      <c r="E6" s="313"/>
      <c r="F6" s="313"/>
      <c r="G6" s="175" t="s">
        <v>46</v>
      </c>
      <c r="H6" s="176" t="s">
        <v>47</v>
      </c>
      <c r="I6" s="175" t="s">
        <v>46</v>
      </c>
      <c r="J6" s="177" t="s">
        <v>47</v>
      </c>
      <c r="K6" s="175" t="s">
        <v>46</v>
      </c>
      <c r="L6" s="176" t="s">
        <v>47</v>
      </c>
      <c r="M6" s="175" t="s">
        <v>46</v>
      </c>
      <c r="N6" s="176" t="s">
        <v>47</v>
      </c>
      <c r="O6" s="175" t="s">
        <v>46</v>
      </c>
      <c r="P6" s="177" t="s">
        <v>47</v>
      </c>
      <c r="Q6" s="175" t="s">
        <v>46</v>
      </c>
      <c r="R6" s="176" t="s">
        <v>47</v>
      </c>
      <c r="S6" s="175" t="s">
        <v>46</v>
      </c>
      <c r="T6" s="176" t="s">
        <v>47</v>
      </c>
      <c r="U6" s="175" t="s">
        <v>46</v>
      </c>
      <c r="V6" s="178" t="s">
        <v>47</v>
      </c>
    </row>
    <row r="7" spans="1:22" ht="13.5">
      <c r="A7" s="302" t="s">
        <v>48</v>
      </c>
      <c r="B7" s="303"/>
      <c r="C7" s="179">
        <v>6639.49</v>
      </c>
      <c r="D7" s="180">
        <v>315551</v>
      </c>
      <c r="E7" s="181">
        <v>0</v>
      </c>
      <c r="F7" s="182">
        <v>0</v>
      </c>
      <c r="G7" s="179">
        <v>5061</v>
      </c>
      <c r="H7" s="183">
        <v>69005</v>
      </c>
      <c r="I7" s="181">
        <v>0</v>
      </c>
      <c r="J7" s="182">
        <v>0</v>
      </c>
      <c r="K7" s="179">
        <v>5.75</v>
      </c>
      <c r="L7" s="183">
        <v>596</v>
      </c>
      <c r="M7" s="179">
        <v>127.93</v>
      </c>
      <c r="N7" s="183">
        <v>11280</v>
      </c>
      <c r="O7" s="179">
        <v>8.84</v>
      </c>
      <c r="P7" s="180">
        <v>2520</v>
      </c>
      <c r="Q7" s="179">
        <v>1214.07</v>
      </c>
      <c r="R7" s="183">
        <v>191661</v>
      </c>
      <c r="S7" s="179">
        <v>209.2</v>
      </c>
      <c r="T7" s="183">
        <v>39259</v>
      </c>
      <c r="U7" s="179">
        <v>7.9</v>
      </c>
      <c r="V7" s="184">
        <v>1230</v>
      </c>
    </row>
    <row r="8" spans="1:22" ht="13.5">
      <c r="A8" s="302" t="s">
        <v>70</v>
      </c>
      <c r="B8" s="385"/>
      <c r="C8" s="179">
        <v>4916.24</v>
      </c>
      <c r="D8" s="180">
        <v>369540</v>
      </c>
      <c r="E8" s="181">
        <v>0</v>
      </c>
      <c r="F8" s="182">
        <v>0</v>
      </c>
      <c r="G8" s="179">
        <v>2616.69</v>
      </c>
      <c r="H8" s="183">
        <v>73690</v>
      </c>
      <c r="I8" s="181">
        <v>0</v>
      </c>
      <c r="J8" s="182">
        <v>0</v>
      </c>
      <c r="K8" s="179">
        <v>12.2</v>
      </c>
      <c r="L8" s="183">
        <v>5971</v>
      </c>
      <c r="M8" s="179">
        <v>97.33</v>
      </c>
      <c r="N8" s="183">
        <v>17129</v>
      </c>
      <c r="O8" s="179">
        <v>432.46</v>
      </c>
      <c r="P8" s="180">
        <v>81683</v>
      </c>
      <c r="Q8" s="179">
        <v>1190.46</v>
      </c>
      <c r="R8" s="183">
        <v>126906</v>
      </c>
      <c r="S8" s="179">
        <v>458.7</v>
      </c>
      <c r="T8" s="183">
        <v>42818</v>
      </c>
      <c r="U8" s="179">
        <v>108.4</v>
      </c>
      <c r="V8" s="184">
        <v>21343</v>
      </c>
    </row>
    <row r="9" spans="1:22" ht="13.5" customHeight="1">
      <c r="A9" s="340" t="s">
        <v>166</v>
      </c>
      <c r="B9" s="354"/>
      <c r="C9" s="386">
        <f>G9+K9+M9+O9+Q9+S9+U9</f>
        <v>5406.54</v>
      </c>
      <c r="D9" s="387">
        <f>H9+L9+N9+P9+R9+T9+V9</f>
        <v>493030</v>
      </c>
      <c r="E9" s="185">
        <v>0</v>
      </c>
      <c r="F9" s="186">
        <v>0</v>
      </c>
      <c r="G9" s="386">
        <f>SUM(G11:G17)</f>
        <v>3315.4</v>
      </c>
      <c r="H9" s="388">
        <f>SUM(H11:H17)</f>
        <v>58540</v>
      </c>
      <c r="I9" s="185">
        <v>0</v>
      </c>
      <c r="J9" s="186">
        <v>0</v>
      </c>
      <c r="K9" s="386">
        <f aca="true" t="shared" si="0" ref="K9:P9">SUM(K11:K17)</f>
        <v>3.7</v>
      </c>
      <c r="L9" s="387">
        <f t="shared" si="0"/>
        <v>962</v>
      </c>
      <c r="M9" s="386">
        <f t="shared" si="0"/>
        <v>54.05</v>
      </c>
      <c r="N9" s="387">
        <f t="shared" si="0"/>
        <v>11931</v>
      </c>
      <c r="O9" s="386">
        <f t="shared" si="0"/>
        <v>768.23</v>
      </c>
      <c r="P9" s="389">
        <f t="shared" si="0"/>
        <v>248803</v>
      </c>
      <c r="Q9" s="386">
        <f aca="true" t="shared" si="1" ref="Q9:V9">SUM(Q11:Q17)</f>
        <v>1138.81</v>
      </c>
      <c r="R9" s="387">
        <f t="shared" si="1"/>
        <v>138920</v>
      </c>
      <c r="S9" s="386">
        <f t="shared" si="1"/>
        <v>106.44</v>
      </c>
      <c r="T9" s="387">
        <f t="shared" si="1"/>
        <v>26332</v>
      </c>
      <c r="U9" s="386">
        <f t="shared" si="1"/>
        <v>19.91</v>
      </c>
      <c r="V9" s="390">
        <f t="shared" si="1"/>
        <v>7542</v>
      </c>
    </row>
    <row r="10" spans="1:22" ht="13.5">
      <c r="A10" s="91"/>
      <c r="B10" s="92"/>
      <c r="C10" s="187"/>
      <c r="D10" s="188"/>
      <c r="E10" s="181"/>
      <c r="F10" s="182"/>
      <c r="G10" s="187"/>
      <c r="H10" s="189"/>
      <c r="I10" s="179"/>
      <c r="J10" s="188"/>
      <c r="K10" s="179"/>
      <c r="L10" s="189"/>
      <c r="M10" s="179"/>
      <c r="N10" s="189"/>
      <c r="O10" s="187"/>
      <c r="P10" s="188"/>
      <c r="Q10" s="179"/>
      <c r="R10" s="189"/>
      <c r="S10" s="179"/>
      <c r="T10" s="189"/>
      <c r="U10" s="187"/>
      <c r="V10" s="190"/>
    </row>
    <row r="11" spans="1:22" ht="13.5">
      <c r="A11" s="93"/>
      <c r="B11" s="94" t="s">
        <v>71</v>
      </c>
      <c r="C11" s="391">
        <f aca="true" t="shared" si="2" ref="C11:D17">G11+K11+M11+O11+Q11+S11+U11</f>
        <v>2368.63</v>
      </c>
      <c r="D11" s="392">
        <f t="shared" si="2"/>
        <v>47606</v>
      </c>
      <c r="E11" s="181">
        <v>0</v>
      </c>
      <c r="F11" s="182">
        <v>0</v>
      </c>
      <c r="G11" s="391">
        <v>2055.4</v>
      </c>
      <c r="H11" s="393">
        <v>14765</v>
      </c>
      <c r="I11" s="179">
        <v>0</v>
      </c>
      <c r="J11" s="191">
        <v>0</v>
      </c>
      <c r="K11" s="391">
        <v>0</v>
      </c>
      <c r="L11" s="394">
        <v>0</v>
      </c>
      <c r="M11" s="391">
        <v>10.3</v>
      </c>
      <c r="N11" s="395">
        <v>171</v>
      </c>
      <c r="O11" s="391">
        <v>0</v>
      </c>
      <c r="P11" s="396">
        <v>0</v>
      </c>
      <c r="Q11" s="391">
        <v>298.93</v>
      </c>
      <c r="R11" s="394">
        <v>31330</v>
      </c>
      <c r="S11" s="391">
        <v>0</v>
      </c>
      <c r="T11" s="395">
        <v>0</v>
      </c>
      <c r="U11" s="391">
        <v>4</v>
      </c>
      <c r="V11" s="397">
        <v>1340</v>
      </c>
    </row>
    <row r="12" spans="1:22" ht="13.5">
      <c r="A12" s="93"/>
      <c r="B12" s="94" t="s">
        <v>160</v>
      </c>
      <c r="C12" s="391">
        <f t="shared" si="2"/>
        <v>360.9200000000001</v>
      </c>
      <c r="D12" s="392">
        <f t="shared" si="2"/>
        <v>9802</v>
      </c>
      <c r="E12" s="181">
        <v>0</v>
      </c>
      <c r="F12" s="182">
        <v>0</v>
      </c>
      <c r="G12" s="391">
        <v>349</v>
      </c>
      <c r="H12" s="393">
        <v>1041</v>
      </c>
      <c r="I12" s="179">
        <v>0</v>
      </c>
      <c r="J12" s="191">
        <v>0</v>
      </c>
      <c r="K12" s="391">
        <v>0</v>
      </c>
      <c r="L12" s="394">
        <v>0</v>
      </c>
      <c r="M12" s="391">
        <v>0.3</v>
      </c>
      <c r="N12" s="394">
        <v>2042</v>
      </c>
      <c r="O12" s="398">
        <v>2.3</v>
      </c>
      <c r="P12" s="399">
        <v>4747</v>
      </c>
      <c r="Q12" s="391">
        <v>0.1</v>
      </c>
      <c r="R12" s="394">
        <v>109</v>
      </c>
      <c r="S12" s="391">
        <v>8.72</v>
      </c>
      <c r="T12" s="394">
        <v>1656</v>
      </c>
      <c r="U12" s="398">
        <v>0.5</v>
      </c>
      <c r="V12" s="400">
        <v>207</v>
      </c>
    </row>
    <row r="13" spans="1:22" ht="13.5">
      <c r="A13" s="93"/>
      <c r="B13" s="94" t="s">
        <v>72</v>
      </c>
      <c r="C13" s="391">
        <f t="shared" si="2"/>
        <v>145.18</v>
      </c>
      <c r="D13" s="392">
        <f t="shared" si="2"/>
        <v>45390</v>
      </c>
      <c r="E13" s="181">
        <v>0</v>
      </c>
      <c r="F13" s="182">
        <v>0</v>
      </c>
      <c r="G13" s="401">
        <v>32</v>
      </c>
      <c r="H13" s="396">
        <v>789</v>
      </c>
      <c r="I13" s="192">
        <v>0</v>
      </c>
      <c r="J13" s="191">
        <v>0</v>
      </c>
      <c r="K13" s="391">
        <v>0</v>
      </c>
      <c r="L13" s="394">
        <v>0</v>
      </c>
      <c r="M13" s="401">
        <v>0</v>
      </c>
      <c r="N13" s="394">
        <v>0</v>
      </c>
      <c r="O13" s="391">
        <v>0</v>
      </c>
      <c r="P13" s="396">
        <v>0</v>
      </c>
      <c r="Q13" s="391">
        <v>113.18</v>
      </c>
      <c r="R13" s="394">
        <v>44601</v>
      </c>
      <c r="S13" s="401">
        <v>0</v>
      </c>
      <c r="T13" s="394">
        <v>0</v>
      </c>
      <c r="U13" s="391">
        <v>0</v>
      </c>
      <c r="V13" s="397">
        <v>0</v>
      </c>
    </row>
    <row r="14" spans="1:22" ht="13.5">
      <c r="A14" s="93"/>
      <c r="B14" s="94" t="s">
        <v>73</v>
      </c>
      <c r="C14" s="391">
        <f t="shared" si="2"/>
        <v>90.8</v>
      </c>
      <c r="D14" s="392">
        <f t="shared" si="2"/>
        <v>36490</v>
      </c>
      <c r="E14" s="181">
        <v>0</v>
      </c>
      <c r="F14" s="182">
        <v>0</v>
      </c>
      <c r="G14" s="391">
        <v>3</v>
      </c>
      <c r="H14" s="393">
        <v>403</v>
      </c>
      <c r="I14" s="179">
        <v>0</v>
      </c>
      <c r="J14" s="191">
        <v>0</v>
      </c>
      <c r="K14" s="391">
        <v>0</v>
      </c>
      <c r="L14" s="394">
        <v>0</v>
      </c>
      <c r="M14" s="391">
        <v>0</v>
      </c>
      <c r="N14" s="395">
        <v>0</v>
      </c>
      <c r="O14" s="391">
        <v>0</v>
      </c>
      <c r="P14" s="399">
        <v>0</v>
      </c>
      <c r="Q14" s="391">
        <v>81.8</v>
      </c>
      <c r="R14" s="394">
        <v>34017</v>
      </c>
      <c r="S14" s="391">
        <v>0</v>
      </c>
      <c r="T14" s="395">
        <v>0</v>
      </c>
      <c r="U14" s="391">
        <v>6</v>
      </c>
      <c r="V14" s="400">
        <v>2070</v>
      </c>
    </row>
    <row r="15" spans="1:22" ht="13.5">
      <c r="A15" s="93"/>
      <c r="B15" s="94" t="s">
        <v>74</v>
      </c>
      <c r="C15" s="391">
        <f t="shared" si="2"/>
        <v>92.25</v>
      </c>
      <c r="D15" s="392">
        <f t="shared" si="2"/>
        <v>31222</v>
      </c>
      <c r="E15" s="181">
        <v>0</v>
      </c>
      <c r="F15" s="182">
        <v>0</v>
      </c>
      <c r="G15" s="391">
        <v>39</v>
      </c>
      <c r="H15" s="393">
        <v>670</v>
      </c>
      <c r="I15" s="179">
        <v>0</v>
      </c>
      <c r="J15" s="191">
        <v>0</v>
      </c>
      <c r="K15" s="391">
        <v>0</v>
      </c>
      <c r="L15" s="394">
        <v>0</v>
      </c>
      <c r="M15" s="401">
        <v>40</v>
      </c>
      <c r="N15" s="394">
        <v>8040</v>
      </c>
      <c r="O15" s="391">
        <v>13.13</v>
      </c>
      <c r="P15" s="399">
        <v>22486</v>
      </c>
      <c r="Q15" s="391">
        <v>0</v>
      </c>
      <c r="R15" s="394">
        <v>0</v>
      </c>
      <c r="S15" s="401">
        <v>0.12</v>
      </c>
      <c r="T15" s="394">
        <v>26</v>
      </c>
      <c r="U15" s="391">
        <v>0</v>
      </c>
      <c r="V15" s="400">
        <v>0</v>
      </c>
    </row>
    <row r="16" spans="1:22" ht="13.5">
      <c r="A16" s="93"/>
      <c r="B16" s="94" t="s">
        <v>161</v>
      </c>
      <c r="C16" s="391">
        <f t="shared" si="2"/>
        <v>612.3000000000001</v>
      </c>
      <c r="D16" s="392">
        <f t="shared" si="2"/>
        <v>103211</v>
      </c>
      <c r="E16" s="181">
        <v>0</v>
      </c>
      <c r="F16" s="182">
        <v>0</v>
      </c>
      <c r="G16" s="391">
        <v>115</v>
      </c>
      <c r="H16" s="393">
        <v>5115</v>
      </c>
      <c r="I16" s="179">
        <v>0</v>
      </c>
      <c r="J16" s="191">
        <v>0</v>
      </c>
      <c r="K16" s="391">
        <v>3.7</v>
      </c>
      <c r="L16" s="394">
        <v>962</v>
      </c>
      <c r="M16" s="401">
        <v>2.4</v>
      </c>
      <c r="N16" s="394">
        <v>1126</v>
      </c>
      <c r="O16" s="391">
        <v>232.3</v>
      </c>
      <c r="P16" s="399">
        <v>74823</v>
      </c>
      <c r="Q16" s="391">
        <v>220.8</v>
      </c>
      <c r="R16" s="394">
        <v>9107</v>
      </c>
      <c r="S16" s="401">
        <v>34</v>
      </c>
      <c r="T16" s="394">
        <v>10522</v>
      </c>
      <c r="U16" s="391">
        <v>4.1</v>
      </c>
      <c r="V16" s="400">
        <v>1556</v>
      </c>
    </row>
    <row r="17" spans="1:22" ht="14.25" thickBot="1">
      <c r="A17" s="95"/>
      <c r="B17" s="96" t="s">
        <v>60</v>
      </c>
      <c r="C17" s="402">
        <f t="shared" si="2"/>
        <v>1736.4599999999998</v>
      </c>
      <c r="D17" s="403">
        <f t="shared" si="2"/>
        <v>219309</v>
      </c>
      <c r="E17" s="194">
        <v>0</v>
      </c>
      <c r="F17" s="195">
        <v>0</v>
      </c>
      <c r="G17" s="402">
        <v>722</v>
      </c>
      <c r="H17" s="403">
        <v>35757</v>
      </c>
      <c r="I17" s="193">
        <v>0</v>
      </c>
      <c r="J17" s="196">
        <v>0</v>
      </c>
      <c r="K17" s="402">
        <v>0</v>
      </c>
      <c r="L17" s="404">
        <v>0</v>
      </c>
      <c r="M17" s="402">
        <v>1.05</v>
      </c>
      <c r="N17" s="404">
        <v>552</v>
      </c>
      <c r="O17" s="405">
        <v>520.5</v>
      </c>
      <c r="P17" s="406">
        <v>146747</v>
      </c>
      <c r="Q17" s="402">
        <v>424</v>
      </c>
      <c r="R17" s="404">
        <v>19756</v>
      </c>
      <c r="S17" s="402">
        <v>63.6</v>
      </c>
      <c r="T17" s="404">
        <v>14128</v>
      </c>
      <c r="U17" s="405">
        <v>5.31</v>
      </c>
      <c r="V17" s="407">
        <v>2369</v>
      </c>
    </row>
    <row r="18" spans="1:16" ht="13.5">
      <c r="A18" s="258" t="s">
        <v>49</v>
      </c>
      <c r="B18" s="15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20" s="89" customFormat="1" ht="30" customHeight="1"/>
    <row r="21" spans="1:3" s="99" customFormat="1" ht="14.25">
      <c r="A21" s="61" t="s">
        <v>50</v>
      </c>
      <c r="C21" s="61"/>
    </row>
    <row r="22" s="15" customFormat="1" ht="12" customHeight="1" thickBot="1">
      <c r="P22" s="90" t="s">
        <v>42</v>
      </c>
    </row>
    <row r="23" spans="1:16" s="15" customFormat="1" ht="15" customHeight="1">
      <c r="A23" s="307" t="s">
        <v>163</v>
      </c>
      <c r="B23" s="351"/>
      <c r="C23" s="321" t="s">
        <v>51</v>
      </c>
      <c r="D23" s="321"/>
      <c r="E23" s="321" t="s">
        <v>52</v>
      </c>
      <c r="F23" s="321"/>
      <c r="G23" s="321" t="s">
        <v>53</v>
      </c>
      <c r="H23" s="321"/>
      <c r="I23" s="321" t="s">
        <v>54</v>
      </c>
      <c r="J23" s="321"/>
      <c r="K23" s="321" t="s">
        <v>55</v>
      </c>
      <c r="L23" s="321"/>
      <c r="M23" s="321" t="s">
        <v>56</v>
      </c>
      <c r="N23" s="321"/>
      <c r="O23" s="321" t="s">
        <v>57</v>
      </c>
      <c r="P23" s="323"/>
    </row>
    <row r="24" spans="1:16" s="15" customFormat="1" ht="15" customHeight="1">
      <c r="A24" s="352"/>
      <c r="B24" s="353"/>
      <c r="C24" s="100" t="s">
        <v>58</v>
      </c>
      <c r="D24" s="100" t="s">
        <v>59</v>
      </c>
      <c r="E24" s="100" t="s">
        <v>58</v>
      </c>
      <c r="F24" s="100" t="s">
        <v>59</v>
      </c>
      <c r="G24" s="100" t="s">
        <v>58</v>
      </c>
      <c r="H24" s="100" t="s">
        <v>59</v>
      </c>
      <c r="I24" s="100" t="s">
        <v>58</v>
      </c>
      <c r="J24" s="100" t="s">
        <v>59</v>
      </c>
      <c r="K24" s="100" t="s">
        <v>58</v>
      </c>
      <c r="L24" s="100" t="s">
        <v>59</v>
      </c>
      <c r="M24" s="100" t="s">
        <v>58</v>
      </c>
      <c r="N24" s="100" t="s">
        <v>59</v>
      </c>
      <c r="O24" s="100" t="s">
        <v>58</v>
      </c>
      <c r="P24" s="101" t="s">
        <v>59</v>
      </c>
    </row>
    <row r="25" spans="1:16" s="15" customFormat="1" ht="19.5" customHeight="1">
      <c r="A25" s="302" t="s">
        <v>48</v>
      </c>
      <c r="B25" s="303"/>
      <c r="C25" s="102">
        <v>49.64</v>
      </c>
      <c r="D25" s="103">
        <v>36850</v>
      </c>
      <c r="E25" s="102">
        <v>49.47</v>
      </c>
      <c r="F25" s="103">
        <v>36480</v>
      </c>
      <c r="G25" s="106">
        <v>0</v>
      </c>
      <c r="H25" s="105">
        <v>0</v>
      </c>
      <c r="I25" s="102">
        <v>0.17</v>
      </c>
      <c r="J25" s="103">
        <v>370</v>
      </c>
      <c r="K25" s="106">
        <v>0</v>
      </c>
      <c r="L25" s="105">
        <v>0</v>
      </c>
      <c r="M25" s="106">
        <v>0</v>
      </c>
      <c r="N25" s="105">
        <v>0</v>
      </c>
      <c r="O25" s="106">
        <v>0</v>
      </c>
      <c r="P25" s="107">
        <v>0</v>
      </c>
    </row>
    <row r="26" spans="1:16" s="15" customFormat="1" ht="19.5" customHeight="1">
      <c r="A26" s="302" t="s">
        <v>70</v>
      </c>
      <c r="B26" s="322"/>
      <c r="C26" s="102">
        <v>9.09</v>
      </c>
      <c r="D26" s="247">
        <v>14871</v>
      </c>
      <c r="E26" s="136">
        <v>8.55</v>
      </c>
      <c r="F26" s="140">
        <v>13680</v>
      </c>
      <c r="G26" s="286">
        <v>0</v>
      </c>
      <c r="H26" s="287">
        <v>0</v>
      </c>
      <c r="I26" s="102">
        <v>0.54</v>
      </c>
      <c r="J26" s="103">
        <v>1191</v>
      </c>
      <c r="K26" s="106">
        <v>0</v>
      </c>
      <c r="L26" s="105">
        <v>0</v>
      </c>
      <c r="M26" s="106">
        <v>0</v>
      </c>
      <c r="N26" s="105">
        <v>0</v>
      </c>
      <c r="O26" s="106">
        <v>0</v>
      </c>
      <c r="P26" s="107">
        <v>0</v>
      </c>
    </row>
    <row r="27" spans="1:16" s="108" customFormat="1" ht="19.5" customHeight="1">
      <c r="A27" s="340" t="s">
        <v>166</v>
      </c>
      <c r="B27" s="354"/>
      <c r="C27" s="360">
        <f>E27+G27+I27+K27+M27+O27</f>
        <v>0.53</v>
      </c>
      <c r="D27" s="359">
        <f>F27+H27+J27+L27+N27+P27</f>
        <v>673</v>
      </c>
      <c r="E27" s="242">
        <f>SUM(E29:E35)</f>
        <v>0</v>
      </c>
      <c r="F27" s="243">
        <f>SUM(F29:F35)</f>
        <v>0</v>
      </c>
      <c r="G27" s="242">
        <f>SUM(G29:G35)</f>
        <v>0.17</v>
      </c>
      <c r="H27" s="243">
        <f>SUM(H29:H35)</f>
        <v>202</v>
      </c>
      <c r="I27" s="242">
        <f aca="true" t="shared" si="3" ref="I27:P27">SUM(I29:I35)</f>
        <v>0.36</v>
      </c>
      <c r="J27" s="243">
        <f t="shared" si="3"/>
        <v>471</v>
      </c>
      <c r="K27" s="286">
        <f t="shared" si="3"/>
        <v>0</v>
      </c>
      <c r="L27" s="287">
        <f t="shared" si="3"/>
        <v>0</v>
      </c>
      <c r="M27" s="287">
        <f t="shared" si="3"/>
        <v>0</v>
      </c>
      <c r="N27" s="287">
        <f t="shared" si="3"/>
        <v>0</v>
      </c>
      <c r="O27" s="287">
        <f t="shared" si="3"/>
        <v>0</v>
      </c>
      <c r="P27" s="288">
        <f t="shared" si="3"/>
        <v>0</v>
      </c>
    </row>
    <row r="28" spans="1:16" s="15" customFormat="1" ht="19.5" customHeight="1">
      <c r="A28" s="91"/>
      <c r="B28" s="92"/>
      <c r="C28" s="109"/>
      <c r="D28" s="264"/>
      <c r="E28" s="265"/>
      <c r="F28" s="265"/>
      <c r="G28" s="109"/>
      <c r="H28" s="110"/>
      <c r="I28" s="102"/>
      <c r="J28" s="110"/>
      <c r="K28" s="102"/>
      <c r="L28" s="110"/>
      <c r="M28" s="102"/>
      <c r="N28" s="110"/>
      <c r="O28" s="109"/>
      <c r="P28" s="266"/>
    </row>
    <row r="29" spans="1:16" s="15" customFormat="1" ht="19.5" customHeight="1">
      <c r="A29" s="91"/>
      <c r="B29" s="111" t="s">
        <v>71</v>
      </c>
      <c r="C29" s="267">
        <f aca="true" t="shared" si="4" ref="C29:D31">I29</f>
        <v>0.03</v>
      </c>
      <c r="D29" s="267">
        <f t="shared" si="4"/>
        <v>57</v>
      </c>
      <c r="E29" s="267" t="s">
        <v>179</v>
      </c>
      <c r="F29" s="267" t="s">
        <v>179</v>
      </c>
      <c r="G29" s="267" t="s">
        <v>179</v>
      </c>
      <c r="H29" s="267" t="s">
        <v>179</v>
      </c>
      <c r="I29" s="267">
        <v>0.03</v>
      </c>
      <c r="J29" s="267">
        <v>57</v>
      </c>
      <c r="K29" s="267" t="s">
        <v>179</v>
      </c>
      <c r="L29" s="267" t="s">
        <v>179</v>
      </c>
      <c r="M29" s="267" t="s">
        <v>179</v>
      </c>
      <c r="N29" s="267" t="s">
        <v>179</v>
      </c>
      <c r="O29" s="267" t="s">
        <v>179</v>
      </c>
      <c r="P29" s="268" t="s">
        <v>156</v>
      </c>
    </row>
    <row r="30" spans="1:16" s="15" customFormat="1" ht="19.5" customHeight="1">
      <c r="A30" s="91"/>
      <c r="B30" s="111" t="s">
        <v>160</v>
      </c>
      <c r="C30" s="267">
        <f t="shared" si="4"/>
        <v>0.08</v>
      </c>
      <c r="D30" s="267">
        <f t="shared" si="4"/>
        <v>152</v>
      </c>
      <c r="E30" s="267" t="s">
        <v>180</v>
      </c>
      <c r="F30" s="267" t="s">
        <v>180</v>
      </c>
      <c r="G30" s="267" t="s">
        <v>180</v>
      </c>
      <c r="H30" s="267" t="s">
        <v>180</v>
      </c>
      <c r="I30" s="267">
        <v>0.08</v>
      </c>
      <c r="J30" s="267">
        <v>152</v>
      </c>
      <c r="K30" s="267" t="s">
        <v>180</v>
      </c>
      <c r="L30" s="267" t="s">
        <v>180</v>
      </c>
      <c r="M30" s="267" t="s">
        <v>180</v>
      </c>
      <c r="N30" s="267" t="s">
        <v>180</v>
      </c>
      <c r="O30" s="267" t="s">
        <v>180</v>
      </c>
      <c r="P30" s="268" t="s">
        <v>156</v>
      </c>
    </row>
    <row r="31" spans="1:16" s="15" customFormat="1" ht="19.5" customHeight="1">
      <c r="A31" s="91"/>
      <c r="B31" s="111" t="s">
        <v>72</v>
      </c>
      <c r="C31" s="408" t="str">
        <f t="shared" si="4"/>
        <v>-</v>
      </c>
      <c r="D31" s="135" t="str">
        <f t="shared" si="4"/>
        <v>-</v>
      </c>
      <c r="E31" s="267" t="s">
        <v>181</v>
      </c>
      <c r="F31" s="267" t="s">
        <v>181</v>
      </c>
      <c r="G31" s="267" t="s">
        <v>181</v>
      </c>
      <c r="H31" s="267" t="s">
        <v>181</v>
      </c>
      <c r="I31" s="267" t="s">
        <v>181</v>
      </c>
      <c r="J31" s="267" t="s">
        <v>181</v>
      </c>
      <c r="K31" s="267" t="s">
        <v>181</v>
      </c>
      <c r="L31" s="267" t="s">
        <v>181</v>
      </c>
      <c r="M31" s="267" t="s">
        <v>181</v>
      </c>
      <c r="N31" s="267" t="s">
        <v>181</v>
      </c>
      <c r="O31" s="267" t="s">
        <v>181</v>
      </c>
      <c r="P31" s="268" t="s">
        <v>156</v>
      </c>
    </row>
    <row r="32" spans="1:16" s="15" customFormat="1" ht="19.5" customHeight="1">
      <c r="A32" s="91"/>
      <c r="B32" s="111" t="s">
        <v>73</v>
      </c>
      <c r="C32" s="408">
        <f>G32+I32</f>
        <v>0.36</v>
      </c>
      <c r="D32" s="135">
        <f>H32+J32</f>
        <v>389</v>
      </c>
      <c r="E32" s="408" t="s">
        <v>182</v>
      </c>
      <c r="F32" s="135" t="s">
        <v>182</v>
      </c>
      <c r="G32" s="267">
        <v>0.17</v>
      </c>
      <c r="H32" s="267">
        <v>202</v>
      </c>
      <c r="I32" s="134">
        <v>0.19</v>
      </c>
      <c r="J32" s="135">
        <v>187</v>
      </c>
      <c r="K32" s="267" t="s">
        <v>182</v>
      </c>
      <c r="L32" s="267" t="s">
        <v>182</v>
      </c>
      <c r="M32" s="267" t="s">
        <v>182</v>
      </c>
      <c r="N32" s="267" t="s">
        <v>182</v>
      </c>
      <c r="O32" s="267" t="s">
        <v>182</v>
      </c>
      <c r="P32" s="268" t="s">
        <v>156</v>
      </c>
    </row>
    <row r="33" spans="1:16" s="15" customFormat="1" ht="19.5" customHeight="1">
      <c r="A33" s="91"/>
      <c r="B33" s="111" t="s">
        <v>74</v>
      </c>
      <c r="C33" s="267" t="s">
        <v>183</v>
      </c>
      <c r="D33" s="267" t="s">
        <v>183</v>
      </c>
      <c r="E33" s="408" t="s">
        <v>183</v>
      </c>
      <c r="F33" s="135" t="s">
        <v>183</v>
      </c>
      <c r="G33" s="267" t="s">
        <v>183</v>
      </c>
      <c r="H33" s="267" t="s">
        <v>183</v>
      </c>
      <c r="I33" s="267" t="s">
        <v>183</v>
      </c>
      <c r="J33" s="267" t="s">
        <v>183</v>
      </c>
      <c r="K33" s="267" t="s">
        <v>183</v>
      </c>
      <c r="L33" s="267" t="s">
        <v>183</v>
      </c>
      <c r="M33" s="267" t="s">
        <v>183</v>
      </c>
      <c r="N33" s="267" t="s">
        <v>183</v>
      </c>
      <c r="O33" s="267" t="s">
        <v>183</v>
      </c>
      <c r="P33" s="268" t="s">
        <v>156</v>
      </c>
    </row>
    <row r="34" spans="1:16" s="15" customFormat="1" ht="19.5" customHeight="1">
      <c r="A34" s="91"/>
      <c r="B34" s="111" t="s">
        <v>161</v>
      </c>
      <c r="C34" s="267" t="s">
        <v>182</v>
      </c>
      <c r="D34" s="267" t="s">
        <v>182</v>
      </c>
      <c r="E34" s="267" t="s">
        <v>182</v>
      </c>
      <c r="F34" s="267" t="s">
        <v>182</v>
      </c>
      <c r="G34" s="267" t="s">
        <v>182</v>
      </c>
      <c r="H34" s="267" t="s">
        <v>182</v>
      </c>
      <c r="I34" s="267" t="s">
        <v>182</v>
      </c>
      <c r="J34" s="267" t="s">
        <v>182</v>
      </c>
      <c r="K34" s="267" t="s">
        <v>182</v>
      </c>
      <c r="L34" s="267" t="s">
        <v>182</v>
      </c>
      <c r="M34" s="267" t="s">
        <v>182</v>
      </c>
      <c r="N34" s="267" t="s">
        <v>182</v>
      </c>
      <c r="O34" s="267" t="s">
        <v>182</v>
      </c>
      <c r="P34" s="268" t="s">
        <v>156</v>
      </c>
    </row>
    <row r="35" spans="1:16" s="15" customFormat="1" ht="19.5" customHeight="1" thickBot="1">
      <c r="A35" s="112"/>
      <c r="B35" s="113" t="s">
        <v>60</v>
      </c>
      <c r="C35" s="269">
        <f>I35</f>
        <v>0.06</v>
      </c>
      <c r="D35" s="269">
        <f>J35</f>
        <v>75</v>
      </c>
      <c r="E35" s="269" t="s">
        <v>156</v>
      </c>
      <c r="F35" s="269" t="s">
        <v>156</v>
      </c>
      <c r="G35" s="269" t="s">
        <v>156</v>
      </c>
      <c r="H35" s="269" t="s">
        <v>156</v>
      </c>
      <c r="I35" s="269">
        <v>0.06</v>
      </c>
      <c r="J35" s="269">
        <v>75</v>
      </c>
      <c r="K35" s="269" t="s">
        <v>156</v>
      </c>
      <c r="L35" s="269" t="s">
        <v>156</v>
      </c>
      <c r="M35" s="269" t="s">
        <v>156</v>
      </c>
      <c r="N35" s="269" t="s">
        <v>156</v>
      </c>
      <c r="O35" s="269" t="s">
        <v>156</v>
      </c>
      <c r="P35" s="270" t="s">
        <v>156</v>
      </c>
    </row>
    <row r="36" spans="2:16" s="15" customFormat="1" ht="12" customHeight="1">
      <c r="B36" s="20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3" s="15" customFormat="1" ht="12" customHeight="1">
      <c r="A37" s="258" t="s">
        <v>49</v>
      </c>
      <c r="C37" s="15" t="s">
        <v>184</v>
      </c>
    </row>
    <row r="38" spans="1:3" s="15" customFormat="1" ht="12" customHeight="1">
      <c r="A38" s="98"/>
      <c r="C38" s="15" t="s">
        <v>61</v>
      </c>
    </row>
    <row r="39" s="89" customFormat="1" ht="30" customHeight="1"/>
    <row r="40" spans="1:25" ht="14.25">
      <c r="A40" s="117" t="s">
        <v>76</v>
      </c>
      <c r="B40" s="117"/>
      <c r="C40" s="117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89"/>
    </row>
    <row r="41" spans="1:23" ht="14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66" t="s">
        <v>42</v>
      </c>
      <c r="W41" s="1"/>
    </row>
    <row r="42" spans="1:23" ht="13.5">
      <c r="A42" s="307" t="s">
        <v>163</v>
      </c>
      <c r="B42" s="351"/>
      <c r="C42" s="321" t="s">
        <v>77</v>
      </c>
      <c r="D42" s="321"/>
      <c r="E42" s="321"/>
      <c r="F42" s="321" t="s">
        <v>78</v>
      </c>
      <c r="G42" s="321"/>
      <c r="H42" s="321"/>
      <c r="I42" s="321" t="s">
        <v>79</v>
      </c>
      <c r="J42" s="321"/>
      <c r="K42" s="321"/>
      <c r="L42" s="321" t="s">
        <v>80</v>
      </c>
      <c r="M42" s="321"/>
      <c r="N42" s="321"/>
      <c r="O42" s="321" t="s">
        <v>81</v>
      </c>
      <c r="P42" s="321"/>
      <c r="Q42" s="321"/>
      <c r="R42" s="321" t="s">
        <v>82</v>
      </c>
      <c r="S42" s="321"/>
      <c r="T42" s="321"/>
      <c r="U42" s="321" t="s">
        <v>83</v>
      </c>
      <c r="V42" s="321"/>
      <c r="W42" s="323"/>
    </row>
    <row r="43" spans="1:23" ht="13.5">
      <c r="A43" s="352"/>
      <c r="B43" s="353"/>
      <c r="C43" s="100" t="s">
        <v>84</v>
      </c>
      <c r="D43" s="100" t="s">
        <v>58</v>
      </c>
      <c r="E43" s="100" t="s">
        <v>185</v>
      </c>
      <c r="F43" s="100" t="s">
        <v>84</v>
      </c>
      <c r="G43" s="100" t="s">
        <v>58</v>
      </c>
      <c r="H43" s="100" t="s">
        <v>185</v>
      </c>
      <c r="I43" s="100" t="s">
        <v>84</v>
      </c>
      <c r="J43" s="100" t="s">
        <v>58</v>
      </c>
      <c r="K43" s="100" t="s">
        <v>185</v>
      </c>
      <c r="L43" s="100" t="s">
        <v>84</v>
      </c>
      <c r="M43" s="100" t="s">
        <v>58</v>
      </c>
      <c r="N43" s="100" t="s">
        <v>185</v>
      </c>
      <c r="O43" s="100" t="s">
        <v>84</v>
      </c>
      <c r="P43" s="100" t="s">
        <v>58</v>
      </c>
      <c r="Q43" s="100" t="s">
        <v>185</v>
      </c>
      <c r="R43" s="100" t="s">
        <v>84</v>
      </c>
      <c r="S43" s="100" t="s">
        <v>58</v>
      </c>
      <c r="T43" s="100" t="s">
        <v>185</v>
      </c>
      <c r="U43" s="100" t="s">
        <v>84</v>
      </c>
      <c r="V43" s="100" t="s">
        <v>58</v>
      </c>
      <c r="W43" s="101" t="s">
        <v>185</v>
      </c>
    </row>
    <row r="44" spans="1:23" ht="13.5">
      <c r="A44" s="302" t="s">
        <v>48</v>
      </c>
      <c r="B44" s="303"/>
      <c r="C44" s="110">
        <v>50</v>
      </c>
      <c r="D44" s="102">
        <v>29.25</v>
      </c>
      <c r="E44" s="103">
        <v>14166</v>
      </c>
      <c r="F44" s="103">
        <v>6</v>
      </c>
      <c r="G44" s="109">
        <v>0.83</v>
      </c>
      <c r="H44" s="103">
        <v>143</v>
      </c>
      <c r="I44" s="103">
        <v>1</v>
      </c>
      <c r="J44" s="109">
        <v>0.6</v>
      </c>
      <c r="K44" s="140">
        <v>0</v>
      </c>
      <c r="L44" s="105">
        <v>0</v>
      </c>
      <c r="M44" s="104">
        <v>0</v>
      </c>
      <c r="N44" s="105">
        <v>0</v>
      </c>
      <c r="O44" s="105">
        <v>0</v>
      </c>
      <c r="P44" s="104">
        <v>0</v>
      </c>
      <c r="Q44" s="167">
        <v>0</v>
      </c>
      <c r="R44" s="103">
        <v>29</v>
      </c>
      <c r="S44" s="109">
        <v>24.02</v>
      </c>
      <c r="T44" s="103">
        <v>8332</v>
      </c>
      <c r="U44" s="103">
        <v>14</v>
      </c>
      <c r="V44" s="109">
        <v>3.8</v>
      </c>
      <c r="W44" s="168">
        <v>5691</v>
      </c>
    </row>
    <row r="45" spans="1:23" ht="13.5">
      <c r="A45" s="302" t="s">
        <v>70</v>
      </c>
      <c r="B45" s="303"/>
      <c r="C45" s="110">
        <v>20</v>
      </c>
      <c r="D45" s="102">
        <v>2.19</v>
      </c>
      <c r="E45" s="103">
        <v>1581</v>
      </c>
      <c r="F45" s="103">
        <v>0</v>
      </c>
      <c r="G45" s="109">
        <v>0</v>
      </c>
      <c r="H45" s="103">
        <v>0</v>
      </c>
      <c r="I45" s="103">
        <v>4</v>
      </c>
      <c r="J45" s="109">
        <v>1.1</v>
      </c>
      <c r="K45" s="140">
        <v>4</v>
      </c>
      <c r="L45" s="105">
        <v>0</v>
      </c>
      <c r="M45" s="104">
        <v>0</v>
      </c>
      <c r="N45" s="105">
        <v>0</v>
      </c>
      <c r="O45" s="105">
        <v>1</v>
      </c>
      <c r="P45" s="147">
        <v>0</v>
      </c>
      <c r="Q45" s="148">
        <v>0</v>
      </c>
      <c r="R45" s="103">
        <v>6</v>
      </c>
      <c r="S45" s="109">
        <v>0.46</v>
      </c>
      <c r="T45" s="103">
        <v>620</v>
      </c>
      <c r="U45" s="103">
        <v>9</v>
      </c>
      <c r="V45" s="109">
        <v>0.63</v>
      </c>
      <c r="W45" s="168">
        <v>957</v>
      </c>
    </row>
    <row r="46" spans="1:23" ht="13.5" customHeight="1">
      <c r="A46" s="340" t="s">
        <v>166</v>
      </c>
      <c r="B46" s="354"/>
      <c r="C46" s="409">
        <f>SUM(C48:C54)</f>
        <v>24</v>
      </c>
      <c r="D46" s="410">
        <f>SUM(D48:D54)</f>
        <v>7.19</v>
      </c>
      <c r="E46" s="409">
        <f>SUM(E48:E54)</f>
        <v>3149</v>
      </c>
      <c r="F46" s="409">
        <f>SUM(F48:F54)</f>
        <v>7</v>
      </c>
      <c r="G46" s="410">
        <f>SUM(G48:G54)</f>
        <v>1.5499999999999998</v>
      </c>
      <c r="H46" s="411" t="s">
        <v>186</v>
      </c>
      <c r="I46" s="409">
        <f>SUM(I48:I54)</f>
        <v>1</v>
      </c>
      <c r="J46" s="410">
        <f>SUM(J48:J54)</f>
        <v>0.03</v>
      </c>
      <c r="K46" s="411" t="s">
        <v>186</v>
      </c>
      <c r="L46" s="409">
        <f aca="true" t="shared" si="5" ref="L46:W46">SUM(L48:L54)</f>
        <v>1</v>
      </c>
      <c r="M46" s="410">
        <f t="shared" si="5"/>
        <v>0.39</v>
      </c>
      <c r="N46" s="409">
        <f t="shared" si="5"/>
        <v>0</v>
      </c>
      <c r="O46" s="409">
        <f t="shared" si="5"/>
        <v>0</v>
      </c>
      <c r="P46" s="410">
        <f t="shared" si="5"/>
        <v>0</v>
      </c>
      <c r="Q46" s="409">
        <f t="shared" si="5"/>
        <v>0</v>
      </c>
      <c r="R46" s="409">
        <f t="shared" si="5"/>
        <v>10</v>
      </c>
      <c r="S46" s="410">
        <f t="shared" si="5"/>
        <v>1.1300000000000001</v>
      </c>
      <c r="T46" s="409">
        <f t="shared" si="5"/>
        <v>87</v>
      </c>
      <c r="U46" s="409">
        <f t="shared" si="5"/>
        <v>5</v>
      </c>
      <c r="V46" s="410">
        <f t="shared" si="5"/>
        <v>4.09</v>
      </c>
      <c r="W46" s="412">
        <f t="shared" si="5"/>
        <v>1832</v>
      </c>
    </row>
    <row r="47" spans="1:23" ht="13.5">
      <c r="A47" s="91"/>
      <c r="B47" s="92"/>
      <c r="C47" s="110"/>
      <c r="D47" s="109"/>
      <c r="E47" s="110"/>
      <c r="F47" s="110"/>
      <c r="G47" s="109"/>
      <c r="H47" s="110"/>
      <c r="I47" s="110"/>
      <c r="J47" s="109"/>
      <c r="K47" s="110"/>
      <c r="L47" s="110"/>
      <c r="M47" s="109"/>
      <c r="N47" s="110"/>
      <c r="O47" s="110"/>
      <c r="P47" s="109"/>
      <c r="Q47" s="110"/>
      <c r="R47" s="110"/>
      <c r="S47" s="109"/>
      <c r="T47" s="110"/>
      <c r="U47" s="110"/>
      <c r="V47" s="109"/>
      <c r="W47" s="413"/>
    </row>
    <row r="48" spans="1:23" ht="13.5">
      <c r="A48" s="91"/>
      <c r="B48" s="111" t="s">
        <v>71</v>
      </c>
      <c r="C48" s="167">
        <f aca="true" t="shared" si="6" ref="C48:C54">F48+I48+L48+O48+R48+U48</f>
        <v>3</v>
      </c>
      <c r="D48" s="109">
        <f aca="true" t="shared" si="7" ref="D48:D54">G48+J48+M48+P48+S48+V48</f>
        <v>0.07</v>
      </c>
      <c r="E48" s="414">
        <f aca="true" t="shared" si="8" ref="E48:E54">H48+K48+N48+Q48+T48+W48</f>
        <v>68</v>
      </c>
      <c r="F48" s="105">
        <v>2</v>
      </c>
      <c r="G48" s="104">
        <v>0.07</v>
      </c>
      <c r="H48" s="167">
        <v>60</v>
      </c>
      <c r="I48" s="105">
        <v>0</v>
      </c>
      <c r="J48" s="104">
        <v>0</v>
      </c>
      <c r="K48" s="167">
        <v>0</v>
      </c>
      <c r="L48" s="105">
        <v>0</v>
      </c>
      <c r="M48" s="104">
        <v>0</v>
      </c>
      <c r="N48" s="167">
        <v>0</v>
      </c>
      <c r="O48" s="105">
        <v>0</v>
      </c>
      <c r="P48" s="104">
        <v>0</v>
      </c>
      <c r="Q48" s="167">
        <v>0</v>
      </c>
      <c r="R48" s="105">
        <v>1</v>
      </c>
      <c r="S48" s="415">
        <v>0</v>
      </c>
      <c r="T48" s="105">
        <v>8</v>
      </c>
      <c r="U48" s="105">
        <v>0</v>
      </c>
      <c r="V48" s="105">
        <v>0</v>
      </c>
      <c r="W48" s="416">
        <v>0</v>
      </c>
    </row>
    <row r="49" spans="1:23" ht="13.5">
      <c r="A49" s="91"/>
      <c r="B49" s="111" t="s">
        <v>160</v>
      </c>
      <c r="C49" s="167">
        <f t="shared" si="6"/>
        <v>4</v>
      </c>
      <c r="D49" s="104">
        <f t="shared" si="7"/>
        <v>1.08</v>
      </c>
      <c r="E49" s="167">
        <f t="shared" si="8"/>
        <v>10</v>
      </c>
      <c r="F49" s="105">
        <v>1</v>
      </c>
      <c r="G49" s="104">
        <v>0.03</v>
      </c>
      <c r="H49" s="167">
        <v>10</v>
      </c>
      <c r="I49" s="105">
        <v>0</v>
      </c>
      <c r="J49" s="104">
        <v>0</v>
      </c>
      <c r="K49" s="167">
        <v>0</v>
      </c>
      <c r="L49" s="105">
        <v>0</v>
      </c>
      <c r="M49" s="104">
        <v>0</v>
      </c>
      <c r="N49" s="167">
        <v>0</v>
      </c>
      <c r="O49" s="105">
        <v>0</v>
      </c>
      <c r="P49" s="104">
        <v>0</v>
      </c>
      <c r="Q49" s="167">
        <v>0</v>
      </c>
      <c r="R49" s="103">
        <v>2</v>
      </c>
      <c r="S49" s="109">
        <v>1.01</v>
      </c>
      <c r="T49" s="417">
        <v>0</v>
      </c>
      <c r="U49" s="105">
        <v>1</v>
      </c>
      <c r="V49" s="104">
        <v>0.04</v>
      </c>
      <c r="W49" s="418">
        <v>0</v>
      </c>
    </row>
    <row r="50" spans="1:23" ht="13.5">
      <c r="A50" s="91"/>
      <c r="B50" s="111" t="s">
        <v>72</v>
      </c>
      <c r="C50" s="371">
        <f t="shared" si="6"/>
        <v>0</v>
      </c>
      <c r="D50" s="371">
        <f t="shared" si="7"/>
        <v>0</v>
      </c>
      <c r="E50" s="371">
        <f t="shared" si="8"/>
        <v>0</v>
      </c>
      <c r="F50" s="105">
        <v>0</v>
      </c>
      <c r="G50" s="104">
        <v>0</v>
      </c>
      <c r="H50" s="167">
        <v>0</v>
      </c>
      <c r="I50" s="105">
        <v>0</v>
      </c>
      <c r="J50" s="104">
        <v>0</v>
      </c>
      <c r="K50" s="419">
        <v>0</v>
      </c>
      <c r="L50" s="105">
        <v>0</v>
      </c>
      <c r="M50" s="104">
        <v>0</v>
      </c>
      <c r="N50" s="419">
        <v>0</v>
      </c>
      <c r="O50" s="105">
        <v>0</v>
      </c>
      <c r="P50" s="104">
        <v>0</v>
      </c>
      <c r="Q50" s="167">
        <v>0</v>
      </c>
      <c r="R50" s="103">
        <v>0</v>
      </c>
      <c r="S50" s="420">
        <v>0</v>
      </c>
      <c r="T50" s="167">
        <v>0</v>
      </c>
      <c r="U50" s="105">
        <v>0</v>
      </c>
      <c r="V50" s="420">
        <v>0</v>
      </c>
      <c r="W50" s="421">
        <v>0</v>
      </c>
    </row>
    <row r="51" spans="1:23" ht="13.5">
      <c r="A51" s="91"/>
      <c r="B51" s="111" t="s">
        <v>73</v>
      </c>
      <c r="C51" s="167">
        <f t="shared" si="6"/>
        <v>4</v>
      </c>
      <c r="D51" s="104">
        <f t="shared" si="7"/>
        <v>0.14</v>
      </c>
      <c r="E51" s="167">
        <f t="shared" si="8"/>
        <v>24</v>
      </c>
      <c r="F51" s="105">
        <v>1</v>
      </c>
      <c r="G51" s="104">
        <v>0.01</v>
      </c>
      <c r="H51" s="417">
        <v>0</v>
      </c>
      <c r="I51" s="105">
        <v>0</v>
      </c>
      <c r="J51" s="104">
        <v>0</v>
      </c>
      <c r="K51" s="419">
        <v>0</v>
      </c>
      <c r="L51" s="105">
        <v>0</v>
      </c>
      <c r="M51" s="104">
        <v>0</v>
      </c>
      <c r="N51" s="167">
        <v>0</v>
      </c>
      <c r="O51" s="105">
        <v>0</v>
      </c>
      <c r="P51" s="104">
        <v>0</v>
      </c>
      <c r="Q51" s="167">
        <v>0</v>
      </c>
      <c r="R51" s="105">
        <v>1</v>
      </c>
      <c r="S51" s="104">
        <v>0.05</v>
      </c>
      <c r="T51" s="417">
        <v>0</v>
      </c>
      <c r="U51" s="105">
        <v>2</v>
      </c>
      <c r="V51" s="104">
        <v>0.08</v>
      </c>
      <c r="W51" s="416">
        <v>24</v>
      </c>
    </row>
    <row r="52" spans="1:23" ht="13.5">
      <c r="A52" s="91"/>
      <c r="B52" s="111" t="s">
        <v>74</v>
      </c>
      <c r="C52" s="167">
        <f t="shared" si="6"/>
        <v>6</v>
      </c>
      <c r="D52" s="422">
        <f>G52+J52+M52+P52+S52+V52</f>
        <v>0.55</v>
      </c>
      <c r="E52" s="417">
        <f>H52+K52+N52+Q52+T52+W52</f>
        <v>80</v>
      </c>
      <c r="F52" s="105">
        <v>1</v>
      </c>
      <c r="G52" s="104">
        <v>0.3</v>
      </c>
      <c r="H52" s="417">
        <v>0</v>
      </c>
      <c r="I52" s="105">
        <v>0</v>
      </c>
      <c r="J52" s="104">
        <v>0</v>
      </c>
      <c r="K52" s="419">
        <v>0</v>
      </c>
      <c r="L52" s="105">
        <v>0</v>
      </c>
      <c r="M52" s="104">
        <v>0</v>
      </c>
      <c r="N52" s="167">
        <v>0</v>
      </c>
      <c r="O52" s="105">
        <v>0</v>
      </c>
      <c r="P52" s="104">
        <v>0</v>
      </c>
      <c r="Q52" s="167">
        <v>0</v>
      </c>
      <c r="R52" s="105">
        <v>4</v>
      </c>
      <c r="S52" s="104">
        <v>0.05</v>
      </c>
      <c r="T52" s="167">
        <v>18</v>
      </c>
      <c r="U52" s="105">
        <v>1</v>
      </c>
      <c r="V52" s="420">
        <v>0.2</v>
      </c>
      <c r="W52" s="416">
        <v>62</v>
      </c>
    </row>
    <row r="53" spans="1:23" ht="13.5">
      <c r="A53" s="91"/>
      <c r="B53" s="111" t="s">
        <v>161</v>
      </c>
      <c r="C53" s="167">
        <f t="shared" si="6"/>
        <v>3</v>
      </c>
      <c r="D53" s="104">
        <f t="shared" si="7"/>
        <v>1.02</v>
      </c>
      <c r="E53" s="167">
        <f t="shared" si="8"/>
        <v>1221</v>
      </c>
      <c r="F53" s="105">
        <v>1</v>
      </c>
      <c r="G53" s="104">
        <v>1</v>
      </c>
      <c r="H53" s="167">
        <v>1160</v>
      </c>
      <c r="I53" s="105">
        <v>0</v>
      </c>
      <c r="J53" s="104">
        <v>0</v>
      </c>
      <c r="K53" s="167">
        <v>0</v>
      </c>
      <c r="L53" s="105">
        <v>0</v>
      </c>
      <c r="M53" s="104">
        <v>0</v>
      </c>
      <c r="N53" s="167">
        <v>0</v>
      </c>
      <c r="O53" s="105">
        <v>0</v>
      </c>
      <c r="P53" s="104">
        <v>0</v>
      </c>
      <c r="Q53" s="167">
        <v>0</v>
      </c>
      <c r="R53" s="105">
        <v>2</v>
      </c>
      <c r="S53" s="104">
        <v>0.02</v>
      </c>
      <c r="T53" s="167">
        <v>61</v>
      </c>
      <c r="U53" s="105">
        <v>0</v>
      </c>
      <c r="V53" s="104">
        <v>0</v>
      </c>
      <c r="W53" s="416">
        <v>0</v>
      </c>
    </row>
    <row r="54" spans="1:23" ht="14.25" thickBot="1">
      <c r="A54" s="112"/>
      <c r="B54" s="113" t="s">
        <v>60</v>
      </c>
      <c r="C54" s="423">
        <f t="shared" si="6"/>
        <v>4</v>
      </c>
      <c r="D54" s="424">
        <f t="shared" si="7"/>
        <v>4.33</v>
      </c>
      <c r="E54" s="425">
        <f t="shared" si="8"/>
        <v>1746</v>
      </c>
      <c r="F54" s="426">
        <v>1</v>
      </c>
      <c r="G54" s="424">
        <v>0.14</v>
      </c>
      <c r="H54" s="425">
        <v>0</v>
      </c>
      <c r="I54" s="426">
        <v>1</v>
      </c>
      <c r="J54" s="424">
        <v>0.03</v>
      </c>
      <c r="K54" s="427">
        <v>0</v>
      </c>
      <c r="L54" s="426">
        <v>1</v>
      </c>
      <c r="M54" s="424">
        <v>0.39</v>
      </c>
      <c r="N54" s="269">
        <v>0</v>
      </c>
      <c r="O54" s="426">
        <v>0</v>
      </c>
      <c r="P54" s="424">
        <v>0</v>
      </c>
      <c r="Q54" s="423">
        <v>0</v>
      </c>
      <c r="R54" s="428">
        <v>0</v>
      </c>
      <c r="S54" s="429">
        <v>0</v>
      </c>
      <c r="T54" s="423">
        <v>0</v>
      </c>
      <c r="U54" s="426">
        <v>1</v>
      </c>
      <c r="V54" s="424">
        <v>3.77</v>
      </c>
      <c r="W54" s="430">
        <v>1746</v>
      </c>
    </row>
    <row r="55" spans="1:24" ht="13.5">
      <c r="A55" s="15"/>
      <c r="B55" s="63"/>
      <c r="C55" s="169"/>
      <c r="D55" s="170"/>
      <c r="E55" s="169"/>
      <c r="F55" s="169"/>
      <c r="G55" s="171"/>
      <c r="H55" s="169"/>
      <c r="I55" s="169"/>
      <c r="J55" s="170"/>
      <c r="K55" s="169"/>
      <c r="L55" s="169"/>
      <c r="M55" s="169"/>
      <c r="N55" s="169"/>
      <c r="O55" s="169"/>
      <c r="P55" s="169"/>
      <c r="Q55" s="169"/>
      <c r="R55" s="169"/>
      <c r="S55" s="170"/>
      <c r="T55" s="169"/>
      <c r="U55" s="169"/>
      <c r="V55" s="170"/>
      <c r="W55" s="169"/>
      <c r="X55" s="15"/>
    </row>
  </sheetData>
  <sheetProtection/>
  <mergeCells count="42">
    <mergeCell ref="M23:N23"/>
    <mergeCell ref="O23:P23"/>
    <mergeCell ref="R42:T42"/>
    <mergeCell ref="U42:W42"/>
    <mergeCell ref="L42:N42"/>
    <mergeCell ref="O42:Q42"/>
    <mergeCell ref="A7:B7"/>
    <mergeCell ref="A8:B8"/>
    <mergeCell ref="A9:B9"/>
    <mergeCell ref="K4:V4"/>
    <mergeCell ref="S5:T5"/>
    <mergeCell ref="U5:V5"/>
    <mergeCell ref="O5:P5"/>
    <mergeCell ref="I5:J5"/>
    <mergeCell ref="K5:L5"/>
    <mergeCell ref="M5:N5"/>
    <mergeCell ref="Q5:R5"/>
    <mergeCell ref="A42:B43"/>
    <mergeCell ref="G23:H23"/>
    <mergeCell ref="I23:J23"/>
    <mergeCell ref="A27:B27"/>
    <mergeCell ref="C42:E42"/>
    <mergeCell ref="F42:H42"/>
    <mergeCell ref="I42:K42"/>
    <mergeCell ref="K23:L23"/>
    <mergeCell ref="A26:B26"/>
    <mergeCell ref="A23:B24"/>
    <mergeCell ref="G4:J4"/>
    <mergeCell ref="E4:F4"/>
    <mergeCell ref="A46:B46"/>
    <mergeCell ref="A4:B6"/>
    <mergeCell ref="C23:D23"/>
    <mergeCell ref="E23:F23"/>
    <mergeCell ref="A44:B44"/>
    <mergeCell ref="A45:B45"/>
    <mergeCell ref="A25:B25"/>
    <mergeCell ref="C4:D4"/>
    <mergeCell ref="G5:H5"/>
    <mergeCell ref="C5:C6"/>
    <mergeCell ref="D5:D6"/>
    <mergeCell ref="F5:F6"/>
    <mergeCell ref="E5:E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58"/>
  <sheetViews>
    <sheetView view="pageBreakPreview" zoomScaleNormal="85" zoomScaleSheetLayoutView="100" workbookViewId="0" topLeftCell="A1">
      <selection activeCell="D45" sqref="D45"/>
    </sheetView>
  </sheetViews>
  <sheetFormatPr defaultColWidth="9.00390625" defaultRowHeight="13.5"/>
  <cols>
    <col min="1" max="1" width="5.125" style="1" customWidth="1"/>
    <col min="2" max="2" width="10.125" style="1" customWidth="1"/>
    <col min="3" max="8" width="8.625" style="1" customWidth="1"/>
    <col min="9" max="9" width="8.50390625" style="1" customWidth="1"/>
    <col min="10" max="14" width="8.625" style="1" customWidth="1"/>
    <col min="15" max="16384" width="9.00390625" style="1" customWidth="1"/>
  </cols>
  <sheetData>
    <row r="1" spans="1:2" s="15" customFormat="1" ht="17.25">
      <c r="A1" s="197" t="s">
        <v>93</v>
      </c>
      <c r="B1" s="197"/>
    </row>
    <row r="2" s="15" customFormat="1" ht="13.5" customHeight="1" thickBot="1">
      <c r="H2" s="64" t="s">
        <v>94</v>
      </c>
    </row>
    <row r="3" spans="1:8" s="15" customFormat="1" ht="18.75" customHeight="1">
      <c r="A3" s="307" t="s">
        <v>95</v>
      </c>
      <c r="B3" s="329"/>
      <c r="C3" s="321" t="s">
        <v>96</v>
      </c>
      <c r="D3" s="321"/>
      <c r="E3" s="321" t="s">
        <v>97</v>
      </c>
      <c r="F3" s="321"/>
      <c r="G3" s="321" t="s">
        <v>98</v>
      </c>
      <c r="H3" s="323"/>
    </row>
    <row r="4" spans="1:8" s="15" customFormat="1" ht="18.75" customHeight="1">
      <c r="A4" s="330"/>
      <c r="B4" s="331"/>
      <c r="C4" s="129" t="s">
        <v>99</v>
      </c>
      <c r="D4" s="129" t="s">
        <v>68</v>
      </c>
      <c r="E4" s="129" t="s">
        <v>99</v>
      </c>
      <c r="F4" s="129" t="s">
        <v>68</v>
      </c>
      <c r="G4" s="129" t="s">
        <v>99</v>
      </c>
      <c r="H4" s="198" t="s">
        <v>68</v>
      </c>
    </row>
    <row r="5" spans="1:8" s="15" customFormat="1" ht="21" customHeight="1">
      <c r="A5" s="325" t="s">
        <v>100</v>
      </c>
      <c r="B5" s="326"/>
      <c r="C5" s="110">
        <v>191</v>
      </c>
      <c r="D5" s="110">
        <v>72708</v>
      </c>
      <c r="E5" s="110">
        <f aca="true" t="shared" si="0" ref="E5:F7">C5</f>
        <v>191</v>
      </c>
      <c r="F5" s="110">
        <f t="shared" si="0"/>
        <v>72708</v>
      </c>
      <c r="G5" s="289">
        <v>0</v>
      </c>
      <c r="H5" s="290">
        <v>0</v>
      </c>
    </row>
    <row r="6" spans="1:8" s="15" customFormat="1" ht="21" customHeight="1">
      <c r="A6" s="325" t="s">
        <v>101</v>
      </c>
      <c r="B6" s="326"/>
      <c r="C6" s="110">
        <v>441</v>
      </c>
      <c r="D6" s="110">
        <v>17424</v>
      </c>
      <c r="E6" s="110">
        <f t="shared" si="0"/>
        <v>441</v>
      </c>
      <c r="F6" s="110">
        <f t="shared" si="0"/>
        <v>17424</v>
      </c>
      <c r="G6" s="289">
        <v>0</v>
      </c>
      <c r="H6" s="290">
        <v>0</v>
      </c>
    </row>
    <row r="7" spans="1:8" s="15" customFormat="1" ht="21" customHeight="1">
      <c r="A7" s="325" t="s">
        <v>102</v>
      </c>
      <c r="B7" s="326"/>
      <c r="C7" s="110">
        <v>123</v>
      </c>
      <c r="D7" s="110">
        <v>25048</v>
      </c>
      <c r="E7" s="110">
        <f t="shared" si="0"/>
        <v>123</v>
      </c>
      <c r="F7" s="110">
        <f t="shared" si="0"/>
        <v>25048</v>
      </c>
      <c r="G7" s="289">
        <v>0</v>
      </c>
      <c r="H7" s="290">
        <v>0</v>
      </c>
    </row>
    <row r="8" spans="1:8" s="15" customFormat="1" ht="21" customHeight="1">
      <c r="A8" s="325" t="s">
        <v>103</v>
      </c>
      <c r="B8" s="326"/>
      <c r="C8" s="289">
        <v>0</v>
      </c>
      <c r="D8" s="289">
        <v>0</v>
      </c>
      <c r="E8" s="289">
        <v>0</v>
      </c>
      <c r="F8" s="289">
        <v>0</v>
      </c>
      <c r="G8" s="289">
        <v>0</v>
      </c>
      <c r="H8" s="290">
        <v>0</v>
      </c>
    </row>
    <row r="9" spans="1:8" s="15" customFormat="1" ht="21" customHeight="1">
      <c r="A9" s="325" t="s">
        <v>104</v>
      </c>
      <c r="B9" s="326"/>
      <c r="C9" s="289">
        <v>0</v>
      </c>
      <c r="D9" s="289">
        <v>0</v>
      </c>
      <c r="E9" s="289">
        <v>0</v>
      </c>
      <c r="F9" s="289">
        <v>0</v>
      </c>
      <c r="G9" s="289">
        <v>0</v>
      </c>
      <c r="H9" s="290">
        <v>0</v>
      </c>
    </row>
    <row r="10" spans="1:8" s="15" customFormat="1" ht="21" customHeight="1">
      <c r="A10" s="325" t="s">
        <v>105</v>
      </c>
      <c r="B10" s="326"/>
      <c r="C10" s="289">
        <v>0</v>
      </c>
      <c r="D10" s="289">
        <v>0</v>
      </c>
      <c r="E10" s="289">
        <v>0</v>
      </c>
      <c r="F10" s="289">
        <v>0</v>
      </c>
      <c r="G10" s="289">
        <v>0</v>
      </c>
      <c r="H10" s="290">
        <v>0</v>
      </c>
    </row>
    <row r="11" spans="1:8" s="15" customFormat="1" ht="21" customHeight="1">
      <c r="A11" s="325" t="s">
        <v>106</v>
      </c>
      <c r="B11" s="326"/>
      <c r="C11" s="110">
        <v>114</v>
      </c>
      <c r="D11" s="110">
        <v>192494</v>
      </c>
      <c r="E11" s="110">
        <f aca="true" t="shared" si="1" ref="E11:F13">C11</f>
        <v>114</v>
      </c>
      <c r="F11" s="110">
        <f t="shared" si="1"/>
        <v>192494</v>
      </c>
      <c r="G11" s="289">
        <v>0</v>
      </c>
      <c r="H11" s="290">
        <v>0</v>
      </c>
    </row>
    <row r="12" spans="1:8" s="15" customFormat="1" ht="21" customHeight="1">
      <c r="A12" s="325" t="s">
        <v>107</v>
      </c>
      <c r="B12" s="326"/>
      <c r="C12" s="110">
        <v>1865</v>
      </c>
      <c r="D12" s="110">
        <v>231523</v>
      </c>
      <c r="E12" s="110">
        <f t="shared" si="1"/>
        <v>1865</v>
      </c>
      <c r="F12" s="110">
        <f t="shared" si="1"/>
        <v>231523</v>
      </c>
      <c r="G12" s="289">
        <v>0</v>
      </c>
      <c r="H12" s="290">
        <v>0</v>
      </c>
    </row>
    <row r="13" spans="1:8" s="15" customFormat="1" ht="21" customHeight="1">
      <c r="A13" s="325" t="s">
        <v>108</v>
      </c>
      <c r="B13" s="326"/>
      <c r="C13" s="110">
        <v>3388</v>
      </c>
      <c r="D13" s="110">
        <v>489230</v>
      </c>
      <c r="E13" s="110">
        <f t="shared" si="1"/>
        <v>3388</v>
      </c>
      <c r="F13" s="110">
        <f t="shared" si="1"/>
        <v>489230</v>
      </c>
      <c r="G13" s="289">
        <v>0</v>
      </c>
      <c r="H13" s="290">
        <v>0</v>
      </c>
    </row>
    <row r="14" spans="1:8" s="15" customFormat="1" ht="21" customHeight="1">
      <c r="A14" s="325" t="s">
        <v>109</v>
      </c>
      <c r="B14" s="326"/>
      <c r="C14" s="110">
        <v>2699</v>
      </c>
      <c r="D14" s="110">
        <v>280340</v>
      </c>
      <c r="E14" s="110">
        <v>2699</v>
      </c>
      <c r="F14" s="110">
        <v>280340</v>
      </c>
      <c r="G14" s="289">
        <v>0</v>
      </c>
      <c r="H14" s="290">
        <v>0</v>
      </c>
    </row>
    <row r="15" spans="1:8" s="15" customFormat="1" ht="21" customHeight="1">
      <c r="A15" s="325" t="s">
        <v>110</v>
      </c>
      <c r="B15" s="326"/>
      <c r="C15" s="110">
        <f aca="true" t="shared" si="2" ref="C15:D18">E15</f>
        <v>5273</v>
      </c>
      <c r="D15" s="110">
        <f t="shared" si="2"/>
        <v>440454</v>
      </c>
      <c r="E15" s="110">
        <v>5273</v>
      </c>
      <c r="F15" s="110">
        <v>440454</v>
      </c>
      <c r="G15" s="289">
        <v>0</v>
      </c>
      <c r="H15" s="290">
        <v>0</v>
      </c>
    </row>
    <row r="16" spans="1:18" s="15" customFormat="1" ht="21" customHeight="1">
      <c r="A16" s="325" t="s">
        <v>111</v>
      </c>
      <c r="B16" s="326"/>
      <c r="C16" s="110">
        <f t="shared" si="2"/>
        <v>1463</v>
      </c>
      <c r="D16" s="110">
        <f t="shared" si="2"/>
        <v>244518</v>
      </c>
      <c r="E16" s="110">
        <v>1463</v>
      </c>
      <c r="F16" s="110">
        <v>244518</v>
      </c>
      <c r="G16" s="289">
        <v>0</v>
      </c>
      <c r="H16" s="290">
        <v>0</v>
      </c>
      <c r="P16" s="244"/>
      <c r="Q16" s="244" t="s">
        <v>112</v>
      </c>
      <c r="R16" s="244" t="s">
        <v>113</v>
      </c>
    </row>
    <row r="17" spans="1:18" s="199" customFormat="1" ht="21" customHeight="1">
      <c r="A17" s="325" t="s">
        <v>114</v>
      </c>
      <c r="B17" s="326"/>
      <c r="C17" s="110">
        <f t="shared" si="2"/>
        <v>351</v>
      </c>
      <c r="D17" s="110">
        <f t="shared" si="2"/>
        <v>69830</v>
      </c>
      <c r="E17" s="110">
        <v>351</v>
      </c>
      <c r="F17" s="110">
        <f>21630+18800+29400</f>
        <v>69830</v>
      </c>
      <c r="G17" s="289">
        <v>0</v>
      </c>
      <c r="H17" s="290">
        <v>0</v>
      </c>
      <c r="N17" s="15"/>
      <c r="P17" s="245" t="s">
        <v>115</v>
      </c>
      <c r="Q17" s="246">
        <v>140</v>
      </c>
      <c r="R17" s="246">
        <v>198946</v>
      </c>
    </row>
    <row r="18" spans="1:18" s="108" customFormat="1" ht="21" customHeight="1">
      <c r="A18" s="325" t="s">
        <v>116</v>
      </c>
      <c r="B18" s="326"/>
      <c r="C18" s="291">
        <f t="shared" si="2"/>
        <v>89</v>
      </c>
      <c r="D18" s="291">
        <f t="shared" si="2"/>
        <v>23500</v>
      </c>
      <c r="E18" s="291">
        <v>89</v>
      </c>
      <c r="F18" s="291">
        <v>23500</v>
      </c>
      <c r="G18" s="289">
        <v>0</v>
      </c>
      <c r="H18" s="290">
        <v>0</v>
      </c>
      <c r="N18" s="200"/>
      <c r="P18" s="245" t="s">
        <v>117</v>
      </c>
      <c r="Q18" s="246">
        <v>76</v>
      </c>
      <c r="R18" s="246">
        <v>12493</v>
      </c>
    </row>
    <row r="19" spans="1:18" s="108" customFormat="1" ht="21" customHeight="1">
      <c r="A19" s="325" t="s">
        <v>118</v>
      </c>
      <c r="B19" s="326"/>
      <c r="C19" s="291">
        <v>348</v>
      </c>
      <c r="D19" s="291">
        <v>45655</v>
      </c>
      <c r="E19" s="291">
        <v>348</v>
      </c>
      <c r="F19" s="291">
        <v>45655</v>
      </c>
      <c r="G19" s="289">
        <v>0</v>
      </c>
      <c r="H19" s="290">
        <v>0</v>
      </c>
      <c r="N19" s="200"/>
      <c r="P19" s="245" t="s">
        <v>119</v>
      </c>
      <c r="Q19" s="246">
        <v>428</v>
      </c>
      <c r="R19" s="246">
        <v>11020</v>
      </c>
    </row>
    <row r="20" spans="1:18" s="108" customFormat="1" ht="21" customHeight="1">
      <c r="A20" s="325" t="s">
        <v>120</v>
      </c>
      <c r="B20" s="326"/>
      <c r="C20" s="291">
        <v>296</v>
      </c>
      <c r="D20" s="291">
        <v>88519</v>
      </c>
      <c r="E20" s="291">
        <v>296</v>
      </c>
      <c r="F20" s="291">
        <v>88519</v>
      </c>
      <c r="G20" s="276" t="s">
        <v>168</v>
      </c>
      <c r="H20" s="277" t="s">
        <v>168</v>
      </c>
      <c r="N20" s="200"/>
      <c r="P20" s="245" t="s">
        <v>121</v>
      </c>
      <c r="Q20" s="246">
        <f>SUM(Q17:Q19)</f>
        <v>644</v>
      </c>
      <c r="R20" s="246">
        <f>SUM(R17:R19)</f>
        <v>222459</v>
      </c>
    </row>
    <row r="21" spans="1:18" s="108" customFormat="1" ht="21" customHeight="1">
      <c r="A21" s="325" t="s">
        <v>157</v>
      </c>
      <c r="B21" s="326"/>
      <c r="C21" s="291">
        <v>644</v>
      </c>
      <c r="D21" s="291">
        <v>222459</v>
      </c>
      <c r="E21" s="291">
        <v>644</v>
      </c>
      <c r="F21" s="291">
        <v>222459</v>
      </c>
      <c r="G21" s="276" t="s">
        <v>168</v>
      </c>
      <c r="H21" s="277" t="s">
        <v>168</v>
      </c>
      <c r="N21" s="200"/>
      <c r="P21" s="200"/>
      <c r="Q21" s="201"/>
      <c r="R21" s="201"/>
    </row>
    <row r="22" spans="1:18" s="108" customFormat="1" ht="21.75" customHeight="1">
      <c r="A22" s="325" t="s">
        <v>169</v>
      </c>
      <c r="B22" s="326"/>
      <c r="C22" s="291">
        <v>3603</v>
      </c>
      <c r="D22" s="291">
        <v>413671</v>
      </c>
      <c r="E22" s="291">
        <v>3603</v>
      </c>
      <c r="F22" s="291">
        <v>413671</v>
      </c>
      <c r="G22" s="276" t="s">
        <v>168</v>
      </c>
      <c r="H22" s="277" t="s">
        <v>168</v>
      </c>
      <c r="N22" s="200"/>
      <c r="P22" s="200"/>
      <c r="Q22" s="201"/>
      <c r="R22" s="201"/>
    </row>
    <row r="23" spans="1:8" s="15" customFormat="1" ht="13.5" customHeight="1" thickBot="1">
      <c r="A23" s="327" t="s">
        <v>165</v>
      </c>
      <c r="B23" s="328"/>
      <c r="C23" s="292">
        <v>165</v>
      </c>
      <c r="D23" s="292">
        <v>58933</v>
      </c>
      <c r="E23" s="292">
        <v>165</v>
      </c>
      <c r="F23" s="292">
        <v>58933</v>
      </c>
      <c r="G23" s="275" t="s">
        <v>170</v>
      </c>
      <c r="H23" s="202" t="s">
        <v>170</v>
      </c>
    </row>
    <row r="24" spans="1:2" s="15" customFormat="1" ht="13.5" customHeight="1">
      <c r="A24" s="259" t="s">
        <v>122</v>
      </c>
      <c r="B24" s="203"/>
    </row>
    <row r="25" spans="1:8" ht="22.5" customHeight="1">
      <c r="A25" s="259" t="s">
        <v>123</v>
      </c>
      <c r="B25" s="203"/>
      <c r="C25" s="15"/>
      <c r="D25" s="15"/>
      <c r="E25" s="15"/>
      <c r="F25" s="15"/>
      <c r="G25" s="15"/>
      <c r="H25" s="15"/>
    </row>
    <row r="26" spans="1:13" ht="17.25">
      <c r="A26" s="115" t="s">
        <v>128</v>
      </c>
      <c r="B26" s="115"/>
      <c r="C26" s="204"/>
      <c r="D26" s="205"/>
      <c r="F26" s="206"/>
      <c r="G26" s="205"/>
      <c r="H26" s="207"/>
      <c r="I26" s="2"/>
      <c r="J26" s="208"/>
      <c r="K26" s="206"/>
      <c r="M26" s="2"/>
    </row>
    <row r="27" spans="3:14" ht="13.5" customHeight="1" thickBot="1">
      <c r="C27" s="209"/>
      <c r="D27" s="205"/>
      <c r="F27" s="206"/>
      <c r="G27" s="205"/>
      <c r="H27" s="207"/>
      <c r="I27" s="2"/>
      <c r="J27" s="208"/>
      <c r="K27" s="206"/>
      <c r="N27" s="210" t="s">
        <v>129</v>
      </c>
    </row>
    <row r="28" spans="1:14" ht="18" customHeight="1">
      <c r="A28" s="307" t="s">
        <v>164</v>
      </c>
      <c r="B28" s="337"/>
      <c r="C28" s="332" t="s">
        <v>130</v>
      </c>
      <c r="D28" s="333"/>
      <c r="E28" s="334"/>
      <c r="F28" s="332" t="s">
        <v>131</v>
      </c>
      <c r="G28" s="333"/>
      <c r="H28" s="334"/>
      <c r="I28" s="332" t="s">
        <v>132</v>
      </c>
      <c r="J28" s="333"/>
      <c r="K28" s="334"/>
      <c r="L28" s="332" t="s">
        <v>133</v>
      </c>
      <c r="M28" s="333"/>
      <c r="N28" s="334"/>
    </row>
    <row r="29" spans="1:15" ht="18" customHeight="1" thickBot="1">
      <c r="A29" s="338"/>
      <c r="B29" s="339"/>
      <c r="C29" s="211" t="s">
        <v>134</v>
      </c>
      <c r="D29" s="212" t="s">
        <v>124</v>
      </c>
      <c r="E29" s="213" t="s">
        <v>135</v>
      </c>
      <c r="F29" s="211" t="s">
        <v>134</v>
      </c>
      <c r="G29" s="212" t="s">
        <v>124</v>
      </c>
      <c r="H29" s="213" t="s">
        <v>135</v>
      </c>
      <c r="I29" s="211" t="s">
        <v>134</v>
      </c>
      <c r="J29" s="212" t="s">
        <v>124</v>
      </c>
      <c r="K29" s="213" t="s">
        <v>135</v>
      </c>
      <c r="L29" s="211" t="s">
        <v>134</v>
      </c>
      <c r="M29" s="212" t="s">
        <v>124</v>
      </c>
      <c r="N29" s="213" t="s">
        <v>135</v>
      </c>
      <c r="O29" s="15"/>
    </row>
    <row r="30" spans="1:14" ht="19.5" customHeight="1">
      <c r="A30" s="335" t="s">
        <v>136</v>
      </c>
      <c r="B30" s="336"/>
      <c r="C30" s="214">
        <v>1</v>
      </c>
      <c r="D30" s="215">
        <v>10.3</v>
      </c>
      <c r="E30" s="216">
        <v>987200</v>
      </c>
      <c r="F30" s="217">
        <v>0</v>
      </c>
      <c r="G30" s="218">
        <v>8.1</v>
      </c>
      <c r="H30" s="216">
        <v>684700</v>
      </c>
      <c r="I30" s="217">
        <v>0</v>
      </c>
      <c r="J30" s="215">
        <v>2.2</v>
      </c>
      <c r="K30" s="216">
        <v>300000</v>
      </c>
      <c r="L30" s="219">
        <v>1</v>
      </c>
      <c r="M30" s="220" t="s">
        <v>125</v>
      </c>
      <c r="N30" s="216">
        <v>2500</v>
      </c>
    </row>
    <row r="31" spans="1:14" ht="19.5" customHeight="1">
      <c r="A31" s="302" t="s">
        <v>137</v>
      </c>
      <c r="B31" s="324"/>
      <c r="C31" s="217">
        <v>0</v>
      </c>
      <c r="D31" s="215">
        <v>7.1</v>
      </c>
      <c r="E31" s="216">
        <v>412000</v>
      </c>
      <c r="F31" s="217">
        <v>0</v>
      </c>
      <c r="G31" s="221">
        <v>7.1</v>
      </c>
      <c r="H31" s="216">
        <v>412000</v>
      </c>
      <c r="I31" s="217">
        <v>0</v>
      </c>
      <c r="J31" s="221">
        <v>0</v>
      </c>
      <c r="K31" s="222">
        <v>0</v>
      </c>
      <c r="L31" s="223">
        <v>0</v>
      </c>
      <c r="M31" s="224" t="s">
        <v>125</v>
      </c>
      <c r="N31" s="225">
        <v>0</v>
      </c>
    </row>
    <row r="32" spans="1:14" ht="19.5" customHeight="1">
      <c r="A32" s="302" t="s">
        <v>138</v>
      </c>
      <c r="B32" s="324"/>
      <c r="C32" s="214">
        <v>3</v>
      </c>
      <c r="D32" s="215">
        <v>29.2</v>
      </c>
      <c r="E32" s="216">
        <v>1850400</v>
      </c>
      <c r="F32" s="217">
        <v>0</v>
      </c>
      <c r="G32" s="221">
        <v>29.2</v>
      </c>
      <c r="H32" s="216">
        <v>1839000</v>
      </c>
      <c r="I32" s="217">
        <v>0</v>
      </c>
      <c r="J32" s="221">
        <v>0</v>
      </c>
      <c r="K32" s="222">
        <v>0</v>
      </c>
      <c r="L32" s="223">
        <v>6</v>
      </c>
      <c r="M32" s="224" t="s">
        <v>125</v>
      </c>
      <c r="N32" s="225">
        <v>11400</v>
      </c>
    </row>
    <row r="33" spans="1:14" ht="19.5" customHeight="1">
      <c r="A33" s="302" t="s">
        <v>139</v>
      </c>
      <c r="B33" s="324"/>
      <c r="C33" s="214">
        <v>2</v>
      </c>
      <c r="D33" s="215">
        <v>3.2</v>
      </c>
      <c r="E33" s="216">
        <v>164000</v>
      </c>
      <c r="F33" s="217">
        <v>0</v>
      </c>
      <c r="G33" s="221">
        <v>3.2</v>
      </c>
      <c r="H33" s="216">
        <v>162000</v>
      </c>
      <c r="I33" s="217">
        <v>0</v>
      </c>
      <c r="J33" s="221">
        <v>0</v>
      </c>
      <c r="K33" s="222">
        <v>0</v>
      </c>
      <c r="L33" s="223">
        <v>2</v>
      </c>
      <c r="M33" s="224" t="s">
        <v>125</v>
      </c>
      <c r="N33" s="225">
        <v>2000</v>
      </c>
    </row>
    <row r="34" spans="1:14" ht="19.5" customHeight="1">
      <c r="A34" s="302" t="s">
        <v>140</v>
      </c>
      <c r="B34" s="324"/>
      <c r="C34" s="214">
        <v>15</v>
      </c>
      <c r="D34" s="215">
        <v>3.5</v>
      </c>
      <c r="E34" s="216">
        <v>327000</v>
      </c>
      <c r="F34" s="217">
        <v>0</v>
      </c>
      <c r="G34" s="221">
        <v>2.3</v>
      </c>
      <c r="H34" s="216">
        <v>227000</v>
      </c>
      <c r="I34" s="217">
        <v>0</v>
      </c>
      <c r="J34" s="221">
        <v>1.2</v>
      </c>
      <c r="K34" s="225">
        <v>100000</v>
      </c>
      <c r="L34" s="223">
        <v>0</v>
      </c>
      <c r="M34" s="224" t="s">
        <v>125</v>
      </c>
      <c r="N34" s="225">
        <v>0</v>
      </c>
    </row>
    <row r="35" spans="1:14" ht="19.5" customHeight="1">
      <c r="A35" s="302" t="s">
        <v>141</v>
      </c>
      <c r="B35" s="324"/>
      <c r="C35" s="214">
        <v>30</v>
      </c>
      <c r="D35" s="215">
        <v>10.4</v>
      </c>
      <c r="E35" s="216">
        <v>635300</v>
      </c>
      <c r="F35" s="217">
        <v>0</v>
      </c>
      <c r="G35" s="221">
        <v>2.9</v>
      </c>
      <c r="H35" s="216">
        <v>435300</v>
      </c>
      <c r="I35" s="217">
        <v>0</v>
      </c>
      <c r="J35" s="221">
        <v>0</v>
      </c>
      <c r="K35" s="226">
        <v>0</v>
      </c>
      <c r="L35" s="223">
        <v>1</v>
      </c>
      <c r="M35" s="224" t="s">
        <v>125</v>
      </c>
      <c r="N35" s="225">
        <v>200000</v>
      </c>
    </row>
    <row r="36" spans="1:14" ht="19.5" customHeight="1">
      <c r="A36" s="302" t="s">
        <v>142</v>
      </c>
      <c r="B36" s="324"/>
      <c r="C36" s="214">
        <v>3</v>
      </c>
      <c r="D36" s="215">
        <v>0.2</v>
      </c>
      <c r="E36" s="216">
        <v>20000</v>
      </c>
      <c r="F36" s="217">
        <v>0</v>
      </c>
      <c r="G36" s="221">
        <v>0.2</v>
      </c>
      <c r="H36" s="216">
        <v>20000</v>
      </c>
      <c r="I36" s="217">
        <v>0</v>
      </c>
      <c r="J36" s="221">
        <v>0</v>
      </c>
      <c r="K36" s="226">
        <v>0</v>
      </c>
      <c r="L36" s="227">
        <v>0</v>
      </c>
      <c r="M36" s="224" t="s">
        <v>125</v>
      </c>
      <c r="N36" s="225">
        <v>0</v>
      </c>
    </row>
    <row r="37" spans="1:14" ht="19.5" customHeight="1">
      <c r="A37" s="302" t="s">
        <v>143</v>
      </c>
      <c r="B37" s="324"/>
      <c r="C37" s="214">
        <v>6</v>
      </c>
      <c r="D37" s="215">
        <v>0.8</v>
      </c>
      <c r="E37" s="216">
        <v>166000</v>
      </c>
      <c r="F37" s="228">
        <v>6</v>
      </c>
      <c r="G37" s="229">
        <v>0.8</v>
      </c>
      <c r="H37" s="216">
        <v>166000</v>
      </c>
      <c r="I37" s="217">
        <v>0</v>
      </c>
      <c r="J37" s="221">
        <v>0</v>
      </c>
      <c r="K37" s="226">
        <v>0</v>
      </c>
      <c r="L37" s="227">
        <v>0</v>
      </c>
      <c r="M37" s="224" t="s">
        <v>125</v>
      </c>
      <c r="N37" s="225">
        <v>0</v>
      </c>
    </row>
    <row r="38" spans="1:14" ht="19.5" customHeight="1">
      <c r="A38" s="302" t="s">
        <v>144</v>
      </c>
      <c r="B38" s="324"/>
      <c r="C38" s="214">
        <v>20</v>
      </c>
      <c r="D38" s="215">
        <v>200.3</v>
      </c>
      <c r="E38" s="216">
        <v>1644170</v>
      </c>
      <c r="F38" s="228">
        <v>20</v>
      </c>
      <c r="G38" s="229">
        <v>200.3</v>
      </c>
      <c r="H38" s="216">
        <v>1644170</v>
      </c>
      <c r="I38" s="217">
        <v>0</v>
      </c>
      <c r="J38" s="221">
        <v>0</v>
      </c>
      <c r="K38" s="226">
        <v>0</v>
      </c>
      <c r="L38" s="227">
        <v>0</v>
      </c>
      <c r="M38" s="224" t="s">
        <v>125</v>
      </c>
      <c r="N38" s="225">
        <v>0</v>
      </c>
    </row>
    <row r="39" spans="1:14" ht="19.5" customHeight="1">
      <c r="A39" s="302" t="s">
        <v>145</v>
      </c>
      <c r="B39" s="324"/>
      <c r="C39" s="214">
        <v>219</v>
      </c>
      <c r="D39" s="215">
        <v>37.99</v>
      </c>
      <c r="E39" s="216">
        <v>4626700</v>
      </c>
      <c r="F39" s="228">
        <v>219</v>
      </c>
      <c r="G39" s="229">
        <v>37.99</v>
      </c>
      <c r="H39" s="216">
        <v>4626700</v>
      </c>
      <c r="I39" s="217">
        <v>0</v>
      </c>
      <c r="J39" s="221">
        <v>0</v>
      </c>
      <c r="K39" s="226">
        <v>0</v>
      </c>
      <c r="L39" s="227">
        <v>0</v>
      </c>
      <c r="M39" s="224" t="s">
        <v>125</v>
      </c>
      <c r="N39" s="225">
        <v>0</v>
      </c>
    </row>
    <row r="40" spans="1:14" ht="19.5" customHeight="1">
      <c r="A40" s="302" t="s">
        <v>146</v>
      </c>
      <c r="B40" s="324"/>
      <c r="C40" s="214">
        <v>177</v>
      </c>
      <c r="D40" s="215">
        <v>39.3</v>
      </c>
      <c r="E40" s="230">
        <v>5085800</v>
      </c>
      <c r="F40" s="219">
        <v>176</v>
      </c>
      <c r="G40" s="229">
        <v>38.3</v>
      </c>
      <c r="H40" s="230">
        <v>4985800</v>
      </c>
      <c r="I40" s="217">
        <v>0</v>
      </c>
      <c r="J40" s="215">
        <v>1</v>
      </c>
      <c r="K40" s="231">
        <v>100000</v>
      </c>
      <c r="L40" s="227">
        <v>0</v>
      </c>
      <c r="M40" s="232" t="s">
        <v>125</v>
      </c>
      <c r="N40" s="225">
        <v>0</v>
      </c>
    </row>
    <row r="41" spans="1:14" ht="19.5" customHeight="1">
      <c r="A41" s="302" t="s">
        <v>147</v>
      </c>
      <c r="B41" s="324"/>
      <c r="C41" s="214">
        <v>87</v>
      </c>
      <c r="D41" s="221">
        <v>15.8</v>
      </c>
      <c r="E41" s="230">
        <v>2240930</v>
      </c>
      <c r="F41" s="219">
        <v>87</v>
      </c>
      <c r="G41" s="229">
        <v>15.8</v>
      </c>
      <c r="H41" s="230">
        <v>2240930</v>
      </c>
      <c r="I41" s="217">
        <v>0</v>
      </c>
      <c r="J41" s="233">
        <v>0</v>
      </c>
      <c r="K41" s="234">
        <v>0</v>
      </c>
      <c r="L41" s="235">
        <v>0</v>
      </c>
      <c r="M41" s="236" t="s">
        <v>125</v>
      </c>
      <c r="N41" s="225">
        <v>0</v>
      </c>
    </row>
    <row r="42" spans="1:14" ht="19.5" customHeight="1">
      <c r="A42" s="302" t="s">
        <v>148</v>
      </c>
      <c r="B42" s="324"/>
      <c r="C42" s="214">
        <v>118</v>
      </c>
      <c r="D42" s="221">
        <v>17.4</v>
      </c>
      <c r="E42" s="230">
        <v>2247180</v>
      </c>
      <c r="F42" s="219">
        <v>118</v>
      </c>
      <c r="G42" s="229">
        <v>17.4</v>
      </c>
      <c r="H42" s="230">
        <v>2247180</v>
      </c>
      <c r="I42" s="217">
        <v>0</v>
      </c>
      <c r="J42" s="221">
        <v>0</v>
      </c>
      <c r="K42" s="226">
        <v>0</v>
      </c>
      <c r="L42" s="219">
        <v>3</v>
      </c>
      <c r="M42" s="236" t="s">
        <v>125</v>
      </c>
      <c r="N42" s="231">
        <v>57000</v>
      </c>
    </row>
    <row r="43" spans="1:14" ht="19.5" customHeight="1">
      <c r="A43" s="302" t="s">
        <v>149</v>
      </c>
      <c r="B43" s="324"/>
      <c r="C43" s="214">
        <v>59</v>
      </c>
      <c r="D43" s="221">
        <v>11</v>
      </c>
      <c r="E43" s="230">
        <v>1468900</v>
      </c>
      <c r="F43" s="219">
        <f>54+4</f>
        <v>58</v>
      </c>
      <c r="G43" s="237">
        <f>ROUND(11.03-0.5,1)</f>
        <v>10.5</v>
      </c>
      <c r="H43" s="231">
        <v>1291400</v>
      </c>
      <c r="I43" s="232">
        <v>1</v>
      </c>
      <c r="J43" s="215">
        <v>0.5</v>
      </c>
      <c r="K43" s="231">
        <v>151800</v>
      </c>
      <c r="L43" s="214">
        <v>4</v>
      </c>
      <c r="M43" s="236" t="s">
        <v>125</v>
      </c>
      <c r="N43" s="231">
        <v>25700</v>
      </c>
    </row>
    <row r="44" spans="1:14" ht="19.5" customHeight="1">
      <c r="A44" s="302" t="s">
        <v>150</v>
      </c>
      <c r="B44" s="324"/>
      <c r="C44" s="214">
        <v>16</v>
      </c>
      <c r="D44" s="221">
        <v>4.2</v>
      </c>
      <c r="E44" s="230">
        <v>354700</v>
      </c>
      <c r="F44" s="219">
        <v>16</v>
      </c>
      <c r="G44" s="229">
        <v>4.2</v>
      </c>
      <c r="H44" s="231">
        <v>347700</v>
      </c>
      <c r="I44" s="232">
        <v>0</v>
      </c>
      <c r="J44" s="215">
        <v>0</v>
      </c>
      <c r="K44" s="231">
        <v>0</v>
      </c>
      <c r="L44" s="214">
        <v>4</v>
      </c>
      <c r="M44" s="221" t="s">
        <v>125</v>
      </c>
      <c r="N44" s="231">
        <v>7000</v>
      </c>
    </row>
    <row r="45" spans="1:14" ht="19.5" customHeight="1">
      <c r="A45" s="302" t="s">
        <v>151</v>
      </c>
      <c r="B45" s="324"/>
      <c r="C45" s="214">
        <v>27</v>
      </c>
      <c r="D45" s="221">
        <v>1.17</v>
      </c>
      <c r="E45" s="230">
        <v>401720</v>
      </c>
      <c r="F45" s="219">
        <v>20</v>
      </c>
      <c r="G45" s="229">
        <v>1.02</v>
      </c>
      <c r="H45" s="231">
        <v>199720</v>
      </c>
      <c r="I45" s="232">
        <v>0</v>
      </c>
      <c r="J45" s="215">
        <v>0</v>
      </c>
      <c r="K45" s="231">
        <v>0</v>
      </c>
      <c r="L45" s="214">
        <v>7</v>
      </c>
      <c r="M45" s="221">
        <v>0.15</v>
      </c>
      <c r="N45" s="231">
        <v>202000</v>
      </c>
    </row>
    <row r="46" spans="1:14" ht="19.5" customHeight="1">
      <c r="A46" s="302" t="s">
        <v>152</v>
      </c>
      <c r="B46" s="324"/>
      <c r="C46" s="214">
        <v>22</v>
      </c>
      <c r="D46" s="221">
        <v>1.21</v>
      </c>
      <c r="E46" s="230">
        <v>275500</v>
      </c>
      <c r="F46" s="219">
        <v>18</v>
      </c>
      <c r="G46" s="229">
        <v>1.04</v>
      </c>
      <c r="H46" s="231">
        <v>252000</v>
      </c>
      <c r="I46" s="232">
        <v>0</v>
      </c>
      <c r="J46" s="215">
        <v>0</v>
      </c>
      <c r="K46" s="231">
        <v>0</v>
      </c>
      <c r="L46" s="214">
        <v>4</v>
      </c>
      <c r="M46" s="221">
        <v>0.17</v>
      </c>
      <c r="N46" s="231">
        <v>23500</v>
      </c>
    </row>
    <row r="47" spans="1:14" ht="19.5" customHeight="1">
      <c r="A47" s="302" t="s">
        <v>153</v>
      </c>
      <c r="B47" s="324"/>
      <c r="C47" s="278">
        <v>19</v>
      </c>
      <c r="D47" s="279">
        <v>3.55</v>
      </c>
      <c r="E47" s="280">
        <v>372500</v>
      </c>
      <c r="F47" s="281">
        <v>19</v>
      </c>
      <c r="G47" s="282">
        <v>3.55</v>
      </c>
      <c r="H47" s="283">
        <v>372500</v>
      </c>
      <c r="I47" s="284">
        <v>0</v>
      </c>
      <c r="J47" s="285">
        <v>0</v>
      </c>
      <c r="K47" s="283">
        <v>0</v>
      </c>
      <c r="L47" s="278">
        <v>0</v>
      </c>
      <c r="M47" s="279">
        <v>0</v>
      </c>
      <c r="N47" s="283">
        <v>0</v>
      </c>
    </row>
    <row r="48" spans="1:14" ht="19.5" customHeight="1">
      <c r="A48" s="302" t="s">
        <v>158</v>
      </c>
      <c r="B48" s="324"/>
      <c r="C48" s="278">
        <v>222</v>
      </c>
      <c r="D48" s="279">
        <v>64.81</v>
      </c>
      <c r="E48" s="280">
        <v>6017800</v>
      </c>
      <c r="F48" s="281">
        <v>189</v>
      </c>
      <c r="G48" s="282">
        <v>56.9</v>
      </c>
      <c r="H48" s="283">
        <v>4968500</v>
      </c>
      <c r="I48" s="284">
        <v>1</v>
      </c>
      <c r="J48" s="285">
        <v>5.72</v>
      </c>
      <c r="K48" s="283">
        <v>875000</v>
      </c>
      <c r="L48" s="278">
        <v>32</v>
      </c>
      <c r="M48" s="279">
        <v>2.19</v>
      </c>
      <c r="N48" s="283">
        <v>174300</v>
      </c>
    </row>
    <row r="49" spans="1:14" ht="19.5" customHeight="1">
      <c r="A49" s="302" t="s">
        <v>159</v>
      </c>
      <c r="B49" s="324"/>
      <c r="C49" s="278">
        <v>35</v>
      </c>
      <c r="D49" s="279">
        <v>3.6599999999999997</v>
      </c>
      <c r="E49" s="280">
        <v>640000</v>
      </c>
      <c r="F49" s="281">
        <v>32</v>
      </c>
      <c r="G49" s="279">
        <v>3.6</v>
      </c>
      <c r="H49" s="283">
        <v>632000</v>
      </c>
      <c r="I49" s="284">
        <v>0</v>
      </c>
      <c r="J49" s="285">
        <v>0</v>
      </c>
      <c r="K49" s="283">
        <v>0</v>
      </c>
      <c r="L49" s="278">
        <v>3</v>
      </c>
      <c r="M49" s="285">
        <v>0.06</v>
      </c>
      <c r="N49" s="283">
        <v>8000</v>
      </c>
    </row>
    <row r="50" spans="1:14" ht="19.5" customHeight="1">
      <c r="A50" s="340" t="s">
        <v>171</v>
      </c>
      <c r="B50" s="341"/>
      <c r="C50" s="251">
        <f aca="true" t="shared" si="3" ref="C50:N50">SUM(C51:C57)</f>
        <v>7</v>
      </c>
      <c r="D50" s="252">
        <f t="shared" si="3"/>
        <v>0.22</v>
      </c>
      <c r="E50" s="253">
        <f t="shared" si="3"/>
        <v>67000</v>
      </c>
      <c r="F50" s="251">
        <f t="shared" si="3"/>
        <v>5</v>
      </c>
      <c r="G50" s="252">
        <f t="shared" si="3"/>
        <v>0.19</v>
      </c>
      <c r="H50" s="253">
        <f t="shared" si="3"/>
        <v>44000</v>
      </c>
      <c r="I50" s="251">
        <f t="shared" si="3"/>
        <v>0</v>
      </c>
      <c r="J50" s="252">
        <f t="shared" si="3"/>
        <v>0</v>
      </c>
      <c r="K50" s="253">
        <f t="shared" si="3"/>
        <v>0</v>
      </c>
      <c r="L50" s="251">
        <f t="shared" si="3"/>
        <v>2</v>
      </c>
      <c r="M50" s="252">
        <f t="shared" si="3"/>
        <v>0.03</v>
      </c>
      <c r="N50" s="253">
        <f t="shared" si="3"/>
        <v>23000</v>
      </c>
    </row>
    <row r="51" spans="1:14" ht="19.5" customHeight="1">
      <c r="A51" s="293"/>
      <c r="B51" s="294" t="s">
        <v>161</v>
      </c>
      <c r="C51" s="248">
        <f aca="true" t="shared" si="4" ref="C51:E57">F51+I51+L51</f>
        <v>4</v>
      </c>
      <c r="D51" s="250">
        <f t="shared" si="4"/>
        <v>0.08</v>
      </c>
      <c r="E51" s="249">
        <f t="shared" si="4"/>
        <v>21000</v>
      </c>
      <c r="F51" s="271">
        <v>3</v>
      </c>
      <c r="G51" s="250">
        <v>0.07</v>
      </c>
      <c r="H51" s="249">
        <v>18000</v>
      </c>
      <c r="I51" s="271">
        <v>0</v>
      </c>
      <c r="J51" s="250">
        <v>0</v>
      </c>
      <c r="K51" s="249">
        <v>0</v>
      </c>
      <c r="L51" s="271">
        <v>1</v>
      </c>
      <c r="M51" s="250">
        <v>0.01</v>
      </c>
      <c r="N51" s="249">
        <v>3000</v>
      </c>
    </row>
    <row r="52" spans="1:14" ht="19.5" customHeight="1">
      <c r="A52" s="295"/>
      <c r="B52" s="294" t="s">
        <v>154</v>
      </c>
      <c r="C52" s="248">
        <f t="shared" si="4"/>
        <v>0</v>
      </c>
      <c r="D52" s="250">
        <f t="shared" si="4"/>
        <v>0</v>
      </c>
      <c r="E52" s="249">
        <f t="shared" si="4"/>
        <v>0</v>
      </c>
      <c r="F52" s="271">
        <v>0</v>
      </c>
      <c r="G52" s="250">
        <v>0</v>
      </c>
      <c r="H52" s="249">
        <v>0</v>
      </c>
      <c r="I52" s="271">
        <v>0</v>
      </c>
      <c r="J52" s="250">
        <v>0</v>
      </c>
      <c r="K52" s="249">
        <v>0</v>
      </c>
      <c r="L52" s="271">
        <v>0</v>
      </c>
      <c r="M52" s="250">
        <v>0</v>
      </c>
      <c r="N52" s="249">
        <v>0</v>
      </c>
    </row>
    <row r="53" spans="1:14" ht="19.5" customHeight="1">
      <c r="A53" s="293"/>
      <c r="B53" s="294" t="s">
        <v>126</v>
      </c>
      <c r="C53" s="248">
        <f t="shared" si="4"/>
        <v>2</v>
      </c>
      <c r="D53" s="250">
        <f t="shared" si="4"/>
        <v>0.12000000000000001</v>
      </c>
      <c r="E53" s="249">
        <f t="shared" si="4"/>
        <v>40000</v>
      </c>
      <c r="F53" s="271">
        <v>1</v>
      </c>
      <c r="G53" s="250">
        <v>0.1</v>
      </c>
      <c r="H53" s="249">
        <v>20000</v>
      </c>
      <c r="I53" s="271">
        <v>0</v>
      </c>
      <c r="J53" s="250">
        <v>0</v>
      </c>
      <c r="K53" s="249">
        <v>0</v>
      </c>
      <c r="L53" s="271">
        <v>1</v>
      </c>
      <c r="M53" s="250">
        <v>0.02</v>
      </c>
      <c r="N53" s="249">
        <v>20000</v>
      </c>
    </row>
    <row r="54" spans="1:14" ht="19.5" customHeight="1">
      <c r="A54" s="295"/>
      <c r="B54" s="294" t="s">
        <v>172</v>
      </c>
      <c r="C54" s="248">
        <f t="shared" si="4"/>
        <v>1</v>
      </c>
      <c r="D54" s="250">
        <f t="shared" si="4"/>
        <v>0.02</v>
      </c>
      <c r="E54" s="249">
        <f t="shared" si="4"/>
        <v>6000</v>
      </c>
      <c r="F54" s="271">
        <v>1</v>
      </c>
      <c r="G54" s="250">
        <v>0.02</v>
      </c>
      <c r="H54" s="249">
        <v>6000</v>
      </c>
      <c r="I54" s="271">
        <v>0</v>
      </c>
      <c r="J54" s="250">
        <v>0</v>
      </c>
      <c r="K54" s="249">
        <v>0</v>
      </c>
      <c r="L54" s="271">
        <v>0</v>
      </c>
      <c r="M54" s="250">
        <v>0</v>
      </c>
      <c r="N54" s="249">
        <v>0</v>
      </c>
    </row>
    <row r="55" spans="1:14" ht="19.5" customHeight="1">
      <c r="A55" s="295"/>
      <c r="B55" s="294" t="s">
        <v>162</v>
      </c>
      <c r="C55" s="248">
        <f t="shared" si="4"/>
        <v>0</v>
      </c>
      <c r="D55" s="250">
        <f t="shared" si="4"/>
        <v>0</v>
      </c>
      <c r="E55" s="249">
        <f t="shared" si="4"/>
        <v>0</v>
      </c>
      <c r="F55" s="271">
        <v>0</v>
      </c>
      <c r="G55" s="250">
        <v>0</v>
      </c>
      <c r="H55" s="249">
        <v>0</v>
      </c>
      <c r="I55" s="271">
        <v>0</v>
      </c>
      <c r="J55" s="250">
        <v>0</v>
      </c>
      <c r="K55" s="249">
        <v>0</v>
      </c>
      <c r="L55" s="271">
        <v>0</v>
      </c>
      <c r="M55" s="250">
        <v>0</v>
      </c>
      <c r="N55" s="249">
        <v>0</v>
      </c>
    </row>
    <row r="56" spans="1:14" ht="19.5" customHeight="1">
      <c r="A56" s="295"/>
      <c r="B56" s="294" t="s">
        <v>173</v>
      </c>
      <c r="C56" s="248">
        <f t="shared" si="4"/>
        <v>0</v>
      </c>
      <c r="D56" s="250">
        <f t="shared" si="4"/>
        <v>0</v>
      </c>
      <c r="E56" s="249">
        <f t="shared" si="4"/>
        <v>0</v>
      </c>
      <c r="F56" s="271">
        <v>0</v>
      </c>
      <c r="G56" s="250">
        <v>0</v>
      </c>
      <c r="H56" s="249">
        <v>0</v>
      </c>
      <c r="I56" s="271">
        <v>0</v>
      </c>
      <c r="J56" s="250">
        <v>0</v>
      </c>
      <c r="K56" s="249">
        <v>0</v>
      </c>
      <c r="L56" s="271">
        <v>0</v>
      </c>
      <c r="M56" s="250">
        <v>0</v>
      </c>
      <c r="N56" s="249">
        <v>0</v>
      </c>
    </row>
    <row r="57" spans="1:14" ht="19.5" customHeight="1" thickBot="1">
      <c r="A57" s="296"/>
      <c r="B57" s="297" t="s">
        <v>174</v>
      </c>
      <c r="C57" s="254">
        <f t="shared" si="4"/>
        <v>0</v>
      </c>
      <c r="D57" s="255">
        <f t="shared" si="4"/>
        <v>0</v>
      </c>
      <c r="E57" s="256">
        <f t="shared" si="4"/>
        <v>0</v>
      </c>
      <c r="F57" s="272">
        <v>0</v>
      </c>
      <c r="G57" s="255">
        <v>0</v>
      </c>
      <c r="H57" s="256">
        <v>0</v>
      </c>
      <c r="I57" s="272">
        <v>0</v>
      </c>
      <c r="J57" s="255">
        <v>0</v>
      </c>
      <c r="K57" s="256">
        <v>0</v>
      </c>
      <c r="L57" s="272">
        <v>0</v>
      </c>
      <c r="M57" s="255">
        <v>0</v>
      </c>
      <c r="N57" s="256">
        <v>0</v>
      </c>
    </row>
    <row r="58" spans="1:13" ht="12.75" customHeight="1">
      <c r="A58" s="257" t="s">
        <v>127</v>
      </c>
      <c r="B58" s="159"/>
      <c r="C58" s="238"/>
      <c r="D58" s="205"/>
      <c r="F58" s="206"/>
      <c r="G58" s="205"/>
      <c r="H58" s="207"/>
      <c r="I58" s="2"/>
      <c r="J58" s="208"/>
      <c r="K58" s="206"/>
      <c r="M58" s="2"/>
    </row>
    <row r="59" ht="21.75" customHeight="1"/>
  </sheetData>
  <sheetProtection/>
  <mergeCells count="49">
    <mergeCell ref="A42:B42"/>
    <mergeCell ref="A38:B38"/>
    <mergeCell ref="A50:B50"/>
    <mergeCell ref="A22:B22"/>
    <mergeCell ref="A48:B48"/>
    <mergeCell ref="A39:B39"/>
    <mergeCell ref="A40:B40"/>
    <mergeCell ref="A45:B45"/>
    <mergeCell ref="A46:B46"/>
    <mergeCell ref="A47:B47"/>
    <mergeCell ref="A41:B41"/>
    <mergeCell ref="A34:B34"/>
    <mergeCell ref="A35:B35"/>
    <mergeCell ref="A36:B36"/>
    <mergeCell ref="A37:B37"/>
    <mergeCell ref="L28:N28"/>
    <mergeCell ref="A30:B30"/>
    <mergeCell ref="A31:B31"/>
    <mergeCell ref="A32:B32"/>
    <mergeCell ref="C28:E28"/>
    <mergeCell ref="F28:H28"/>
    <mergeCell ref="I28:K28"/>
    <mergeCell ref="A28:B29"/>
    <mergeCell ref="G3:H3"/>
    <mergeCell ref="A5:B5"/>
    <mergeCell ref="A6:B6"/>
    <mergeCell ref="A7:B7"/>
    <mergeCell ref="C3:D3"/>
    <mergeCell ref="E3:F3"/>
    <mergeCell ref="A3:B4"/>
    <mergeCell ref="A8:B8"/>
    <mergeCell ref="A9:B9"/>
    <mergeCell ref="A10:B10"/>
    <mergeCell ref="A23:B23"/>
    <mergeCell ref="A14:B14"/>
    <mergeCell ref="A15:B15"/>
    <mergeCell ref="A11:B11"/>
    <mergeCell ref="A12:B12"/>
    <mergeCell ref="A13:B13"/>
    <mergeCell ref="A49:B49"/>
    <mergeCell ref="A21:B21"/>
    <mergeCell ref="A16:B16"/>
    <mergeCell ref="A17:B17"/>
    <mergeCell ref="A18:B18"/>
    <mergeCell ref="A19:B19"/>
    <mergeCell ref="A20:B20"/>
    <mergeCell ref="A43:B43"/>
    <mergeCell ref="A44:B44"/>
    <mergeCell ref="A33:B33"/>
  </mergeCells>
  <printOptions horizontalCentered="1"/>
  <pageMargins left="0.7874015748031497" right="0.5905511811023623" top="0.6692913385826772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" width="1.4921875" style="1" customWidth="1"/>
    <col min="2" max="2" width="14.625" style="1" customWidth="1"/>
    <col min="3" max="3" width="9.625" style="1" customWidth="1"/>
    <col min="4" max="4" width="9.625" style="3" customWidth="1"/>
    <col min="5" max="5" width="12.125" style="2" customWidth="1"/>
    <col min="6" max="6" width="12.125" style="3" customWidth="1"/>
    <col min="7" max="8" width="18.375" style="1" customWidth="1"/>
    <col min="9" max="9" width="1.00390625" style="1" customWidth="1"/>
    <col min="10" max="16384" width="9.00390625" style="1" customWidth="1"/>
  </cols>
  <sheetData>
    <row r="1" spans="2:6" s="15" customFormat="1" ht="19.5" customHeight="1">
      <c r="B1" s="61" t="s">
        <v>0</v>
      </c>
      <c r="D1" s="16"/>
      <c r="E1" s="17"/>
      <c r="F1" s="16"/>
    </row>
    <row r="2" spans="4:6" s="15" customFormat="1" ht="19.5" customHeight="1">
      <c r="D2" s="16"/>
      <c r="E2" s="17"/>
      <c r="F2" s="16"/>
    </row>
    <row r="3" spans="2:8" s="18" customFormat="1" ht="19.5" customHeight="1">
      <c r="B3" s="18" t="s">
        <v>1</v>
      </c>
      <c r="D3" s="7"/>
      <c r="E3" s="19"/>
      <c r="F3" s="7"/>
      <c r="H3" s="20" t="s">
        <v>2</v>
      </c>
    </row>
    <row r="4" spans="2:8" s="15" customFormat="1" ht="4.5" customHeight="1" thickBot="1">
      <c r="B4" s="11"/>
      <c r="C4" s="11"/>
      <c r="D4" s="13"/>
      <c r="E4" s="26"/>
      <c r="F4" s="13"/>
      <c r="G4" s="11"/>
      <c r="H4" s="29"/>
    </row>
    <row r="5" spans="1:8" s="30" customFormat="1" ht="19.5" customHeight="1">
      <c r="A5" s="66"/>
      <c r="B5" s="63"/>
      <c r="C5" s="345" t="s">
        <v>3</v>
      </c>
      <c r="D5" s="346"/>
      <c r="E5" s="347" t="s">
        <v>4</v>
      </c>
      <c r="F5" s="346"/>
      <c r="G5" s="69" t="s">
        <v>5</v>
      </c>
      <c r="H5" s="70" t="s">
        <v>6</v>
      </c>
    </row>
    <row r="6" spans="1:8" s="30" customFormat="1" ht="4.5" customHeight="1" thickBot="1">
      <c r="A6" s="66"/>
      <c r="B6" s="71"/>
      <c r="C6" s="72"/>
      <c r="D6" s="71"/>
      <c r="E6" s="73"/>
      <c r="F6" s="71"/>
      <c r="G6" s="74"/>
      <c r="H6" s="75"/>
    </row>
    <row r="7" spans="1:8" s="15" customFormat="1" ht="22.5" customHeight="1">
      <c r="A7" s="76"/>
      <c r="B7" s="77" t="s">
        <v>7</v>
      </c>
      <c r="C7" s="4"/>
      <c r="D7" s="5">
        <v>573</v>
      </c>
      <c r="E7" s="6"/>
      <c r="F7" s="7">
        <v>5933.65</v>
      </c>
      <c r="G7" s="8">
        <v>6947963338</v>
      </c>
      <c r="H7" s="9">
        <v>40439383</v>
      </c>
    </row>
    <row r="8" spans="1:8" s="15" customFormat="1" ht="22.5" customHeight="1">
      <c r="A8" s="76"/>
      <c r="B8" s="77" t="s">
        <v>187</v>
      </c>
      <c r="C8" s="4"/>
      <c r="D8" s="5">
        <v>711</v>
      </c>
      <c r="E8" s="6"/>
      <c r="F8" s="7">
        <v>5785.38</v>
      </c>
      <c r="G8" s="8">
        <v>8679072882</v>
      </c>
      <c r="H8" s="9">
        <v>43946962</v>
      </c>
    </row>
    <row r="9" spans="1:8" s="15" customFormat="1" ht="22.5" customHeight="1">
      <c r="A9" s="76"/>
      <c r="B9" s="77" t="s">
        <v>75</v>
      </c>
      <c r="C9" s="4"/>
      <c r="D9" s="5">
        <v>715</v>
      </c>
      <c r="E9" s="6"/>
      <c r="F9" s="7">
        <v>6004.24</v>
      </c>
      <c r="G9" s="8">
        <v>11862838287</v>
      </c>
      <c r="H9" s="9">
        <v>65705521</v>
      </c>
    </row>
    <row r="10" spans="1:8" s="33" customFormat="1" ht="22.5" customHeight="1">
      <c r="A10" s="78"/>
      <c r="B10" s="431" t="s">
        <v>188</v>
      </c>
      <c r="C10" s="273"/>
      <c r="D10" s="432">
        <v>658</v>
      </c>
      <c r="E10" s="274"/>
      <c r="F10" s="433">
        <v>5531.64</v>
      </c>
      <c r="G10" s="434">
        <v>11039008601</v>
      </c>
      <c r="H10" s="435">
        <v>64311849</v>
      </c>
    </row>
    <row r="11" spans="1:8" s="15" customFormat="1" ht="4.5" customHeight="1" thickBot="1">
      <c r="A11" s="76"/>
      <c r="B11" s="11"/>
      <c r="C11" s="10"/>
      <c r="D11" s="11"/>
      <c r="E11" s="12"/>
      <c r="F11" s="13"/>
      <c r="G11" s="12"/>
      <c r="H11" s="14"/>
    </row>
    <row r="12" spans="2:6" s="15" customFormat="1" ht="19.5" customHeight="1">
      <c r="B12" s="15" t="s">
        <v>8</v>
      </c>
      <c r="D12" s="16"/>
      <c r="E12" s="17"/>
      <c r="F12" s="16"/>
    </row>
    <row r="13" spans="4:6" s="15" customFormat="1" ht="19.5" customHeight="1">
      <c r="D13" s="16"/>
      <c r="E13" s="17"/>
      <c r="F13" s="16"/>
    </row>
    <row r="14" spans="2:8" s="18" customFormat="1" ht="19.5" customHeight="1">
      <c r="B14" s="18" t="s">
        <v>9</v>
      </c>
      <c r="D14" s="7"/>
      <c r="E14" s="19"/>
      <c r="F14" s="7"/>
      <c r="H14" s="20" t="s">
        <v>2</v>
      </c>
    </row>
    <row r="15" spans="2:8" s="15" customFormat="1" ht="4.5" customHeight="1" thickBot="1">
      <c r="B15" s="18"/>
      <c r="C15" s="18"/>
      <c r="D15" s="7"/>
      <c r="E15" s="19"/>
      <c r="F15" s="7"/>
      <c r="G15" s="18"/>
      <c r="H15" s="20"/>
    </row>
    <row r="16" spans="1:9" s="30" customFormat="1" ht="19.5" customHeight="1">
      <c r="A16" s="66"/>
      <c r="B16" s="65"/>
      <c r="C16" s="304" t="s">
        <v>10</v>
      </c>
      <c r="D16" s="333"/>
      <c r="E16" s="348" t="s">
        <v>11</v>
      </c>
      <c r="F16" s="305"/>
      <c r="G16" s="342" t="s">
        <v>12</v>
      </c>
      <c r="H16" s="334"/>
      <c r="I16" s="79"/>
    </row>
    <row r="17" spans="1:8" s="15" customFormat="1" ht="22.5" customHeight="1">
      <c r="A17" s="76"/>
      <c r="B17" s="77" t="s">
        <v>7</v>
      </c>
      <c r="C17" s="21">
        <v>1552</v>
      </c>
      <c r="D17" s="22">
        <v>18929</v>
      </c>
      <c r="E17" s="23">
        <v>1212.35</v>
      </c>
      <c r="F17" s="16">
        <v>15941.82</v>
      </c>
      <c r="G17" s="21">
        <v>1141540476</v>
      </c>
      <c r="H17" s="24">
        <v>13496443745</v>
      </c>
    </row>
    <row r="18" spans="1:8" s="15" customFormat="1" ht="22.5" customHeight="1">
      <c r="A18" s="76"/>
      <c r="B18" s="77" t="s">
        <v>187</v>
      </c>
      <c r="C18" s="21">
        <v>1500</v>
      </c>
      <c r="D18" s="22">
        <v>27160</v>
      </c>
      <c r="E18" s="23">
        <v>1199.32</v>
      </c>
      <c r="F18" s="16">
        <v>16991.76</v>
      </c>
      <c r="G18" s="21">
        <v>1449524621</v>
      </c>
      <c r="H18" s="24">
        <v>19074296057</v>
      </c>
    </row>
    <row r="19" spans="1:8" s="15" customFormat="1" ht="22.5" customHeight="1">
      <c r="A19" s="76"/>
      <c r="B19" s="77" t="s">
        <v>75</v>
      </c>
      <c r="C19" s="21">
        <v>993</v>
      </c>
      <c r="D19" s="22">
        <v>20313</v>
      </c>
      <c r="E19" s="23">
        <v>383.24</v>
      </c>
      <c r="F19" s="16">
        <v>15757.98</v>
      </c>
      <c r="G19" s="21">
        <v>863929747</v>
      </c>
      <c r="H19" s="24">
        <v>25158743250</v>
      </c>
    </row>
    <row r="20" spans="1:8" s="33" customFormat="1" ht="22.5" customHeight="1">
      <c r="A20" s="78"/>
      <c r="B20" s="431" t="s">
        <v>188</v>
      </c>
      <c r="C20" s="436">
        <v>951</v>
      </c>
      <c r="D20" s="437">
        <v>15000</v>
      </c>
      <c r="E20" s="438">
        <v>332.4</v>
      </c>
      <c r="F20" s="433">
        <v>13823.14</v>
      </c>
      <c r="G20" s="436">
        <v>441887669</v>
      </c>
      <c r="H20" s="439">
        <v>23130223172</v>
      </c>
    </row>
    <row r="21" spans="1:8" s="15" customFormat="1" ht="4.5" customHeight="1" thickBot="1">
      <c r="A21" s="76"/>
      <c r="B21" s="11"/>
      <c r="C21" s="25"/>
      <c r="D21" s="26"/>
      <c r="E21" s="27"/>
      <c r="F21" s="13"/>
      <c r="G21" s="25"/>
      <c r="H21" s="28"/>
    </row>
    <row r="22" spans="2:6" s="15" customFormat="1" ht="15" customHeight="1">
      <c r="B22" s="15" t="s">
        <v>13</v>
      </c>
      <c r="D22" s="16"/>
      <c r="E22" s="17"/>
      <c r="F22" s="16"/>
    </row>
    <row r="23" spans="2:6" s="15" customFormat="1" ht="12">
      <c r="B23" s="15" t="s">
        <v>8</v>
      </c>
      <c r="D23" s="16"/>
      <c r="E23" s="17"/>
      <c r="F23" s="16"/>
    </row>
    <row r="24" spans="4:6" s="15" customFormat="1" ht="19.5" customHeight="1">
      <c r="D24" s="16"/>
      <c r="E24" s="17"/>
      <c r="F24" s="16"/>
    </row>
    <row r="25" spans="2:6" s="15" customFormat="1" ht="19.5" customHeight="1">
      <c r="B25" s="18" t="s">
        <v>14</v>
      </c>
      <c r="C25" s="18"/>
      <c r="D25" s="7"/>
      <c r="E25" s="343" t="s">
        <v>2</v>
      </c>
      <c r="F25" s="344"/>
    </row>
    <row r="26" spans="2:6" s="15" customFormat="1" ht="4.5" customHeight="1" thickBot="1">
      <c r="B26" s="11"/>
      <c r="C26" s="11"/>
      <c r="D26" s="13"/>
      <c r="E26" s="29"/>
      <c r="F26" s="11"/>
    </row>
    <row r="27" spans="1:6" s="30" customFormat="1" ht="19.5" customHeight="1">
      <c r="A27" s="66"/>
      <c r="B27" s="63"/>
      <c r="C27" s="67" t="s">
        <v>15</v>
      </c>
      <c r="D27" s="68" t="s">
        <v>16</v>
      </c>
      <c r="E27" s="69" t="s">
        <v>17</v>
      </c>
      <c r="F27" s="80" t="s">
        <v>18</v>
      </c>
    </row>
    <row r="28" spans="1:6" s="30" customFormat="1" ht="4.5" customHeight="1">
      <c r="A28" s="66"/>
      <c r="B28" s="62"/>
      <c r="C28" s="81"/>
      <c r="D28" s="82"/>
      <c r="E28" s="83"/>
      <c r="F28" s="84"/>
    </row>
    <row r="29" spans="1:6" s="15" customFormat="1" ht="22.5" customHeight="1">
      <c r="A29" s="76"/>
      <c r="B29" s="77" t="s">
        <v>19</v>
      </c>
      <c r="C29" s="31">
        <v>70</v>
      </c>
      <c r="D29" s="32">
        <v>19.14</v>
      </c>
      <c r="E29" s="8">
        <v>18268002</v>
      </c>
      <c r="F29" s="9">
        <v>12895826</v>
      </c>
    </row>
    <row r="30" spans="1:6" s="15" customFormat="1" ht="22.5" customHeight="1">
      <c r="A30" s="76"/>
      <c r="B30" s="77" t="s">
        <v>20</v>
      </c>
      <c r="C30" s="31">
        <v>116</v>
      </c>
      <c r="D30" s="32">
        <v>31.73</v>
      </c>
      <c r="E30" s="8">
        <v>41118309</v>
      </c>
      <c r="F30" s="9">
        <v>11662994</v>
      </c>
    </row>
    <row r="31" spans="1:6" s="15" customFormat="1" ht="22.5" customHeight="1">
      <c r="A31" s="76"/>
      <c r="B31" s="77" t="s">
        <v>70</v>
      </c>
      <c r="C31" s="31">
        <v>20</v>
      </c>
      <c r="D31" s="32">
        <v>4.17</v>
      </c>
      <c r="E31" s="8">
        <v>5199656</v>
      </c>
      <c r="F31" s="9">
        <v>1871717</v>
      </c>
    </row>
    <row r="32" spans="1:6" s="33" customFormat="1" ht="22.5" customHeight="1">
      <c r="A32" s="78"/>
      <c r="B32" s="431" t="s">
        <v>189</v>
      </c>
      <c r="C32" s="440">
        <v>17</v>
      </c>
      <c r="D32" s="441">
        <v>3.06</v>
      </c>
      <c r="E32" s="434">
        <v>4773933</v>
      </c>
      <c r="F32" s="435">
        <v>1867324</v>
      </c>
    </row>
    <row r="33" spans="1:6" s="15" customFormat="1" ht="22.5" customHeight="1" hidden="1">
      <c r="A33" s="76"/>
      <c r="C33" s="31"/>
      <c r="D33" s="32"/>
      <c r="E33" s="8"/>
      <c r="F33" s="9"/>
    </row>
    <row r="34" spans="1:6" s="33" customFormat="1" ht="22.5" customHeight="1" hidden="1">
      <c r="A34" s="78"/>
      <c r="B34" s="85" t="s">
        <v>21</v>
      </c>
      <c r="C34" s="34">
        <f>C35</f>
        <v>0</v>
      </c>
      <c r="D34" s="35">
        <f>D35</f>
        <v>0</v>
      </c>
      <c r="E34" s="36">
        <f>E35</f>
        <v>0</v>
      </c>
      <c r="F34" s="37">
        <f>F35</f>
        <v>0</v>
      </c>
    </row>
    <row r="35" spans="1:6" s="15" customFormat="1" ht="22.5" customHeight="1" hidden="1">
      <c r="A35" s="76"/>
      <c r="B35" s="20" t="s">
        <v>22</v>
      </c>
      <c r="C35" s="31">
        <v>0</v>
      </c>
      <c r="D35" s="32">
        <v>0</v>
      </c>
      <c r="E35" s="8">
        <v>0</v>
      </c>
      <c r="F35" s="9">
        <v>0</v>
      </c>
    </row>
    <row r="36" spans="1:6" s="33" customFormat="1" ht="22.5" customHeight="1" hidden="1">
      <c r="A36" s="78"/>
      <c r="B36" s="85" t="s">
        <v>23</v>
      </c>
      <c r="C36" s="34">
        <f>C37</f>
        <v>0</v>
      </c>
      <c r="D36" s="35">
        <f>D37</f>
        <v>0</v>
      </c>
      <c r="E36" s="36">
        <f>E37</f>
        <v>0</v>
      </c>
      <c r="F36" s="37">
        <f>F37</f>
        <v>0</v>
      </c>
    </row>
    <row r="37" spans="1:6" s="15" customFormat="1" ht="22.5" customHeight="1" hidden="1">
      <c r="A37" s="76"/>
      <c r="B37" s="20" t="s">
        <v>24</v>
      </c>
      <c r="C37" s="31">
        <v>0</v>
      </c>
      <c r="D37" s="32">
        <v>0</v>
      </c>
      <c r="E37" s="8">
        <v>0</v>
      </c>
      <c r="F37" s="9">
        <v>0</v>
      </c>
    </row>
    <row r="38" spans="1:6" s="33" customFormat="1" ht="22.5" customHeight="1" hidden="1">
      <c r="A38" s="78"/>
      <c r="B38" s="85" t="s">
        <v>25</v>
      </c>
      <c r="C38" s="34">
        <f>SUM(C39:C40)</f>
        <v>0</v>
      </c>
      <c r="D38" s="35">
        <f>SUM(D39:D40)</f>
        <v>0</v>
      </c>
      <c r="E38" s="36">
        <f>SUM(E39:E40)</f>
        <v>0</v>
      </c>
      <c r="F38" s="37">
        <f>SUM(F39:F40)</f>
        <v>0</v>
      </c>
    </row>
    <row r="39" spans="1:6" s="15" customFormat="1" ht="22.5" customHeight="1" hidden="1">
      <c r="A39" s="76"/>
      <c r="B39" s="20" t="s">
        <v>26</v>
      </c>
      <c r="C39" s="31">
        <v>0</v>
      </c>
      <c r="D39" s="32">
        <v>0</v>
      </c>
      <c r="E39" s="8">
        <v>0</v>
      </c>
      <c r="F39" s="9">
        <v>0</v>
      </c>
    </row>
    <row r="40" spans="1:6" s="15" customFormat="1" ht="22.5" customHeight="1" hidden="1">
      <c r="A40" s="76"/>
      <c r="B40" s="64" t="s">
        <v>27</v>
      </c>
      <c r="C40" s="31">
        <v>0</v>
      </c>
      <c r="D40" s="32">
        <v>0</v>
      </c>
      <c r="E40" s="8">
        <v>0</v>
      </c>
      <c r="F40" s="9">
        <v>0</v>
      </c>
    </row>
    <row r="41" spans="1:6" s="33" customFormat="1" ht="22.5" customHeight="1" hidden="1">
      <c r="A41" s="78"/>
      <c r="B41" s="85" t="s">
        <v>28</v>
      </c>
      <c r="C41" s="34">
        <f>SUM(C42:C44)</f>
        <v>0</v>
      </c>
      <c r="D41" s="35">
        <f>SUM(D42:D44)</f>
        <v>0</v>
      </c>
      <c r="E41" s="36">
        <f>SUM(E42:E44)</f>
        <v>0</v>
      </c>
      <c r="F41" s="37">
        <f>SUM(F42:F44)</f>
        <v>0</v>
      </c>
    </row>
    <row r="42" spans="1:6" s="15" customFormat="1" ht="22.5" customHeight="1" hidden="1">
      <c r="A42" s="76"/>
      <c r="B42" s="20" t="s">
        <v>29</v>
      </c>
      <c r="C42" s="31">
        <v>0</v>
      </c>
      <c r="D42" s="32">
        <v>0</v>
      </c>
      <c r="E42" s="8">
        <v>0</v>
      </c>
      <c r="F42" s="9">
        <v>0</v>
      </c>
    </row>
    <row r="43" spans="1:6" s="15" customFormat="1" ht="22.5" customHeight="1" hidden="1">
      <c r="A43" s="76"/>
      <c r="B43" s="64" t="s">
        <v>30</v>
      </c>
      <c r="C43" s="31">
        <v>0</v>
      </c>
      <c r="D43" s="32">
        <v>0</v>
      </c>
      <c r="E43" s="8">
        <v>0</v>
      </c>
      <c r="F43" s="9">
        <v>0</v>
      </c>
    </row>
    <row r="44" spans="1:6" s="15" customFormat="1" ht="22.5" customHeight="1" hidden="1">
      <c r="A44" s="76"/>
      <c r="B44" s="64" t="s">
        <v>31</v>
      </c>
      <c r="C44" s="31">
        <v>0</v>
      </c>
      <c r="D44" s="32">
        <v>0</v>
      </c>
      <c r="E44" s="8">
        <v>0</v>
      </c>
      <c r="F44" s="9">
        <v>0</v>
      </c>
    </row>
    <row r="45" spans="1:6" s="15" customFormat="1" ht="4.5" customHeight="1" thickBot="1">
      <c r="A45" s="76"/>
      <c r="B45" s="29"/>
      <c r="C45" s="10"/>
      <c r="D45" s="38"/>
      <c r="E45" s="12"/>
      <c r="F45" s="14"/>
    </row>
    <row r="46" spans="2:6" s="15" customFormat="1" ht="15" customHeight="1">
      <c r="B46" s="15" t="s">
        <v>167</v>
      </c>
      <c r="D46" s="16"/>
      <c r="E46" s="17"/>
      <c r="F46" s="16"/>
    </row>
    <row r="47" spans="2:6" s="15" customFormat="1" ht="19.5" customHeight="1">
      <c r="B47" s="15" t="s">
        <v>8</v>
      </c>
      <c r="D47" s="16"/>
      <c r="E47" s="17"/>
      <c r="F47" s="16"/>
    </row>
    <row r="48" spans="4:6" s="15" customFormat="1" ht="12">
      <c r="D48" s="16"/>
      <c r="E48" s="17"/>
      <c r="F48" s="16"/>
    </row>
    <row r="49" spans="4:6" s="15" customFormat="1" ht="12">
      <c r="D49" s="16"/>
      <c r="E49" s="17"/>
      <c r="F49" s="16"/>
    </row>
    <row r="50" spans="4:6" s="15" customFormat="1" ht="12">
      <c r="D50" s="16"/>
      <c r="E50" s="17"/>
      <c r="F50" s="16"/>
    </row>
    <row r="51" spans="4:6" s="15" customFormat="1" ht="12">
      <c r="D51" s="16"/>
      <c r="E51" s="17"/>
      <c r="F51" s="16"/>
    </row>
    <row r="52" spans="4:6" s="15" customFormat="1" ht="12">
      <c r="D52" s="16"/>
      <c r="E52" s="17"/>
      <c r="F52" s="16"/>
    </row>
    <row r="53" spans="4:6" s="15" customFormat="1" ht="12">
      <c r="D53" s="16"/>
      <c r="E53" s="17"/>
      <c r="F53" s="16"/>
    </row>
    <row r="54" spans="4:6" s="15" customFormat="1" ht="12">
      <c r="D54" s="16"/>
      <c r="E54" s="17"/>
      <c r="F54" s="16"/>
    </row>
    <row r="55" spans="4:6" s="15" customFormat="1" ht="12">
      <c r="D55" s="16"/>
      <c r="E55" s="17"/>
      <c r="F55" s="16"/>
    </row>
    <row r="56" spans="4:6" s="15" customFormat="1" ht="12">
      <c r="D56" s="16"/>
      <c r="E56" s="17"/>
      <c r="F56" s="16"/>
    </row>
    <row r="57" spans="4:6" s="15" customFormat="1" ht="12">
      <c r="D57" s="16"/>
      <c r="E57" s="17"/>
      <c r="F57" s="16"/>
    </row>
    <row r="58" spans="4:6" s="15" customFormat="1" ht="12">
      <c r="D58" s="16"/>
      <c r="E58" s="17"/>
      <c r="F58" s="16"/>
    </row>
    <row r="59" spans="4:6" s="15" customFormat="1" ht="12">
      <c r="D59" s="16"/>
      <c r="E59" s="17"/>
      <c r="F59" s="16"/>
    </row>
    <row r="60" spans="4:6" s="15" customFormat="1" ht="12">
      <c r="D60" s="16"/>
      <c r="E60" s="17"/>
      <c r="F60" s="16"/>
    </row>
    <row r="61" spans="4:6" s="15" customFormat="1" ht="12">
      <c r="D61" s="16"/>
      <c r="E61" s="17"/>
      <c r="F61" s="16"/>
    </row>
    <row r="62" spans="4:6" s="15" customFormat="1" ht="12">
      <c r="D62" s="16"/>
      <c r="E62" s="17"/>
      <c r="F62" s="16"/>
    </row>
    <row r="63" spans="4:6" s="15" customFormat="1" ht="12">
      <c r="D63" s="16"/>
      <c r="E63" s="17"/>
      <c r="F63" s="16"/>
    </row>
    <row r="64" spans="4:6" s="15" customFormat="1" ht="12">
      <c r="D64" s="16"/>
      <c r="E64" s="17"/>
      <c r="F64" s="16"/>
    </row>
    <row r="65" spans="4:6" s="15" customFormat="1" ht="12">
      <c r="D65" s="16"/>
      <c r="E65" s="17"/>
      <c r="F65" s="16"/>
    </row>
    <row r="66" spans="4:6" s="15" customFormat="1" ht="12">
      <c r="D66" s="16"/>
      <c r="E66" s="17"/>
      <c r="F66" s="16"/>
    </row>
    <row r="67" spans="4:6" s="15" customFormat="1" ht="12">
      <c r="D67" s="16"/>
      <c r="E67" s="17"/>
      <c r="F67" s="16"/>
    </row>
    <row r="68" spans="4:6" s="15" customFormat="1" ht="12">
      <c r="D68" s="16"/>
      <c r="E68" s="17"/>
      <c r="F68" s="16"/>
    </row>
    <row r="69" spans="4:6" s="15" customFormat="1" ht="12">
      <c r="D69" s="16"/>
      <c r="E69" s="17"/>
      <c r="F69" s="16"/>
    </row>
    <row r="70" spans="4:6" s="15" customFormat="1" ht="12">
      <c r="D70" s="16"/>
      <c r="E70" s="17"/>
      <c r="F70" s="16"/>
    </row>
    <row r="71" spans="4:6" s="15" customFormat="1" ht="12">
      <c r="D71" s="16"/>
      <c r="E71" s="17"/>
      <c r="F71" s="16"/>
    </row>
    <row r="72" spans="4:6" s="15" customFormat="1" ht="12">
      <c r="D72" s="16"/>
      <c r="E72" s="17"/>
      <c r="F72" s="16"/>
    </row>
    <row r="73" spans="4:6" s="15" customFormat="1" ht="12">
      <c r="D73" s="16"/>
      <c r="E73" s="17"/>
      <c r="F73" s="16"/>
    </row>
    <row r="74" spans="4:6" s="15" customFormat="1" ht="12">
      <c r="D74" s="16"/>
      <c r="E74" s="17"/>
      <c r="F74" s="16"/>
    </row>
    <row r="75" spans="4:6" s="15" customFormat="1" ht="12">
      <c r="D75" s="16"/>
      <c r="E75" s="17"/>
      <c r="F75" s="16"/>
    </row>
    <row r="76" spans="4:6" s="15" customFormat="1" ht="12">
      <c r="D76" s="16"/>
      <c r="E76" s="17"/>
      <c r="F76" s="16"/>
    </row>
    <row r="77" spans="4:6" s="15" customFormat="1" ht="12">
      <c r="D77" s="16"/>
      <c r="E77" s="17"/>
      <c r="F77" s="16"/>
    </row>
    <row r="78" spans="4:6" s="15" customFormat="1" ht="12">
      <c r="D78" s="16"/>
      <c r="E78" s="17"/>
      <c r="F78" s="16"/>
    </row>
    <row r="79" spans="4:6" s="15" customFormat="1" ht="12">
      <c r="D79" s="16"/>
      <c r="E79" s="17"/>
      <c r="F79" s="16"/>
    </row>
    <row r="80" spans="4:6" s="15" customFormat="1" ht="12">
      <c r="D80" s="16"/>
      <c r="E80" s="17"/>
      <c r="F80" s="16"/>
    </row>
    <row r="81" spans="4:6" s="15" customFormat="1" ht="12">
      <c r="D81" s="16"/>
      <c r="E81" s="17"/>
      <c r="F81" s="16"/>
    </row>
    <row r="82" spans="4:6" s="15" customFormat="1" ht="12">
      <c r="D82" s="16"/>
      <c r="E82" s="17"/>
      <c r="F82" s="16"/>
    </row>
    <row r="83" spans="4:6" s="15" customFormat="1" ht="12">
      <c r="D83" s="16"/>
      <c r="E83" s="17"/>
      <c r="F83" s="16"/>
    </row>
    <row r="84" spans="4:6" s="15" customFormat="1" ht="12">
      <c r="D84" s="16"/>
      <c r="E84" s="17"/>
      <c r="F84" s="16"/>
    </row>
    <row r="85" spans="4:6" s="15" customFormat="1" ht="12">
      <c r="D85" s="16"/>
      <c r="E85" s="17"/>
      <c r="F85" s="16"/>
    </row>
    <row r="86" spans="4:6" s="15" customFormat="1" ht="12">
      <c r="D86" s="16"/>
      <c r="E86" s="17"/>
      <c r="F86" s="16"/>
    </row>
    <row r="87" spans="4:6" s="15" customFormat="1" ht="12">
      <c r="D87" s="16"/>
      <c r="E87" s="17"/>
      <c r="F87" s="16"/>
    </row>
    <row r="88" spans="4:6" s="15" customFormat="1" ht="12">
      <c r="D88" s="16"/>
      <c r="E88" s="17"/>
      <c r="F88" s="16"/>
    </row>
    <row r="89" spans="4:6" s="15" customFormat="1" ht="12">
      <c r="D89" s="16"/>
      <c r="E89" s="17"/>
      <c r="F89" s="16"/>
    </row>
    <row r="90" spans="4:6" s="15" customFormat="1" ht="12">
      <c r="D90" s="16"/>
      <c r="E90" s="17"/>
      <c r="F90" s="16"/>
    </row>
    <row r="91" spans="4:6" s="15" customFormat="1" ht="12">
      <c r="D91" s="16"/>
      <c r="E91" s="17"/>
      <c r="F91" s="16"/>
    </row>
    <row r="92" spans="4:6" s="15" customFormat="1" ht="12">
      <c r="D92" s="16"/>
      <c r="E92" s="17"/>
      <c r="F92" s="16"/>
    </row>
  </sheetData>
  <sheetProtection/>
  <mergeCells count="6">
    <mergeCell ref="G16:H16"/>
    <mergeCell ref="E25:F25"/>
    <mergeCell ref="C5:D5"/>
    <mergeCell ref="E5:F5"/>
    <mergeCell ref="C16:D16"/>
    <mergeCell ref="E16:F16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1">
      <selection activeCell="N58" sqref="N58"/>
    </sheetView>
  </sheetViews>
  <sheetFormatPr defaultColWidth="9.00390625" defaultRowHeight="13.5"/>
  <cols>
    <col min="2" max="3" width="14.875" style="0" customWidth="1"/>
    <col min="4" max="4" width="6.875" style="0" customWidth="1"/>
  </cols>
  <sheetData>
    <row r="1" ht="13.5">
      <c r="A1" t="s">
        <v>32</v>
      </c>
    </row>
    <row r="3" spans="1:3" ht="13.5">
      <c r="A3" s="39" t="s">
        <v>33</v>
      </c>
      <c r="B3" s="39"/>
      <c r="C3" s="39"/>
    </row>
    <row r="4" spans="1:4" ht="13.5">
      <c r="A4" s="349" t="s">
        <v>34</v>
      </c>
      <c r="B4" s="40" t="s">
        <v>35</v>
      </c>
      <c r="C4" s="41" t="s">
        <v>36</v>
      </c>
      <c r="D4" s="42" t="s">
        <v>37</v>
      </c>
    </row>
    <row r="5" spans="1:3" ht="13.5">
      <c r="A5" s="350"/>
      <c r="B5" s="43" t="s">
        <v>38</v>
      </c>
      <c r="C5" s="44" t="s">
        <v>39</v>
      </c>
    </row>
    <row r="6" spans="1:4" ht="13.5">
      <c r="A6" s="45">
        <v>27</v>
      </c>
      <c r="B6" s="46">
        <v>2840</v>
      </c>
      <c r="C6" s="47">
        <v>1</v>
      </c>
      <c r="D6" s="48">
        <f aca="true" t="shared" si="0" ref="D6:D37">C6/B6</f>
        <v>0.00035211267605633805</v>
      </c>
    </row>
    <row r="7" spans="1:4" ht="13.5">
      <c r="A7" s="49">
        <v>28</v>
      </c>
      <c r="B7" s="50">
        <v>3524</v>
      </c>
      <c r="C7" s="51">
        <v>1330</v>
      </c>
      <c r="D7" s="48">
        <f t="shared" si="0"/>
        <v>0.37741203178206584</v>
      </c>
    </row>
    <row r="8" spans="1:4" ht="13.5">
      <c r="A8" s="49">
        <v>29</v>
      </c>
      <c r="B8" s="50">
        <v>3416</v>
      </c>
      <c r="C8" s="51">
        <v>9</v>
      </c>
      <c r="D8" s="48">
        <f t="shared" si="0"/>
        <v>0.0026346604215456673</v>
      </c>
    </row>
    <row r="9" spans="1:4" ht="13.5">
      <c r="A9" s="49">
        <v>30</v>
      </c>
      <c r="B9" s="50">
        <v>3821</v>
      </c>
      <c r="C9" s="51">
        <v>193</v>
      </c>
      <c r="D9" s="48">
        <f t="shared" si="0"/>
        <v>0.050510337607956035</v>
      </c>
    </row>
    <row r="10" spans="1:4" ht="13.5">
      <c r="A10" s="49">
        <v>31</v>
      </c>
      <c r="B10" s="50">
        <v>3192</v>
      </c>
      <c r="C10" s="51">
        <v>515</v>
      </c>
      <c r="D10" s="48">
        <f t="shared" si="0"/>
        <v>0.1613408521303258</v>
      </c>
    </row>
    <row r="11" spans="1:4" ht="13.5">
      <c r="A11" s="49">
        <v>32</v>
      </c>
      <c r="B11" s="50">
        <v>2471</v>
      </c>
      <c r="C11" s="51">
        <v>95</v>
      </c>
      <c r="D11" s="48">
        <f t="shared" si="0"/>
        <v>0.03844597329016593</v>
      </c>
    </row>
    <row r="12" spans="1:4" ht="13.5">
      <c r="A12" s="49">
        <v>33</v>
      </c>
      <c r="B12" s="50">
        <v>2118</v>
      </c>
      <c r="C12" s="51">
        <v>41</v>
      </c>
      <c r="D12" s="48">
        <f t="shared" si="0"/>
        <v>0.01935788479697828</v>
      </c>
    </row>
    <row r="13" spans="1:4" ht="13.5">
      <c r="A13" s="49">
        <v>34</v>
      </c>
      <c r="B13" s="50">
        <v>2079</v>
      </c>
      <c r="C13" s="51">
        <v>76</v>
      </c>
      <c r="D13" s="48">
        <f t="shared" si="0"/>
        <v>0.03655603655603656</v>
      </c>
    </row>
    <row r="14" spans="1:4" ht="13.5">
      <c r="A14" s="49">
        <v>35</v>
      </c>
      <c r="B14" s="50">
        <v>3226</v>
      </c>
      <c r="C14" s="51">
        <v>138</v>
      </c>
      <c r="D14" s="48">
        <f t="shared" si="0"/>
        <v>0.04277743335399876</v>
      </c>
    </row>
    <row r="15" spans="1:4" ht="13.5">
      <c r="A15" s="49">
        <v>36</v>
      </c>
      <c r="B15" s="50">
        <v>3516</v>
      </c>
      <c r="C15" s="51">
        <v>148</v>
      </c>
      <c r="D15" s="48">
        <f t="shared" si="0"/>
        <v>0.04209328782707622</v>
      </c>
    </row>
    <row r="16" spans="1:4" ht="13.5">
      <c r="A16" s="49">
        <v>37</v>
      </c>
      <c r="B16" s="50">
        <v>4017</v>
      </c>
      <c r="C16" s="51">
        <v>3119</v>
      </c>
      <c r="D16" s="48">
        <f t="shared" si="0"/>
        <v>0.7764500871296988</v>
      </c>
    </row>
    <row r="17" spans="1:4" ht="13.5">
      <c r="A17" s="49">
        <v>38</v>
      </c>
      <c r="B17" s="50">
        <v>3778</v>
      </c>
      <c r="C17" s="51">
        <v>11554</v>
      </c>
      <c r="D17" s="48">
        <f t="shared" si="0"/>
        <v>3.058231868713605</v>
      </c>
    </row>
    <row r="18" spans="1:4" ht="13.5">
      <c r="A18" s="49">
        <v>39</v>
      </c>
      <c r="B18" s="50">
        <v>4511</v>
      </c>
      <c r="C18" s="51">
        <v>20842</v>
      </c>
      <c r="D18" s="48">
        <f t="shared" si="0"/>
        <v>4.620261582797606</v>
      </c>
    </row>
    <row r="19" spans="1:4" ht="13.5">
      <c r="A19" s="49">
        <v>40</v>
      </c>
      <c r="B19" s="50">
        <v>6135</v>
      </c>
      <c r="C19" s="51">
        <v>6942</v>
      </c>
      <c r="D19" s="48">
        <f t="shared" si="0"/>
        <v>1.1315403422982886</v>
      </c>
    </row>
    <row r="20" spans="1:4" ht="13.5">
      <c r="A20" s="49">
        <v>41</v>
      </c>
      <c r="B20" s="50">
        <v>5915</v>
      </c>
      <c r="C20" s="51">
        <v>19591</v>
      </c>
      <c r="D20" s="48">
        <f t="shared" si="0"/>
        <v>3.312087912087912</v>
      </c>
    </row>
    <row r="21" spans="1:4" ht="13.5">
      <c r="A21" s="49">
        <v>42</v>
      </c>
      <c r="B21" s="50">
        <v>7773</v>
      </c>
      <c r="C21" s="51">
        <v>16153</v>
      </c>
      <c r="D21" s="48">
        <f t="shared" si="0"/>
        <v>2.0780908272224368</v>
      </c>
    </row>
    <row r="22" spans="1:4" ht="13.5">
      <c r="A22" s="49">
        <v>43</v>
      </c>
      <c r="B22" s="50">
        <v>10221</v>
      </c>
      <c r="C22" s="51">
        <v>6905</v>
      </c>
      <c r="D22" s="48">
        <f t="shared" si="0"/>
        <v>0.6755699050973486</v>
      </c>
    </row>
    <row r="23" spans="1:4" ht="13.5">
      <c r="A23" s="49">
        <v>44</v>
      </c>
      <c r="B23" s="50">
        <v>12610</v>
      </c>
      <c r="C23" s="51">
        <v>30908</v>
      </c>
      <c r="D23" s="48">
        <f t="shared" si="0"/>
        <v>2.4510705789056306</v>
      </c>
    </row>
    <row r="24" spans="1:4" ht="13.5">
      <c r="A24" s="49">
        <v>45</v>
      </c>
      <c r="B24" s="50">
        <v>9821</v>
      </c>
      <c r="C24" s="51">
        <v>2597</v>
      </c>
      <c r="D24" s="48">
        <f t="shared" si="0"/>
        <v>0.2644333570919458</v>
      </c>
    </row>
    <row r="25" spans="1:4" ht="13.5">
      <c r="A25" s="49">
        <v>46</v>
      </c>
      <c r="B25" s="50">
        <v>11668</v>
      </c>
      <c r="C25" s="51">
        <v>36895</v>
      </c>
      <c r="D25" s="48">
        <f t="shared" si="0"/>
        <v>3.1620671923208774</v>
      </c>
    </row>
    <row r="26" spans="1:4" ht="13.5">
      <c r="A26" s="49">
        <v>47</v>
      </c>
      <c r="B26" s="50">
        <v>12615</v>
      </c>
      <c r="C26" s="51">
        <v>19528</v>
      </c>
      <c r="D26" s="48">
        <f t="shared" si="0"/>
        <v>1.5479984145858106</v>
      </c>
    </row>
    <row r="27" spans="1:4" ht="13.5">
      <c r="A27" s="49">
        <v>48</v>
      </c>
      <c r="B27" s="50">
        <v>13460</v>
      </c>
      <c r="C27" s="51">
        <v>2438</v>
      </c>
      <c r="D27" s="48">
        <f t="shared" si="0"/>
        <v>0.18112927191679049</v>
      </c>
    </row>
    <row r="28" spans="1:4" ht="13.5">
      <c r="A28" s="49">
        <v>49</v>
      </c>
      <c r="B28" s="50">
        <v>14951</v>
      </c>
      <c r="C28" s="51">
        <v>33564</v>
      </c>
      <c r="D28" s="48">
        <f t="shared" si="0"/>
        <v>2.2449334492676076</v>
      </c>
    </row>
    <row r="29" spans="1:4" ht="13.5">
      <c r="A29" s="49">
        <v>50</v>
      </c>
      <c r="B29" s="50">
        <v>16374</v>
      </c>
      <c r="C29" s="51">
        <v>58461</v>
      </c>
      <c r="D29" s="48">
        <f t="shared" si="0"/>
        <v>3.5703554415536827</v>
      </c>
    </row>
    <row r="30" spans="1:4" ht="13.5">
      <c r="A30" s="49">
        <v>51</v>
      </c>
      <c r="B30" s="50">
        <v>27289</v>
      </c>
      <c r="C30" s="51">
        <v>8429</v>
      </c>
      <c r="D30" s="48">
        <f t="shared" si="0"/>
        <v>0.30887903550881307</v>
      </c>
    </row>
    <row r="31" spans="1:4" ht="13.5">
      <c r="A31" s="49">
        <v>52</v>
      </c>
      <c r="B31" s="50">
        <v>30838</v>
      </c>
      <c r="C31" s="51">
        <v>22698</v>
      </c>
      <c r="D31" s="48">
        <f t="shared" si="0"/>
        <v>0.7360399507101628</v>
      </c>
    </row>
    <row r="32" spans="1:4" ht="13.5">
      <c r="A32" s="49">
        <v>53</v>
      </c>
      <c r="B32" s="50">
        <v>28732</v>
      </c>
      <c r="C32" s="51">
        <v>24792</v>
      </c>
      <c r="D32" s="48">
        <f t="shared" si="0"/>
        <v>0.8628706668522901</v>
      </c>
    </row>
    <row r="33" spans="1:4" ht="13.5">
      <c r="A33" s="49">
        <v>54</v>
      </c>
      <c r="B33" s="50">
        <v>27263</v>
      </c>
      <c r="C33" s="51">
        <v>7500</v>
      </c>
      <c r="D33" s="48">
        <f t="shared" si="0"/>
        <v>0.27509811832887066</v>
      </c>
    </row>
    <row r="34" spans="1:4" ht="13.5">
      <c r="A34" s="49">
        <v>55</v>
      </c>
      <c r="B34" s="50">
        <v>43115</v>
      </c>
      <c r="C34" s="51">
        <v>17487</v>
      </c>
      <c r="D34" s="48">
        <f t="shared" si="0"/>
        <v>0.40558970195987476</v>
      </c>
    </row>
    <row r="35" spans="1:4" ht="13.5">
      <c r="A35" s="49">
        <v>56</v>
      </c>
      <c r="B35" s="50">
        <v>47075</v>
      </c>
      <c r="C35" s="51">
        <v>68481</v>
      </c>
      <c r="D35" s="48">
        <f t="shared" si="0"/>
        <v>1.454721189591078</v>
      </c>
    </row>
    <row r="36" spans="1:4" ht="13.5">
      <c r="A36" s="49">
        <v>57</v>
      </c>
      <c r="B36" s="50">
        <v>42360</v>
      </c>
      <c r="C36" s="51">
        <v>191524</v>
      </c>
      <c r="D36" s="48">
        <f t="shared" si="0"/>
        <v>4.521340887629839</v>
      </c>
    </row>
    <row r="37" spans="1:4" ht="13.5">
      <c r="A37" s="49">
        <v>58</v>
      </c>
      <c r="B37" s="50">
        <v>46911</v>
      </c>
      <c r="C37" s="51">
        <v>254658</v>
      </c>
      <c r="D37" s="48">
        <f t="shared" si="0"/>
        <v>5.42853488520816</v>
      </c>
    </row>
    <row r="38" spans="1:4" ht="13.5">
      <c r="A38" s="49">
        <v>59</v>
      </c>
      <c r="B38" s="50">
        <v>44842</v>
      </c>
      <c r="C38" s="51">
        <v>74593</v>
      </c>
      <c r="D38" s="48">
        <f aca="true" t="shared" si="1" ref="D38:D58">C38/B38</f>
        <v>1.6634628250301058</v>
      </c>
    </row>
    <row r="39" spans="1:4" ht="13.5">
      <c r="A39" s="49">
        <v>60</v>
      </c>
      <c r="B39" s="50">
        <v>47566</v>
      </c>
      <c r="C39" s="51">
        <v>167676</v>
      </c>
      <c r="D39" s="48">
        <f t="shared" si="1"/>
        <v>3.5251229870075265</v>
      </c>
    </row>
    <row r="40" spans="1:4" ht="13.5">
      <c r="A40" s="49">
        <v>61</v>
      </c>
      <c r="B40" s="50">
        <v>44309</v>
      </c>
      <c r="C40" s="51">
        <v>112992</v>
      </c>
      <c r="D40" s="48">
        <f t="shared" si="1"/>
        <v>2.550091403552326</v>
      </c>
    </row>
    <row r="41" spans="1:4" ht="13.5">
      <c r="A41" s="49">
        <v>62</v>
      </c>
      <c r="B41" s="50">
        <v>49351</v>
      </c>
      <c r="C41" s="51">
        <v>41279</v>
      </c>
      <c r="D41" s="48">
        <f t="shared" si="1"/>
        <v>0.8364369516321858</v>
      </c>
    </row>
    <row r="42" spans="1:4" ht="13.5">
      <c r="A42" s="49">
        <v>63</v>
      </c>
      <c r="B42" s="50">
        <v>50722</v>
      </c>
      <c r="C42" s="51">
        <v>14495</v>
      </c>
      <c r="D42" s="48">
        <f t="shared" si="1"/>
        <v>0.2857734316470171</v>
      </c>
    </row>
    <row r="43" spans="1:4" ht="13.5">
      <c r="A43" s="49" t="s">
        <v>40</v>
      </c>
      <c r="B43" s="50">
        <v>54544</v>
      </c>
      <c r="C43" s="51">
        <v>15067</v>
      </c>
      <c r="D43" s="48">
        <f t="shared" si="1"/>
        <v>0.2762356996186565</v>
      </c>
    </row>
    <row r="44" spans="1:4" ht="13.5">
      <c r="A44" s="49">
        <v>2</v>
      </c>
      <c r="B44" s="50">
        <v>48457</v>
      </c>
      <c r="C44" s="51">
        <v>6054</v>
      </c>
      <c r="D44" s="48">
        <f t="shared" si="1"/>
        <v>0.12493550983346059</v>
      </c>
    </row>
    <row r="45" spans="1:4" ht="13.5">
      <c r="A45" s="49">
        <v>3</v>
      </c>
      <c r="B45" s="50">
        <v>52186</v>
      </c>
      <c r="C45" s="51">
        <v>7738</v>
      </c>
      <c r="D45" s="48">
        <f t="shared" si="1"/>
        <v>0.14827731575518338</v>
      </c>
    </row>
    <row r="46" spans="1:4" ht="13.5">
      <c r="A46" s="49">
        <v>4</v>
      </c>
      <c r="B46" s="50">
        <v>48262</v>
      </c>
      <c r="C46" s="51">
        <v>7832</v>
      </c>
      <c r="D46" s="48">
        <f t="shared" si="1"/>
        <v>0.1622808835108367</v>
      </c>
    </row>
    <row r="47" spans="1:4" ht="13.5">
      <c r="A47" s="49">
        <v>5</v>
      </c>
      <c r="B47" s="50">
        <v>51046</v>
      </c>
      <c r="C47" s="51">
        <v>22819</v>
      </c>
      <c r="D47" s="48">
        <f t="shared" si="1"/>
        <v>0.4470281706695921</v>
      </c>
    </row>
    <row r="48" spans="1:4" ht="13.5">
      <c r="A48" s="49">
        <v>6</v>
      </c>
      <c r="B48" s="50">
        <v>42980</v>
      </c>
      <c r="C48" s="51">
        <v>10843</v>
      </c>
      <c r="D48" s="48">
        <f t="shared" si="1"/>
        <v>0.2522801302931596</v>
      </c>
    </row>
    <row r="49" spans="1:4" ht="13.5">
      <c r="A49" s="49">
        <v>7</v>
      </c>
      <c r="B49" s="50">
        <v>40439</v>
      </c>
      <c r="C49" s="51">
        <v>12896</v>
      </c>
      <c r="D49" s="48">
        <f t="shared" si="1"/>
        <v>0.3189000717129504</v>
      </c>
    </row>
    <row r="50" spans="1:4" ht="13.5">
      <c r="A50" s="49">
        <v>8</v>
      </c>
      <c r="B50" s="50">
        <v>40198</v>
      </c>
      <c r="C50" s="51">
        <v>29326</v>
      </c>
      <c r="D50" s="48">
        <f t="shared" si="1"/>
        <v>0.7295387830240311</v>
      </c>
    </row>
    <row r="51" spans="1:4" ht="13.5">
      <c r="A51" s="49">
        <v>9</v>
      </c>
      <c r="B51" s="50">
        <v>48840</v>
      </c>
      <c r="C51" s="51">
        <v>11586</v>
      </c>
      <c r="D51" s="48">
        <f t="shared" si="1"/>
        <v>0.23722358722358722</v>
      </c>
    </row>
    <row r="52" spans="1:4" ht="13.5">
      <c r="A52" s="49">
        <v>10</v>
      </c>
      <c r="B52" s="50">
        <v>46015</v>
      </c>
      <c r="C52" s="51">
        <v>10660</v>
      </c>
      <c r="D52" s="48">
        <f t="shared" si="1"/>
        <v>0.23166358796044767</v>
      </c>
    </row>
    <row r="53" spans="1:4" ht="13.5">
      <c r="A53" s="52">
        <v>11</v>
      </c>
      <c r="B53" s="53">
        <v>47378</v>
      </c>
      <c r="C53" s="54">
        <v>17228</v>
      </c>
      <c r="D53" s="48">
        <f t="shared" si="1"/>
        <v>0.363628688420786</v>
      </c>
    </row>
    <row r="54" spans="1:4" ht="13.5">
      <c r="A54" s="52">
        <v>12</v>
      </c>
      <c r="B54" s="53">
        <v>43947</v>
      </c>
      <c r="C54" s="54">
        <v>11663</v>
      </c>
      <c r="D54" s="48">
        <f t="shared" si="1"/>
        <v>0.2653878535508681</v>
      </c>
    </row>
    <row r="55" spans="1:4" ht="13.5">
      <c r="A55" s="52">
        <v>13</v>
      </c>
      <c r="B55" s="53">
        <v>87238</v>
      </c>
      <c r="C55" s="54">
        <v>10185</v>
      </c>
      <c r="D55" s="48">
        <f t="shared" si="1"/>
        <v>0.11674958160434673</v>
      </c>
    </row>
    <row r="56" spans="1:4" ht="13.5">
      <c r="A56" s="49">
        <v>14</v>
      </c>
      <c r="B56" s="50">
        <v>124042</v>
      </c>
      <c r="C56" s="51">
        <v>5150</v>
      </c>
      <c r="D56" s="48">
        <f t="shared" si="1"/>
        <v>0.04151819544992825</v>
      </c>
    </row>
    <row r="57" spans="1:4" ht="13.5">
      <c r="A57" s="86">
        <v>15</v>
      </c>
      <c r="B57" s="87">
        <v>64970</v>
      </c>
      <c r="C57" s="88">
        <v>2493</v>
      </c>
      <c r="D57" s="48">
        <f t="shared" si="1"/>
        <v>0.03837155610281669</v>
      </c>
    </row>
    <row r="58" spans="1:4" ht="13.5">
      <c r="A58" s="86">
        <v>16</v>
      </c>
      <c r="B58" s="87">
        <v>66146</v>
      </c>
      <c r="C58" s="88">
        <v>7352</v>
      </c>
      <c r="D58" s="48">
        <f t="shared" si="1"/>
        <v>0.11114806639857286</v>
      </c>
    </row>
    <row r="59" spans="1:4" ht="13.5">
      <c r="A59" s="86">
        <v>17</v>
      </c>
      <c r="B59" s="87">
        <v>65706</v>
      </c>
      <c r="C59" s="88">
        <v>1872</v>
      </c>
      <c r="D59" s="48"/>
    </row>
    <row r="60" spans="1:4" ht="13.5">
      <c r="A60" s="55">
        <v>18</v>
      </c>
      <c r="B60" s="56">
        <v>63237</v>
      </c>
      <c r="C60" s="57">
        <v>2167</v>
      </c>
      <c r="D60" s="48">
        <f>C60/B60</f>
        <v>0.03426791277258567</v>
      </c>
    </row>
    <row r="61" spans="1:4" ht="13.5">
      <c r="A61" s="239">
        <v>19</v>
      </c>
      <c r="B61" s="240">
        <v>64047</v>
      </c>
      <c r="C61" s="241">
        <v>5447</v>
      </c>
      <c r="D61" s="48">
        <f>C61/B61</f>
        <v>0.08504691866910238</v>
      </c>
    </row>
    <row r="62" spans="1:4" ht="13.5">
      <c r="A62" s="239">
        <v>20</v>
      </c>
      <c r="B62" s="240">
        <v>62460</v>
      </c>
      <c r="C62" s="241">
        <v>10770</v>
      </c>
      <c r="D62" s="48">
        <f>C62/B62</f>
        <v>0.1724303554274736</v>
      </c>
    </row>
    <row r="63" spans="1:4" ht="13.5">
      <c r="A63" s="260">
        <v>21</v>
      </c>
      <c r="B63" s="261">
        <v>64312</v>
      </c>
      <c r="C63" s="262">
        <v>1867</v>
      </c>
      <c r="D63" s="48">
        <f>C63/B63</f>
        <v>0.029030352033835055</v>
      </c>
    </row>
    <row r="64" spans="1:3" ht="13.5">
      <c r="A64" s="58" t="s">
        <v>41</v>
      </c>
      <c r="B64" s="59">
        <f>SUM(B6:B63)</f>
        <v>1920875</v>
      </c>
      <c r="C64" s="60">
        <f>SUM(C6:C63)</f>
        <v>1489662</v>
      </c>
    </row>
  </sheetData>
  <sheetProtection/>
  <mergeCells count="1">
    <mergeCell ref="A4:A5"/>
  </mergeCells>
  <printOptions horizontalCentered="1"/>
  <pageMargins left="0.7874015748031497" right="0.5905511811023623" top="0.59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izm-k</cp:lastModifiedBy>
  <cp:lastPrinted>2010-12-20T09:04:44Z</cp:lastPrinted>
  <dcterms:created xsi:type="dcterms:W3CDTF">1998-07-15T01:37:16Z</dcterms:created>
  <dcterms:modified xsi:type="dcterms:W3CDTF">2010-12-20T09:05:45Z</dcterms:modified>
  <cp:category/>
  <cp:version/>
  <cp:contentType/>
  <cp:contentStatus/>
</cp:coreProperties>
</file>