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76" windowWidth="9570" windowHeight="12810" tabRatio="813" activeTab="0"/>
  </bookViews>
  <sheets>
    <sheet name="4-1林道網整備計画" sheetId="1" r:id="rId1"/>
    <sheet name="4-2(1)開設累計・現況(2)開設実績" sheetId="2" r:id="rId2"/>
    <sheet name="4-3市町村別" sheetId="3" r:id="rId3"/>
    <sheet name="4-4(1)(2)林道改良等" sheetId="4" r:id="rId4"/>
    <sheet name="4-5作業道" sheetId="5" r:id="rId5"/>
    <sheet name="6-2・3（林道災害）" sheetId="6" r:id="rId6"/>
    <sheet name="Sheet1" sheetId="7" r:id="rId7"/>
  </sheets>
  <definedNames>
    <definedName name="_xlnm.Print_Area" localSheetId="0">'4-1林道網整備計画'!$A$1:$N$55</definedName>
    <definedName name="_xlnm.Print_Area" localSheetId="2">'4-3市町村別'!$A$1:$I$70</definedName>
    <definedName name="_xlnm.Print_Area" localSheetId="4">'4-5作業道'!$A$1:$I$63</definedName>
    <definedName name="_xlnm.Print_Area" localSheetId="5">'6-2・3（林道災害）'!$A$1:$N$26</definedName>
    <definedName name="_xlnm.Print_Titles" localSheetId="2">'4-3市町村別'!$2:$5</definedName>
    <definedName name="_xlnm.Print_Titles" localSheetId="4">'4-5作業道'!$2:$4</definedName>
  </definedNames>
  <calcPr fullCalcOnLoad="1"/>
</workbook>
</file>

<file path=xl/comments2.xml><?xml version="1.0" encoding="utf-8"?>
<comments xmlns="http://schemas.openxmlformats.org/spreadsheetml/2006/main">
  <authors>
    <author>森林土木総合システム</author>
    <author>群馬県庁</author>
  </authors>
  <commentList>
    <comment ref="E6" authorId="0">
      <text>
        <r>
          <rPr>
            <b/>
            <sz val="9"/>
            <rFont val="ＭＳ Ｐゴシック"/>
            <family val="3"/>
          </rPr>
          <t>前年度実績累計＋(2)当年度開設実績</t>
        </r>
      </text>
    </comment>
    <comment ref="F6" authorId="0">
      <text>
        <r>
          <rPr>
            <b/>
            <sz val="9"/>
            <rFont val="ＭＳ Ｐゴシック"/>
            <family val="3"/>
          </rPr>
          <t>前年度現況＋(2)当年度開設実績＋増減延長</t>
        </r>
      </text>
    </comment>
    <comment ref="D4" authorId="1">
      <text>
        <r>
          <rPr>
            <b/>
            <sz val="9"/>
            <rFont val="ＭＳ Ｐゴシック"/>
            <family val="3"/>
          </rPr>
          <t>林道概要
表10より</t>
        </r>
      </text>
    </comment>
  </commentList>
</comments>
</file>

<file path=xl/comments3.xml><?xml version="1.0" encoding="utf-8"?>
<comments xmlns="http://schemas.openxmlformats.org/spreadsheetml/2006/main">
  <authors>
    <author>森林土木総合システム</author>
    <author>群馬県庁</author>
  </authors>
  <commentList>
    <comment ref="C12" authorId="0">
      <text>
        <r>
          <rPr>
            <b/>
            <sz val="9"/>
            <rFont val="ＭＳ Ｐゴシック"/>
            <family val="3"/>
          </rPr>
          <t>＋１調整</t>
        </r>
      </text>
    </comment>
    <comment ref="C2" authorId="1">
      <text>
        <r>
          <rPr>
            <b/>
            <sz val="9"/>
            <rFont val="ＭＳ Ｐゴシック"/>
            <family val="3"/>
          </rPr>
          <t>林道事業の概要表17より</t>
        </r>
      </text>
    </comment>
  </commentList>
</comments>
</file>

<file path=xl/comments4.xml><?xml version="1.0" encoding="utf-8"?>
<comments xmlns="http://schemas.openxmlformats.org/spreadsheetml/2006/main">
  <authors>
    <author>森林土木総合システム</author>
    <author>林道係</author>
    <author>群馬県庁</author>
  </authors>
  <commentList>
    <comment ref="E50" authorId="0">
      <text>
        <r>
          <rPr>
            <b/>
            <sz val="9"/>
            <rFont val="ＭＳ Ｐゴシック"/>
            <family val="3"/>
          </rPr>
          <t>保全・居住（同時舗装分）</t>
        </r>
      </text>
    </comment>
    <comment ref="M50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M48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E48" authorId="0">
      <text>
        <r>
          <rPr>
            <b/>
            <sz val="9"/>
            <rFont val="ＭＳ Ｐゴシック"/>
            <family val="3"/>
          </rPr>
          <t>保全・居住（同時舗装分）</t>
        </r>
      </text>
    </comment>
    <comment ref="M47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E47" authorId="0">
      <text>
        <r>
          <rPr>
            <b/>
            <sz val="9"/>
            <rFont val="ＭＳ Ｐゴシック"/>
            <family val="3"/>
          </rPr>
          <t>H13繰越、保全・居住（同時舗装分）</t>
        </r>
      </text>
    </comment>
    <comment ref="M46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E46" authorId="0">
      <text>
        <r>
          <rPr>
            <b/>
            <sz val="9"/>
            <rFont val="ＭＳ Ｐゴシック"/>
            <family val="3"/>
          </rPr>
          <t>H13繰越、保全・居住（同時舗装分）</t>
        </r>
      </text>
    </comment>
    <comment ref="K45" authorId="1">
      <text>
        <r>
          <rPr>
            <b/>
            <sz val="9"/>
            <rFont val="ＭＳ Ｐゴシック"/>
            <family val="3"/>
          </rPr>
          <t>県単開設の同時舗装を含む</t>
        </r>
      </text>
    </comment>
    <comment ref="E51" authorId="0">
      <text>
        <r>
          <rPr>
            <b/>
            <sz val="9"/>
            <rFont val="ＭＳ Ｐゴシック"/>
            <family val="3"/>
          </rPr>
          <t>保全・居住（同時舗装分）
+藤畑藤井線
+田沢小中線</t>
        </r>
      </text>
    </comment>
    <comment ref="M51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G51" authorId="0">
      <text>
        <r>
          <rPr>
            <b/>
            <sz val="9"/>
            <rFont val="ＭＳ Ｐゴシック"/>
            <family val="3"/>
          </rPr>
          <t>溝の口線
+榛倉線
+小中新地線</t>
        </r>
      </text>
    </comment>
    <comment ref="E53" authorId="0">
      <text>
        <r>
          <rPr>
            <b/>
            <sz val="9"/>
            <rFont val="ＭＳ Ｐゴシック"/>
            <family val="3"/>
          </rPr>
          <t>林道概要の表14の公共舗装から農免舗装を差し引いたもの</t>
        </r>
      </text>
    </comment>
    <comment ref="G53" authorId="0">
      <text>
        <r>
          <rPr>
            <b/>
            <sz val="9"/>
            <rFont val="ＭＳ Ｐゴシック"/>
            <family val="3"/>
          </rPr>
          <t>林道概要、表18
溝の口線
+榛倉線
+小中新地線</t>
        </r>
      </text>
    </comment>
    <comment ref="M53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K53" authorId="2">
      <text>
        <r>
          <rPr>
            <b/>
            <sz val="9"/>
            <rFont val="ＭＳ Ｐゴシック"/>
            <family val="3"/>
          </rPr>
          <t>林道概要
表１４・表１８</t>
        </r>
      </text>
    </comment>
    <comment ref="E23" authorId="2">
      <text>
        <r>
          <rPr>
            <b/>
            <sz val="9"/>
            <rFont val="ＭＳ Ｐゴシック"/>
            <family val="3"/>
          </rPr>
          <t>林道概要
表１３</t>
        </r>
      </text>
    </comment>
    <comment ref="G23" authorId="2">
      <text>
        <r>
          <rPr>
            <b/>
            <sz val="9"/>
            <rFont val="ＭＳ Ｐゴシック"/>
            <family val="3"/>
          </rPr>
          <t>林道概要
表１３</t>
        </r>
      </text>
    </comment>
    <comment ref="I23" authorId="2">
      <text>
        <r>
          <rPr>
            <b/>
            <sz val="9"/>
            <rFont val="ＭＳ Ｐゴシック"/>
            <family val="3"/>
          </rPr>
          <t>林道概要
表１３</t>
        </r>
      </text>
    </comment>
  </commentList>
</comments>
</file>

<file path=xl/comments5.xml><?xml version="1.0" encoding="utf-8"?>
<comments xmlns="http://schemas.openxmlformats.org/spreadsheetml/2006/main">
  <authors>
    <author>森林土木総合システム</author>
    <author>群馬県庁</author>
  </authors>
  <commentList>
    <comment ref="C25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C33" authorId="1">
      <text>
        <r>
          <rPr>
            <b/>
            <sz val="9"/>
            <rFont val="ＭＳ Ｐゴシック"/>
            <family val="3"/>
          </rPr>
          <t>調整+１</t>
        </r>
      </text>
    </comment>
  </commentList>
</comments>
</file>

<file path=xl/sharedStrings.xml><?xml version="1.0" encoding="utf-8"?>
<sst xmlns="http://schemas.openxmlformats.org/spreadsheetml/2006/main" count="392" uniqueCount="279">
  <si>
    <t>第２表　民有林林道開設</t>
  </si>
  <si>
    <t>（１）林道開設実績累計及び現況</t>
  </si>
  <si>
    <t>（単位：ｍ）</t>
  </si>
  <si>
    <t>総　　　　　　数</t>
  </si>
  <si>
    <t>自　　動　　車　　道</t>
  </si>
  <si>
    <t>軽　　車　　道　</t>
  </si>
  <si>
    <t>牛　　馬　　道</t>
  </si>
  <si>
    <t>木　　馬　　道</t>
  </si>
  <si>
    <t>索　　　　　道</t>
  </si>
  <si>
    <t>軌　　　　道</t>
  </si>
  <si>
    <t>開設実績累計</t>
  </si>
  <si>
    <t>平成１２年度</t>
  </si>
  <si>
    <t>桐　生</t>
  </si>
  <si>
    <t>用途変更・新認定等による増減</t>
  </si>
  <si>
    <t>　       ２．△…減</t>
  </si>
  <si>
    <t>（単位：ｍ）</t>
  </si>
  <si>
    <t>総　　数</t>
  </si>
  <si>
    <t>県単開設</t>
  </si>
  <si>
    <t>総　　　数</t>
  </si>
  <si>
    <t>累積数値</t>
  </si>
  <si>
    <t>年度</t>
  </si>
  <si>
    <t>開設延長</t>
  </si>
  <si>
    <t>（単位：ｋｍ）</t>
  </si>
  <si>
    <t>元</t>
  </si>
  <si>
    <t>開設累計</t>
  </si>
  <si>
    <t>現況延長</t>
  </si>
  <si>
    <t>市　町　村</t>
  </si>
  <si>
    <t>当　　　該　　　年　　　度</t>
  </si>
  <si>
    <t>開設延長</t>
  </si>
  <si>
    <t>現況総延長</t>
  </si>
  <si>
    <t>路　線　数</t>
  </si>
  <si>
    <t>沼田市</t>
  </si>
  <si>
    <t>片品村</t>
  </si>
  <si>
    <t>川場村</t>
  </si>
  <si>
    <t>昭和村</t>
  </si>
  <si>
    <t>中之条町</t>
  </si>
  <si>
    <t>長野原町</t>
  </si>
  <si>
    <t>嬬恋村</t>
  </si>
  <si>
    <t>草津町</t>
  </si>
  <si>
    <t>高山村</t>
  </si>
  <si>
    <t>前橋市</t>
  </si>
  <si>
    <t>渋川市</t>
  </si>
  <si>
    <t>榛東村</t>
  </si>
  <si>
    <t>吉岡町</t>
  </si>
  <si>
    <t>桐生市</t>
  </si>
  <si>
    <t>伊勢崎市</t>
  </si>
  <si>
    <t>太田市</t>
  </si>
  <si>
    <t>館林市</t>
  </si>
  <si>
    <t>玉村町</t>
  </si>
  <si>
    <t>板倉町</t>
  </si>
  <si>
    <t>明和町</t>
  </si>
  <si>
    <t>千代田町</t>
  </si>
  <si>
    <t>大泉町</t>
  </si>
  <si>
    <t>邑楽町</t>
  </si>
  <si>
    <t>高崎市</t>
  </si>
  <si>
    <t>安中市</t>
  </si>
  <si>
    <t>藤岡市</t>
  </si>
  <si>
    <t>上野村</t>
  </si>
  <si>
    <t>富岡市</t>
  </si>
  <si>
    <t>下仁田町</t>
  </si>
  <si>
    <t>南牧村</t>
  </si>
  <si>
    <t>甘楽町</t>
  </si>
  <si>
    <t>第４表　林道改良・舗装等事業</t>
  </si>
  <si>
    <t>（１）改良事業等</t>
  </si>
  <si>
    <t>年　　度</t>
  </si>
  <si>
    <t>総　　　　　　数</t>
  </si>
  <si>
    <t>県単林道</t>
  </si>
  <si>
    <t>林道応急</t>
  </si>
  <si>
    <t>自力・その他</t>
  </si>
  <si>
    <t>改良事業</t>
  </si>
  <si>
    <t>施設事業</t>
  </si>
  <si>
    <t>昭和６０年度</t>
  </si>
  <si>
    <t>平成６年度</t>
  </si>
  <si>
    <t>(-)</t>
  </si>
  <si>
    <t>-</t>
  </si>
  <si>
    <t>平成７年度</t>
  </si>
  <si>
    <t>(-)</t>
  </si>
  <si>
    <t>平成８年度</t>
  </si>
  <si>
    <t>平成９年度</t>
  </si>
  <si>
    <t>-</t>
  </si>
  <si>
    <t>平成１０年度</t>
  </si>
  <si>
    <t>平成１１年度</t>
  </si>
  <si>
    <t>　（注）　１　（　）内は路線数</t>
  </si>
  <si>
    <t>（２）舗装事業</t>
  </si>
  <si>
    <t>農免舗装</t>
  </si>
  <si>
    <t>林業構造</t>
  </si>
  <si>
    <t>林総事業</t>
  </si>
  <si>
    <t>（同時舗装）</t>
  </si>
  <si>
    <t>改善事業</t>
  </si>
  <si>
    <t>舗装事業</t>
  </si>
  <si>
    <t>平成６年度</t>
  </si>
  <si>
    <t>平成７年度</t>
  </si>
  <si>
    <t>平成８年度</t>
  </si>
  <si>
    <t>平成９年度</t>
  </si>
  <si>
    <t>平成１１年度</t>
  </si>
  <si>
    <t>　　　　　２　県単林道舗装事業にはふるさと林道分を含む</t>
  </si>
  <si>
    <t>　　　　　３　自力・その他には間伐等を含む</t>
  </si>
  <si>
    <t>（注）　１.▲………減</t>
  </si>
  <si>
    <t>　　　　２．路線が多市町村にわたる場合、起点側に路線数をカウントする。</t>
  </si>
  <si>
    <t>平成１３年度</t>
  </si>
  <si>
    <t>第３表　民有林林道（市町村別）</t>
  </si>
  <si>
    <t>(-)</t>
  </si>
  <si>
    <t>-</t>
  </si>
  <si>
    <t>平成１４年度</t>
  </si>
  <si>
    <t>神流町</t>
  </si>
  <si>
    <t>公共舗装</t>
  </si>
  <si>
    <t>　　　　　３　林構は自力・その他に含む</t>
  </si>
  <si>
    <t>　　　　　５　間伐等は自力・その他に含む</t>
  </si>
  <si>
    <t>利根上流森林計画区</t>
  </si>
  <si>
    <t>利根下流森林計画区</t>
  </si>
  <si>
    <t>西毛森林計画区</t>
  </si>
  <si>
    <t>公共改良</t>
  </si>
  <si>
    <t>[資料]　林政課</t>
  </si>
  <si>
    <t>[資料]　林政課</t>
  </si>
  <si>
    <t>[資料]林政課</t>
  </si>
  <si>
    <t>第５表　作業道（市町村別）</t>
  </si>
  <si>
    <t>(単位：ｍ）</t>
  </si>
  <si>
    <t>森林面積(ha)</t>
  </si>
  <si>
    <t>路線数</t>
  </si>
  <si>
    <t>合　　　計</t>
  </si>
  <si>
    <t>利根上流森林計画区</t>
  </si>
  <si>
    <t>吾妻森林計画区</t>
  </si>
  <si>
    <t/>
  </si>
  <si>
    <t>西毛森林計画区</t>
  </si>
  <si>
    <t>神流町</t>
  </si>
  <si>
    <t>密度　m/ha</t>
  </si>
  <si>
    <t>平成１５年度</t>
  </si>
  <si>
    <t>平成１５年度</t>
  </si>
  <si>
    <t>[資料]林政課</t>
  </si>
  <si>
    <t>吾妻環境森林事務所</t>
  </si>
  <si>
    <t>東吾妻町</t>
  </si>
  <si>
    <t>伊勢崎市</t>
  </si>
  <si>
    <t>玉村町</t>
  </si>
  <si>
    <t>みどり市</t>
  </si>
  <si>
    <t>吾妻</t>
  </si>
  <si>
    <t>みなかみ町</t>
  </si>
  <si>
    <t>平成１６年度</t>
  </si>
  <si>
    <t>平成１６年度</t>
  </si>
  <si>
    <t>現        況</t>
  </si>
  <si>
    <t>渋　川</t>
  </si>
  <si>
    <t>藤　岡</t>
  </si>
  <si>
    <t>富　岡</t>
  </si>
  <si>
    <t>前年度末　　　総延長</t>
  </si>
  <si>
    <t>用途変更　　　その他</t>
  </si>
  <si>
    <t>密度(ｍ/ha)</t>
  </si>
  <si>
    <t>　（注）路線数の（　）内は継続路線で外数である。</t>
  </si>
  <si>
    <t>森林計画区</t>
  </si>
  <si>
    <t>事務所</t>
  </si>
  <si>
    <t>計画期間</t>
  </si>
  <si>
    <t>計画延長</t>
  </si>
  <si>
    <t>開設</t>
  </si>
  <si>
    <t>拡張</t>
  </si>
  <si>
    <t>吾　　妻</t>
  </si>
  <si>
    <t>西　　毛</t>
  </si>
  <si>
    <t>　　　利根上流</t>
  </si>
  <si>
    <t>　　　利根下流</t>
  </si>
  <si>
    <t>桐　　生</t>
  </si>
  <si>
    <t>藤　　岡</t>
  </si>
  <si>
    <t>富　　岡</t>
  </si>
  <si>
    <t>平成 １２ 年度</t>
  </si>
  <si>
    <t>平成 １２ 年度</t>
  </si>
  <si>
    <t>平成１７年度</t>
  </si>
  <si>
    <t>平成１７年度</t>
  </si>
  <si>
    <t>第１表　地域森林計画による林道整備計画</t>
  </si>
  <si>
    <t>平成１８年度</t>
  </si>
  <si>
    <t>平成１９年度</t>
  </si>
  <si>
    <t>平成１７年度</t>
  </si>
  <si>
    <t>富岡市</t>
  </si>
  <si>
    <t>下仁田町</t>
  </si>
  <si>
    <t>南牧村</t>
  </si>
  <si>
    <t>甘楽町</t>
  </si>
  <si>
    <t>　　　　２０年度末の開設累計は昭和４７年度からの開設累計であり、現地とは異なる場合がある。</t>
  </si>
  <si>
    <t>渋　 川</t>
  </si>
  <si>
    <t>利根沼田</t>
  </si>
  <si>
    <t>西　　部</t>
  </si>
  <si>
    <t>利根沼田</t>
  </si>
  <si>
    <t>西　部</t>
  </si>
  <si>
    <t>利根沼田環境森林事務所</t>
  </si>
  <si>
    <t>渋川森林事務所</t>
  </si>
  <si>
    <t>桐生森林事務所</t>
  </si>
  <si>
    <t>西部環境森林事務所</t>
  </si>
  <si>
    <t>藤岡森林事務所</t>
  </si>
  <si>
    <t>富岡森林事務所</t>
  </si>
  <si>
    <t>沼田市</t>
  </si>
  <si>
    <t>片品村</t>
  </si>
  <si>
    <t>川場村</t>
  </si>
  <si>
    <t>昭和村</t>
  </si>
  <si>
    <t>みなかみ町</t>
  </si>
  <si>
    <t>中之条町</t>
  </si>
  <si>
    <t>長野原町</t>
  </si>
  <si>
    <t>嬬恋村</t>
  </si>
  <si>
    <t>草津町</t>
  </si>
  <si>
    <t>高山村</t>
  </si>
  <si>
    <t>渋川森林事務所</t>
  </si>
  <si>
    <t>前橋市</t>
  </si>
  <si>
    <t>渋川市</t>
  </si>
  <si>
    <t>榛東村</t>
  </si>
  <si>
    <t>吉岡町</t>
  </si>
  <si>
    <t>桐生森林事務所</t>
  </si>
  <si>
    <t>桐生市</t>
  </si>
  <si>
    <t>太田市</t>
  </si>
  <si>
    <t>館林市</t>
  </si>
  <si>
    <t>板倉町</t>
  </si>
  <si>
    <t>千代田町</t>
  </si>
  <si>
    <t>大泉町</t>
  </si>
  <si>
    <t>邑楽町</t>
  </si>
  <si>
    <t>高崎市</t>
  </si>
  <si>
    <t>安中市</t>
  </si>
  <si>
    <t>藤岡市</t>
  </si>
  <si>
    <t>上野村</t>
  </si>
  <si>
    <t>H22.　4～H32　.3</t>
  </si>
  <si>
    <t>１７．０ｋｍ</t>
  </si>
  <si>
    <t>３７．０ｋｍ</t>
  </si>
  <si>
    <t>１１２．２ｋｍ</t>
  </si>
  <si>
    <t>５６．４ｋｍ</t>
  </si>
  <si>
    <t>５５．７ｋｍ</t>
  </si>
  <si>
    <t>９４．５ｋｍ</t>
  </si>
  <si>
    <t>１２３．６ｋｍ</t>
  </si>
  <si>
    <t>１１９．７ｋｍ</t>
  </si>
  <si>
    <t>５９．２ｋｍ</t>
  </si>
  <si>
    <t>平成２１年度</t>
  </si>
  <si>
    <t>平成２１年度</t>
  </si>
  <si>
    <t>平成２１年度</t>
  </si>
  <si>
    <t>平成２０年度</t>
  </si>
  <si>
    <t>　　　　　４　22年度への繰越しは含まない</t>
  </si>
  <si>
    <t>２1年度の開設</t>
  </si>
  <si>
    <t>２1年度末の開設累計</t>
  </si>
  <si>
    <t>H18.　4～H28　.3</t>
  </si>
  <si>
    <t>３０．４ｋｍ</t>
  </si>
  <si>
    <t>２０．４ｋｍ</t>
  </si>
  <si>
    <t>６４．７ｋｍ</t>
  </si>
  <si>
    <t>４４．０ｋｍ</t>
  </si>
  <si>
    <t>４０．０ｋｍ</t>
  </si>
  <si>
    <t>（２）平成２１年度林道開設実績</t>
  </si>
  <si>
    <t>吾妻森林計画区</t>
  </si>
  <si>
    <t>第２表　林道災害</t>
  </si>
  <si>
    <t>（単位：m・千円）</t>
  </si>
  <si>
    <t>年　度</t>
  </si>
  <si>
    <t>総　　数</t>
  </si>
  <si>
    <t>自動車道</t>
  </si>
  <si>
    <t>軽　車　道</t>
  </si>
  <si>
    <t>延　長</t>
  </si>
  <si>
    <t>被害額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</si>
  <si>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</si>
  <si>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</si>
  <si>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</si>
  <si>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</si>
  <si>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</si>
  <si>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</si>
  <si>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</si>
  <si>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</si>
  <si>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</si>
  <si>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平成１３年度</t>
  </si>
  <si>
    <t>平成１４年度</t>
  </si>
  <si>
    <t>延長</t>
  </si>
  <si>
    <t>事業費</t>
  </si>
  <si>
    <t>平成１５年度</t>
  </si>
  <si>
    <t>施設災</t>
  </si>
  <si>
    <t>平成１６年度</t>
  </si>
  <si>
    <t>関連応急</t>
  </si>
  <si>
    <t>平成１７年度</t>
  </si>
  <si>
    <t>関連改良</t>
  </si>
  <si>
    <t>平成１８年度</t>
  </si>
  <si>
    <t>-</t>
  </si>
  <si>
    <t>-</t>
  </si>
  <si>
    <t>合計</t>
  </si>
  <si>
    <t>平成１９年度</t>
  </si>
  <si>
    <t>　（注）被害額は実施事業費（林道施設災害復旧事業及び県単林道災害関連）</t>
  </si>
  <si>
    <t>平成２０年度</t>
  </si>
  <si>
    <t>平成21年度</t>
  </si>
  <si>
    <t>H19.　4～H29　.3</t>
  </si>
  <si>
    <t>H20.　4～H30　.3</t>
  </si>
  <si>
    <t xml:space="preserve">    (注) １．実績は22年度への繰り越しを含まない。</t>
  </si>
  <si>
    <t>　（注）実績は２２年度への繰り越しを含まない。</t>
  </si>
  <si>
    <t>吉井町</t>
  </si>
  <si>
    <t>　　　　　２　県単林道改良にはふるさと林道、災害関連分を、林道応急施設事業には災害関連も含む</t>
  </si>
  <si>
    <t>森林環境保全整備</t>
  </si>
  <si>
    <t>森林居住環境整備</t>
  </si>
  <si>
    <t>道整備交付金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</si>
</sst>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  <numFmt numFmtId="210" formatCode="0.0_);[Red]\(0.0\)"/>
    <numFmt numFmtId="211" formatCode="#,##0\ "/>
    <numFmt numFmtId="212" formatCode="#,##0.0"/>
    <numFmt numFmtId="213" formatCode="#,##0__"/>
    <numFmt numFmtId="214" formatCode="\(#,###\)"/>
    <numFmt numFmtId="215" formatCode="\(#,###\)\ "/>
    <numFmt numFmtId="216" formatCode="#,###;#,###;\-"/>
    <numFmt numFmtId="217" formatCode="#,##0\ ;\-#,##0\ ;&quot;－&quot;\ "/>
    <numFmt numFmtId="218" formatCode="0.0%\ "/>
    <numFmt numFmtId="219" formatCode="#,#00;&quot;▲&quot;#,#00;"/>
    <numFmt numFmtId="220" formatCode="\(#\)"/>
    <numFmt numFmtId="221" formatCode="\(#\)\ "/>
    <numFmt numFmtId="222" formatCode=".00"/>
    <numFmt numFmtId="223" formatCode="0_);[Red]\(0\)"/>
    <numFmt numFmtId="224" formatCode="#,##0.00;\-#,##0;&quot;…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b/>
      <sz val="10"/>
      <name val="ＭＳ Ｐ明朝"/>
      <family val="1"/>
    </font>
    <font>
      <sz val="11"/>
      <color indexed="12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b/>
      <sz val="9"/>
      <name val="ＭＳ ＰＲ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1"/>
      <color indexed="10"/>
      <name val="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0"/>
      <color indexed="10"/>
      <name val="ＭＳ Ｐ明朝"/>
      <family val="1"/>
    </font>
    <font>
      <b/>
      <sz val="14"/>
      <name val="ＭＳ 明朝"/>
      <family val="1"/>
    </font>
    <font>
      <sz val="8"/>
      <name val="明朝"/>
      <family val="1"/>
    </font>
    <font>
      <sz val="9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10"/>
      <name val="ＭＳ ＰＲゴシック"/>
      <family val="3"/>
    </font>
    <font>
      <sz val="9"/>
      <name val="ＭＳ ＰＲ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.75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6" fillId="21" borderId="10" xfId="0" applyFont="1" applyFill="1" applyBorder="1" applyAlignment="1">
      <alignment horizontal="center"/>
    </xf>
    <xf numFmtId="0" fontId="16" fillId="21" borderId="11" xfId="0" applyFont="1" applyFill="1" applyBorder="1" applyAlignment="1">
      <alignment horizontal="center"/>
    </xf>
    <xf numFmtId="0" fontId="16" fillId="24" borderId="12" xfId="0" applyFont="1" applyFill="1" applyBorder="1" applyAlignment="1">
      <alignment/>
    </xf>
    <xf numFmtId="38" fontId="16" fillId="0" borderId="13" xfId="49" applyFont="1" applyBorder="1" applyAlignment="1">
      <alignment/>
    </xf>
    <xf numFmtId="38" fontId="16" fillId="0" borderId="14" xfId="49" applyFont="1" applyBorder="1" applyAlignment="1">
      <alignment/>
    </xf>
    <xf numFmtId="0" fontId="16" fillId="24" borderId="12" xfId="0" applyFont="1" applyFill="1" applyBorder="1" applyAlignment="1">
      <alignment horizontal="right"/>
    </xf>
    <xf numFmtId="0" fontId="16" fillId="24" borderId="15" xfId="0" applyFont="1" applyFill="1" applyBorder="1" applyAlignment="1">
      <alignment/>
    </xf>
    <xf numFmtId="38" fontId="16" fillId="0" borderId="16" xfId="49" applyFont="1" applyBorder="1" applyAlignment="1">
      <alignment/>
    </xf>
    <xf numFmtId="38" fontId="16" fillId="0" borderId="17" xfId="49" applyFont="1" applyBorder="1" applyAlignment="1">
      <alignment/>
    </xf>
    <xf numFmtId="201" fontId="11" fillId="0" borderId="0" xfId="49" applyNumberFormat="1" applyFont="1" applyAlignment="1">
      <alignment/>
    </xf>
    <xf numFmtId="201" fontId="11" fillId="0" borderId="0" xfId="49" applyNumberFormat="1" applyFont="1" applyAlignment="1">
      <alignment horizontal="right"/>
    </xf>
    <xf numFmtId="201" fontId="16" fillId="21" borderId="18" xfId="49" applyNumberFormat="1" applyFont="1" applyFill="1" applyBorder="1" applyAlignment="1">
      <alignment horizontal="center"/>
    </xf>
    <xf numFmtId="38" fontId="6" fillId="0" borderId="0" xfId="49" applyFont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right"/>
    </xf>
    <xf numFmtId="0" fontId="6" fillId="0" borderId="19" xfId="0" applyFont="1" applyBorder="1" applyAlignment="1">
      <alignment vertical="center"/>
    </xf>
    <xf numFmtId="0" fontId="16" fillId="24" borderId="20" xfId="0" applyFont="1" applyFill="1" applyBorder="1" applyAlignment="1">
      <alignment/>
    </xf>
    <xf numFmtId="38" fontId="16" fillId="0" borderId="21" xfId="49" applyFont="1" applyBorder="1" applyAlignment="1">
      <alignment/>
    </xf>
    <xf numFmtId="38" fontId="16" fillId="0" borderId="22" xfId="49" applyFont="1" applyBorder="1" applyAlignment="1">
      <alignment/>
    </xf>
    <xf numFmtId="0" fontId="16" fillId="24" borderId="23" xfId="0" applyFont="1" applyFill="1" applyBorder="1" applyAlignment="1">
      <alignment/>
    </xf>
    <xf numFmtId="0" fontId="6" fillId="0" borderId="0" xfId="62" applyFont="1" applyAlignment="1">
      <alignment vertical="center"/>
      <protection/>
    </xf>
    <xf numFmtId="180" fontId="6" fillId="0" borderId="0" xfId="49" applyNumberFormat="1" applyFont="1" applyAlignment="1">
      <alignment vertical="center"/>
    </xf>
    <xf numFmtId="179" fontId="6" fillId="0" borderId="0" xfId="49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21" fillId="0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6" fillId="0" borderId="25" xfId="49" applyFont="1" applyFill="1" applyBorder="1" applyAlignment="1">
      <alignment horizontal="centerContinuous" vertical="center"/>
    </xf>
    <xf numFmtId="38" fontId="6" fillId="0" borderId="26" xfId="49" applyFont="1" applyFill="1" applyBorder="1" applyAlignment="1">
      <alignment horizontal="centerContinuous" vertical="center"/>
    </xf>
    <xf numFmtId="38" fontId="6" fillId="0" borderId="27" xfId="49" applyFont="1" applyFill="1" applyBorder="1" applyAlignment="1">
      <alignment horizontal="centerContinuous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vertical="center"/>
    </xf>
    <xf numFmtId="199" fontId="6" fillId="0" borderId="29" xfId="49" applyNumberFormat="1" applyFont="1" applyFill="1" applyBorder="1" applyAlignment="1">
      <alignment horizontal="right" vertical="center"/>
    </xf>
    <xf numFmtId="199" fontId="6" fillId="0" borderId="30" xfId="4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29" xfId="49" applyFont="1" applyFill="1" applyBorder="1" applyAlignment="1">
      <alignment horizontal="distributed" vertical="center"/>
    </xf>
    <xf numFmtId="38" fontId="6" fillId="0" borderId="29" xfId="49" applyFont="1" applyFill="1" applyBorder="1" applyAlignment="1">
      <alignment horizontal="center" vertical="center"/>
    </xf>
    <xf numFmtId="189" fontId="6" fillId="0" borderId="31" xfId="49" applyNumberFormat="1" applyFont="1" applyFill="1" applyBorder="1" applyAlignment="1">
      <alignment vertical="center"/>
    </xf>
    <xf numFmtId="189" fontId="6" fillId="0" borderId="31" xfId="49" applyNumberFormat="1" applyFont="1" applyFill="1" applyBorder="1" applyAlignment="1">
      <alignment horizontal="right" vertical="center"/>
    </xf>
    <xf numFmtId="199" fontId="6" fillId="0" borderId="31" xfId="49" applyNumberFormat="1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" vertical="center"/>
    </xf>
    <xf numFmtId="38" fontId="14" fillId="0" borderId="0" xfId="49" applyFont="1" applyFill="1" applyAlignment="1">
      <alignment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distributed" vertical="center"/>
    </xf>
    <xf numFmtId="38" fontId="6" fillId="0" borderId="32" xfId="49" applyFont="1" applyFill="1" applyBorder="1" applyAlignment="1">
      <alignment vertical="center"/>
    </xf>
    <xf numFmtId="38" fontId="6" fillId="0" borderId="33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8" fontId="19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35" xfId="49" applyFont="1" applyFill="1" applyBorder="1" applyAlignment="1">
      <alignment vertical="center"/>
    </xf>
    <xf numFmtId="203" fontId="6" fillId="0" borderId="21" xfId="49" applyNumberFormat="1" applyFont="1" applyFill="1" applyBorder="1" applyAlignment="1">
      <alignment vertical="center"/>
    </xf>
    <xf numFmtId="204" fontId="6" fillId="0" borderId="22" xfId="49" applyNumberFormat="1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203" fontId="6" fillId="0" borderId="36" xfId="49" applyNumberFormat="1" applyFont="1" applyFill="1" applyBorder="1" applyAlignment="1">
      <alignment vertical="center"/>
    </xf>
    <xf numFmtId="204" fontId="6" fillId="0" borderId="37" xfId="49" applyNumberFormat="1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204" fontId="6" fillId="0" borderId="38" xfId="49" applyNumberFormat="1" applyFont="1" applyFill="1" applyBorder="1" applyAlignment="1">
      <alignment vertical="center"/>
    </xf>
    <xf numFmtId="38" fontId="6" fillId="0" borderId="39" xfId="49" applyFont="1" applyFill="1" applyBorder="1" applyAlignment="1">
      <alignment vertical="center"/>
    </xf>
    <xf numFmtId="38" fontId="6" fillId="0" borderId="40" xfId="49" applyFont="1" applyFill="1" applyBorder="1" applyAlignment="1">
      <alignment horizontal="distributed" vertical="center"/>
    </xf>
    <xf numFmtId="203" fontId="6" fillId="0" borderId="21" xfId="49" applyNumberFormat="1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horizontal="distributed" vertical="center"/>
    </xf>
    <xf numFmtId="203" fontId="6" fillId="0" borderId="21" xfId="63" applyNumberFormat="1" applyFont="1" applyFill="1" applyBorder="1" applyAlignment="1">
      <alignment vertical="center"/>
      <protection/>
    </xf>
    <xf numFmtId="203" fontId="6" fillId="0" borderId="36" xfId="63" applyNumberFormat="1" applyFont="1" applyFill="1" applyBorder="1" applyAlignment="1">
      <alignment vertical="center"/>
      <protection/>
    </xf>
    <xf numFmtId="203" fontId="6" fillId="0" borderId="22" xfId="49" applyNumberFormat="1" applyFont="1" applyFill="1" applyBorder="1" applyAlignment="1">
      <alignment horizontal="right" vertical="center"/>
    </xf>
    <xf numFmtId="38" fontId="6" fillId="0" borderId="41" xfId="49" applyFont="1" applyFill="1" applyBorder="1" applyAlignment="1">
      <alignment vertical="center"/>
    </xf>
    <xf numFmtId="38" fontId="6" fillId="0" borderId="28" xfId="49" applyFont="1" applyFill="1" applyBorder="1" applyAlignment="1">
      <alignment horizontal="distributed" vertical="center"/>
    </xf>
    <xf numFmtId="203" fontId="6" fillId="0" borderId="42" xfId="49" applyNumberFormat="1" applyFont="1" applyFill="1" applyBorder="1" applyAlignment="1">
      <alignment vertical="center"/>
    </xf>
    <xf numFmtId="204" fontId="6" fillId="0" borderId="43" xfId="49" applyNumberFormat="1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79" fontId="6" fillId="0" borderId="44" xfId="0" applyNumberFormat="1" applyFont="1" applyFill="1" applyBorder="1" applyAlignment="1">
      <alignment vertical="center"/>
    </xf>
    <xf numFmtId="179" fontId="6" fillId="0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209" fontId="6" fillId="0" borderId="0" xfId="0" applyNumberFormat="1" applyFont="1" applyFill="1" applyBorder="1" applyAlignment="1">
      <alignment vertical="center"/>
    </xf>
    <xf numFmtId="208" fontId="6" fillId="0" borderId="29" xfId="49" applyNumberFormat="1" applyFont="1" applyFill="1" applyBorder="1" applyAlignment="1">
      <alignment vertical="center"/>
    </xf>
    <xf numFmtId="209" fontId="6" fillId="0" borderId="0" xfId="0" applyNumberFormat="1" applyFont="1" applyFill="1" applyBorder="1" applyAlignment="1">
      <alignment horizontal="right" vertical="center"/>
    </xf>
    <xf numFmtId="208" fontId="6" fillId="0" borderId="29" xfId="49" applyNumberFormat="1" applyFont="1" applyFill="1" applyBorder="1" applyAlignment="1">
      <alignment horizontal="right" vertical="center"/>
    </xf>
    <xf numFmtId="208" fontId="6" fillId="0" borderId="29" xfId="0" applyNumberFormat="1" applyFont="1" applyFill="1" applyBorder="1" applyAlignment="1">
      <alignment horizontal="right" vertical="center"/>
    </xf>
    <xf numFmtId="208" fontId="6" fillId="0" borderId="30" xfId="49" applyNumberFormat="1" applyFont="1" applyFill="1" applyBorder="1" applyAlignment="1">
      <alignment vertical="center"/>
    </xf>
    <xf numFmtId="208" fontId="6" fillId="0" borderId="30" xfId="49" applyNumberFormat="1" applyFont="1" applyFill="1" applyBorder="1" applyAlignment="1">
      <alignment horizontal="right" vertical="center"/>
    </xf>
    <xf numFmtId="209" fontId="6" fillId="0" borderId="44" xfId="0" applyNumberFormat="1" applyFont="1" applyFill="1" applyBorder="1" applyAlignment="1">
      <alignment vertical="center"/>
    </xf>
    <xf numFmtId="208" fontId="6" fillId="0" borderId="0" xfId="49" applyNumberFormat="1" applyFont="1" applyFill="1" applyBorder="1" applyAlignment="1">
      <alignment vertical="center"/>
    </xf>
    <xf numFmtId="209" fontId="6" fillId="0" borderId="44" xfId="0" applyNumberFormat="1" applyFont="1" applyFill="1" applyBorder="1" applyAlignment="1">
      <alignment horizontal="right" vertical="center"/>
    </xf>
    <xf numFmtId="208" fontId="6" fillId="0" borderId="0" xfId="49" applyNumberFormat="1" applyFont="1" applyFill="1" applyBorder="1" applyAlignment="1">
      <alignment horizontal="right" vertical="center"/>
    </xf>
    <xf numFmtId="0" fontId="4" fillId="0" borderId="0" xfId="62" applyFont="1" applyFill="1" applyAlignment="1">
      <alignment vertical="center"/>
      <protection/>
    </xf>
    <xf numFmtId="179" fontId="5" fillId="0" borderId="0" xfId="49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180" fontId="5" fillId="0" borderId="0" xfId="49" applyNumberFormat="1" applyFont="1" applyFill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179" fontId="6" fillId="0" borderId="0" xfId="49" applyNumberFormat="1" applyFont="1" applyFill="1" applyBorder="1" applyAlignment="1">
      <alignment vertical="center"/>
    </xf>
    <xf numFmtId="180" fontId="6" fillId="0" borderId="0" xfId="49" applyNumberFormat="1" applyFont="1" applyFill="1" applyAlignment="1">
      <alignment horizontal="right" vertical="center"/>
    </xf>
    <xf numFmtId="180" fontId="6" fillId="0" borderId="0" xfId="49" applyNumberFormat="1" applyFont="1" applyFill="1" applyAlignment="1">
      <alignment vertical="center"/>
    </xf>
    <xf numFmtId="180" fontId="6" fillId="0" borderId="0" xfId="49" applyNumberFormat="1" applyFont="1" applyFill="1" applyBorder="1" applyAlignment="1">
      <alignment horizontal="centerContinuous" vertical="center"/>
    </xf>
    <xf numFmtId="180" fontId="6" fillId="0" borderId="45" xfId="49" applyNumberFormat="1" applyFont="1" applyFill="1" applyBorder="1" applyAlignment="1">
      <alignment horizontal="center" vertical="center"/>
    </xf>
    <xf numFmtId="180" fontId="6" fillId="0" borderId="0" xfId="49" applyNumberFormat="1" applyFont="1" applyFill="1" applyBorder="1" applyAlignment="1">
      <alignment vertical="center"/>
    </xf>
    <xf numFmtId="180" fontId="14" fillId="0" borderId="0" xfId="49" applyNumberFormat="1" applyFont="1" applyFill="1" applyBorder="1" applyAlignment="1">
      <alignment vertical="center"/>
    </xf>
    <xf numFmtId="0" fontId="14" fillId="0" borderId="0" xfId="62" applyFont="1" applyFill="1" applyAlignment="1">
      <alignment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205" fontId="6" fillId="0" borderId="29" xfId="49" applyNumberFormat="1" applyFont="1" applyFill="1" applyBorder="1" applyAlignment="1">
      <alignment horizontal="right" vertical="center"/>
    </xf>
    <xf numFmtId="205" fontId="6" fillId="0" borderId="0" xfId="49" applyNumberFormat="1" applyFont="1" applyFill="1" applyBorder="1" applyAlignment="1">
      <alignment vertical="center"/>
    </xf>
    <xf numFmtId="206" fontId="6" fillId="0" borderId="29" xfId="49" applyNumberFormat="1" applyFont="1" applyFill="1" applyBorder="1" applyAlignment="1">
      <alignment vertical="center"/>
    </xf>
    <xf numFmtId="205" fontId="6" fillId="0" borderId="29" xfId="49" applyNumberFormat="1" applyFont="1" applyFill="1" applyBorder="1" applyAlignment="1">
      <alignment vertical="center"/>
    </xf>
    <xf numFmtId="205" fontId="6" fillId="0" borderId="21" xfId="49" applyNumberFormat="1" applyFont="1" applyFill="1" applyBorder="1" applyAlignment="1">
      <alignment vertical="center"/>
    </xf>
    <xf numFmtId="207" fontId="6" fillId="0" borderId="30" xfId="49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vertical="center"/>
      <protection/>
    </xf>
    <xf numFmtId="0" fontId="6" fillId="0" borderId="29" xfId="62" applyFont="1" applyFill="1" applyBorder="1" applyAlignment="1">
      <alignment horizontal="distributed" vertical="center"/>
      <protection/>
    </xf>
    <xf numFmtId="205" fontId="6" fillId="0" borderId="0" xfId="62" applyNumberFormat="1" applyFont="1" applyFill="1" applyBorder="1" applyAlignment="1">
      <alignment vertical="center"/>
      <protection/>
    </xf>
    <xf numFmtId="206" fontId="6" fillId="0" borderId="29" xfId="62" applyNumberFormat="1" applyFont="1" applyFill="1" applyBorder="1" applyAlignment="1">
      <alignment vertical="center"/>
      <protection/>
    </xf>
    <xf numFmtId="205" fontId="6" fillId="0" borderId="29" xfId="62" applyNumberFormat="1" applyFont="1" applyFill="1" applyBorder="1" applyAlignment="1">
      <alignment vertical="center"/>
      <protection/>
    </xf>
    <xf numFmtId="0" fontId="6" fillId="0" borderId="29" xfId="62" applyFont="1" applyFill="1" applyBorder="1" applyAlignment="1">
      <alignment vertical="center"/>
      <protection/>
    </xf>
    <xf numFmtId="0" fontId="6" fillId="0" borderId="32" xfId="62" applyFont="1" applyFill="1" applyBorder="1" applyAlignment="1">
      <alignment vertical="center"/>
      <protection/>
    </xf>
    <xf numFmtId="0" fontId="6" fillId="0" borderId="31" xfId="62" applyFont="1" applyFill="1" applyBorder="1" applyAlignment="1">
      <alignment vertical="center"/>
      <protection/>
    </xf>
    <xf numFmtId="205" fontId="6" fillId="0" borderId="31" xfId="49" applyNumberFormat="1" applyFont="1" applyFill="1" applyBorder="1" applyAlignment="1">
      <alignment vertical="center"/>
    </xf>
    <xf numFmtId="205" fontId="6" fillId="0" borderId="46" xfId="62" applyNumberFormat="1" applyFont="1" applyFill="1" applyBorder="1" applyAlignment="1">
      <alignment vertical="center"/>
      <protection/>
    </xf>
    <xf numFmtId="206" fontId="6" fillId="0" borderId="31" xfId="62" applyNumberFormat="1" applyFont="1" applyFill="1" applyBorder="1" applyAlignment="1">
      <alignment vertical="center"/>
      <protection/>
    </xf>
    <xf numFmtId="205" fontId="6" fillId="0" borderId="31" xfId="62" applyNumberFormat="1" applyFont="1" applyFill="1" applyBorder="1" applyAlignment="1">
      <alignment vertical="center"/>
      <protection/>
    </xf>
    <xf numFmtId="207" fontId="6" fillId="0" borderId="33" xfId="49" applyNumberFormat="1" applyFont="1" applyFill="1" applyBorder="1" applyAlignment="1">
      <alignment vertical="center"/>
    </xf>
    <xf numFmtId="207" fontId="6" fillId="0" borderId="30" xfId="49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49" applyNumberFormat="1" applyFont="1" applyFill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0" fontId="16" fillId="21" borderId="18" xfId="0" applyFont="1" applyFill="1" applyBorder="1" applyAlignment="1">
      <alignment horizontal="center" shrinkToFit="1"/>
    </xf>
    <xf numFmtId="206" fontId="6" fillId="0" borderId="29" xfId="62" applyNumberFormat="1" applyFont="1" applyFill="1" applyBorder="1" applyAlignment="1">
      <alignment horizontal="right" vertical="center"/>
      <protection/>
    </xf>
    <xf numFmtId="210" fontId="6" fillId="0" borderId="22" xfId="49" applyNumberFormat="1" applyFont="1" applyFill="1" applyBorder="1" applyAlignment="1">
      <alignment horizontal="right" vertical="center"/>
    </xf>
    <xf numFmtId="207" fontId="8" fillId="0" borderId="30" xfId="49" applyNumberFormat="1" applyFont="1" applyFill="1" applyBorder="1" applyAlignment="1">
      <alignment vertical="center"/>
    </xf>
    <xf numFmtId="205" fontId="6" fillId="0" borderId="46" xfId="49" applyNumberFormat="1" applyFont="1" applyFill="1" applyBorder="1" applyAlignment="1">
      <alignment vertical="center"/>
    </xf>
    <xf numFmtId="206" fontId="6" fillId="0" borderId="31" xfId="49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35" xfId="0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199" fontId="8" fillId="0" borderId="29" xfId="49" applyNumberFormat="1" applyFont="1" applyFill="1" applyBorder="1" applyAlignment="1">
      <alignment horizontal="right" vertical="center"/>
    </xf>
    <xf numFmtId="38" fontId="8" fillId="0" borderId="29" xfId="63" applyNumberFormat="1" applyFont="1" applyFill="1" applyBorder="1" applyAlignment="1">
      <alignment vertical="center"/>
      <protection/>
    </xf>
    <xf numFmtId="203" fontId="8" fillId="0" borderId="21" xfId="49" applyNumberFormat="1" applyFont="1" applyFill="1" applyBorder="1" applyAlignment="1">
      <alignment vertical="center"/>
    </xf>
    <xf numFmtId="204" fontId="8" fillId="0" borderId="22" xfId="49" applyNumberFormat="1" applyFont="1" applyFill="1" applyBorder="1" applyAlignment="1">
      <alignment vertical="center"/>
    </xf>
    <xf numFmtId="203" fontId="8" fillId="0" borderId="21" xfId="49" applyNumberFormat="1" applyFont="1" applyFill="1" applyBorder="1" applyAlignment="1">
      <alignment horizontal="right" vertical="center"/>
    </xf>
    <xf numFmtId="204" fontId="8" fillId="0" borderId="43" xfId="49" applyNumberFormat="1" applyFont="1" applyFill="1" applyBorder="1" applyAlignment="1">
      <alignment vertical="center"/>
    </xf>
    <xf numFmtId="203" fontId="8" fillId="0" borderId="13" xfId="49" applyNumberFormat="1" applyFont="1" applyFill="1" applyBorder="1" applyAlignment="1">
      <alignment vertical="center"/>
    </xf>
    <xf numFmtId="203" fontId="8" fillId="0" borderId="13" xfId="49" applyNumberFormat="1" applyFont="1" applyFill="1" applyBorder="1" applyAlignment="1">
      <alignment horizontal="right" vertical="center"/>
    </xf>
    <xf numFmtId="204" fontId="8" fillId="0" borderId="14" xfId="49" applyNumberFormat="1" applyFont="1" applyFill="1" applyBorder="1" applyAlignment="1">
      <alignment vertical="center"/>
    </xf>
    <xf numFmtId="203" fontId="8" fillId="0" borderId="21" xfId="63" applyNumberFormat="1" applyFont="1" applyFill="1" applyBorder="1" applyAlignment="1">
      <alignment vertical="center"/>
      <protection/>
    </xf>
    <xf numFmtId="38" fontId="23" fillId="0" borderId="0" xfId="49" applyFont="1" applyFill="1" applyBorder="1" applyAlignment="1">
      <alignment vertical="center"/>
    </xf>
    <xf numFmtId="0" fontId="8" fillId="0" borderId="47" xfId="0" applyFont="1" applyFill="1" applyBorder="1" applyAlignment="1">
      <alignment horizontal="distributed" vertical="center"/>
    </xf>
    <xf numFmtId="179" fontId="8" fillId="0" borderId="46" xfId="0" applyNumberFormat="1" applyFont="1" applyFill="1" applyBorder="1" applyAlignment="1">
      <alignment vertical="center"/>
    </xf>
    <xf numFmtId="38" fontId="8" fillId="0" borderId="31" xfId="49" applyFont="1" applyFill="1" applyBorder="1" applyAlignment="1">
      <alignment vertical="center"/>
    </xf>
    <xf numFmtId="179" fontId="8" fillId="0" borderId="46" xfId="0" applyNumberFormat="1" applyFont="1" applyFill="1" applyBorder="1" applyAlignment="1">
      <alignment horizontal="right" vertical="center"/>
    </xf>
    <xf numFmtId="38" fontId="8" fillId="0" borderId="33" xfId="49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209" fontId="8" fillId="0" borderId="48" xfId="0" applyNumberFormat="1" applyFont="1" applyFill="1" applyBorder="1" applyAlignment="1">
      <alignment vertical="center"/>
    </xf>
    <xf numFmtId="208" fontId="8" fillId="0" borderId="31" xfId="49" applyNumberFormat="1" applyFont="1" applyFill="1" applyBorder="1" applyAlignment="1">
      <alignment vertical="center"/>
    </xf>
    <xf numFmtId="209" fontId="8" fillId="0" borderId="46" xfId="0" applyNumberFormat="1" applyFont="1" applyFill="1" applyBorder="1" applyAlignment="1">
      <alignment vertical="center"/>
    </xf>
    <xf numFmtId="209" fontId="8" fillId="0" borderId="46" xfId="0" applyNumberFormat="1" applyFont="1" applyFill="1" applyBorder="1" applyAlignment="1">
      <alignment horizontal="right" vertical="center"/>
    </xf>
    <xf numFmtId="208" fontId="8" fillId="0" borderId="31" xfId="49" applyNumberFormat="1" applyFont="1" applyFill="1" applyBorder="1" applyAlignment="1">
      <alignment horizontal="right" vertical="center"/>
    </xf>
    <xf numFmtId="209" fontId="8" fillId="0" borderId="48" xfId="0" applyNumberFormat="1" applyFont="1" applyFill="1" applyBorder="1" applyAlignment="1">
      <alignment horizontal="right" vertical="center"/>
    </xf>
    <xf numFmtId="208" fontId="8" fillId="0" borderId="33" xfId="49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205" fontId="8" fillId="0" borderId="29" xfId="49" applyNumberFormat="1" applyFont="1" applyFill="1" applyBorder="1" applyAlignment="1">
      <alignment horizontal="right" vertical="center"/>
    </xf>
    <xf numFmtId="205" fontId="8" fillId="0" borderId="0" xfId="49" applyNumberFormat="1" applyFont="1" applyFill="1" applyBorder="1" applyAlignment="1">
      <alignment vertical="center"/>
    </xf>
    <xf numFmtId="206" fontId="8" fillId="0" borderId="29" xfId="49" applyNumberFormat="1" applyFont="1" applyFill="1" applyBorder="1" applyAlignment="1">
      <alignment vertical="center"/>
    </xf>
    <xf numFmtId="205" fontId="8" fillId="0" borderId="29" xfId="49" applyNumberFormat="1" applyFont="1" applyFill="1" applyBorder="1" applyAlignment="1">
      <alignment vertical="center"/>
    </xf>
    <xf numFmtId="205" fontId="8" fillId="0" borderId="16" xfId="49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24" xfId="62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vertical="center"/>
    </xf>
    <xf numFmtId="205" fontId="8" fillId="0" borderId="21" xfId="49" applyNumberFormat="1" applyFont="1" applyFill="1" applyBorder="1" applyAlignment="1">
      <alignment vertical="center"/>
    </xf>
    <xf numFmtId="205" fontId="8" fillId="0" borderId="0" xfId="62" applyNumberFormat="1" applyFont="1" applyFill="1" applyBorder="1" applyAlignment="1">
      <alignment vertical="center"/>
      <protection/>
    </xf>
    <xf numFmtId="206" fontId="8" fillId="0" borderId="29" xfId="62" applyNumberFormat="1" applyFont="1" applyFill="1" applyBorder="1" applyAlignment="1">
      <alignment vertical="center"/>
      <protection/>
    </xf>
    <xf numFmtId="205" fontId="8" fillId="0" borderId="29" xfId="62" applyNumberFormat="1" applyFont="1" applyFill="1" applyBorder="1" applyAlignment="1">
      <alignment vertical="center"/>
      <protection/>
    </xf>
    <xf numFmtId="206" fontId="8" fillId="0" borderId="0" xfId="49" applyNumberFormat="1" applyFont="1" applyFill="1" applyBorder="1" applyAlignment="1">
      <alignment vertical="center"/>
    </xf>
    <xf numFmtId="207" fontId="8" fillId="0" borderId="22" xfId="49" applyNumberFormat="1" applyFont="1" applyFill="1" applyBorder="1" applyAlignment="1">
      <alignment vertical="center"/>
    </xf>
    <xf numFmtId="205" fontId="24" fillId="0" borderId="29" xfId="49" applyNumberFormat="1" applyFont="1" applyFill="1" applyBorder="1" applyAlignment="1">
      <alignment vertical="center"/>
    </xf>
    <xf numFmtId="0" fontId="23" fillId="0" borderId="0" xfId="62" applyFont="1" applyFill="1" applyBorder="1" applyAlignment="1">
      <alignment vertical="center"/>
      <protection/>
    </xf>
    <xf numFmtId="203" fontId="6" fillId="0" borderId="36" xfId="49" applyNumberFormat="1" applyFont="1" applyFill="1" applyBorder="1" applyAlignment="1">
      <alignment horizontal="right" vertical="center"/>
    </xf>
    <xf numFmtId="203" fontId="6" fillId="0" borderId="37" xfId="49" applyNumberFormat="1" applyFont="1" applyFill="1" applyBorder="1" applyAlignment="1">
      <alignment horizontal="right" vertical="center"/>
    </xf>
    <xf numFmtId="38" fontId="47" fillId="0" borderId="49" xfId="49" applyFont="1" applyBorder="1" applyAlignment="1">
      <alignment/>
    </xf>
    <xf numFmtId="38" fontId="47" fillId="0" borderId="50" xfId="49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205" fontId="6" fillId="0" borderId="21" xfId="0" applyNumberFormat="1" applyFont="1" applyFill="1" applyBorder="1" applyAlignment="1">
      <alignment vertical="center"/>
    </xf>
    <xf numFmtId="205" fontId="6" fillId="0" borderId="21" xfId="51" applyNumberFormat="1" applyFont="1" applyFill="1" applyBorder="1" applyAlignment="1">
      <alignment horizontal="right" vertical="center"/>
    </xf>
    <xf numFmtId="205" fontId="6" fillId="0" borderId="22" xfId="51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87" fontId="27" fillId="0" borderId="0" xfId="0" applyNumberFormat="1" applyFont="1" applyFill="1" applyAlignment="1">
      <alignment vertical="center"/>
    </xf>
    <xf numFmtId="38" fontId="6" fillId="0" borderId="21" xfId="5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187" fontId="28" fillId="0" borderId="0" xfId="0" applyNumberFormat="1" applyFont="1" applyFill="1" applyAlignment="1">
      <alignment vertical="center"/>
    </xf>
    <xf numFmtId="0" fontId="14" fillId="0" borderId="36" xfId="0" applyFont="1" applyFill="1" applyBorder="1" applyAlignment="1">
      <alignment horizontal="right" vertical="center"/>
    </xf>
    <xf numFmtId="0" fontId="14" fillId="0" borderId="37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7" fillId="0" borderId="36" xfId="51" applyFont="1" applyFill="1" applyBorder="1" applyAlignment="1">
      <alignment horizontal="right" vertical="center"/>
    </xf>
    <xf numFmtId="199" fontId="8" fillId="0" borderId="30" xfId="49" applyNumberFormat="1" applyFont="1" applyFill="1" applyBorder="1" applyAlignment="1">
      <alignment horizontal="right" vertical="center"/>
    </xf>
    <xf numFmtId="189" fontId="6" fillId="0" borderId="29" xfId="49" applyNumberFormat="1" applyFont="1" applyFill="1" applyBorder="1" applyAlignment="1">
      <alignment vertical="center"/>
    </xf>
    <xf numFmtId="199" fontId="6" fillId="0" borderId="33" xfId="49" applyNumberFormat="1" applyFont="1" applyFill="1" applyBorder="1" applyAlignment="1">
      <alignment horizontal="right" vertical="center"/>
    </xf>
    <xf numFmtId="38" fontId="6" fillId="0" borderId="24" xfId="51" applyFont="1" applyFill="1" applyBorder="1" applyAlignment="1">
      <alignment vertical="center"/>
    </xf>
    <xf numFmtId="38" fontId="6" fillId="0" borderId="29" xfId="51" applyFont="1" applyFill="1" applyBorder="1" applyAlignment="1">
      <alignment horizontal="distributed" vertical="center"/>
    </xf>
    <xf numFmtId="203" fontId="6" fillId="0" borderId="21" xfId="51" applyNumberFormat="1" applyFont="1" applyFill="1" applyBorder="1" applyAlignment="1">
      <alignment vertical="center"/>
    </xf>
    <xf numFmtId="203" fontId="6" fillId="0" borderId="21" xfId="51" applyNumberFormat="1" applyFont="1" applyFill="1" applyBorder="1" applyAlignment="1">
      <alignment horizontal="right" vertical="center"/>
    </xf>
    <xf numFmtId="204" fontId="6" fillId="0" borderId="22" xfId="51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8" fillId="0" borderId="0" xfId="49" applyNumberFormat="1" applyFont="1" applyFill="1" applyBorder="1" applyAlignment="1">
      <alignment horizontal="right" vertical="center"/>
    </xf>
    <xf numFmtId="199" fontId="6" fillId="0" borderId="22" xfId="49" applyNumberFormat="1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vertical="center"/>
    </xf>
    <xf numFmtId="38" fontId="6" fillId="0" borderId="26" xfId="49" applyFont="1" applyFill="1" applyBorder="1" applyAlignment="1">
      <alignment horizontal="center" vertical="center" shrinkToFit="1"/>
    </xf>
    <xf numFmtId="38" fontId="6" fillId="0" borderId="18" xfId="49" applyFont="1" applyFill="1" applyBorder="1" applyAlignment="1">
      <alignment horizontal="center" vertical="center" shrinkToFit="1"/>
    </xf>
    <xf numFmtId="38" fontId="6" fillId="0" borderId="51" xfId="49" applyFont="1" applyFill="1" applyBorder="1" applyAlignment="1">
      <alignment horizontal="center" vertical="center" shrinkToFit="1"/>
    </xf>
    <xf numFmtId="199" fontId="8" fillId="0" borderId="52" xfId="49" applyNumberFormat="1" applyFont="1" applyFill="1" applyBorder="1" applyAlignment="1">
      <alignment horizontal="right" vertical="center"/>
    </xf>
    <xf numFmtId="38" fontId="6" fillId="0" borderId="44" xfId="49" applyFont="1" applyFill="1" applyBorder="1" applyAlignment="1">
      <alignment horizontal="right" vertical="center"/>
    </xf>
    <xf numFmtId="199" fontId="6" fillId="0" borderId="44" xfId="49" applyNumberFormat="1" applyFont="1" applyFill="1" applyBorder="1" applyAlignment="1">
      <alignment horizontal="right" vertical="center"/>
    </xf>
    <xf numFmtId="38" fontId="6" fillId="0" borderId="48" xfId="49" applyFont="1" applyFill="1" applyBorder="1" applyAlignment="1">
      <alignment vertical="center"/>
    </xf>
    <xf numFmtId="199" fontId="8" fillId="0" borderId="22" xfId="49" applyNumberFormat="1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86" fontId="10" fillId="0" borderId="52" xfId="0" applyNumberFormat="1" applyFont="1" applyFill="1" applyBorder="1" applyAlignment="1">
      <alignment horizontal="center" vertical="center"/>
    </xf>
    <xf numFmtId="186" fontId="10" fillId="0" borderId="40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98" fontId="6" fillId="0" borderId="35" xfId="0" applyNumberFormat="1" applyFont="1" applyFill="1" applyBorder="1" applyAlignment="1">
      <alignment vertical="center"/>
    </xf>
    <xf numFmtId="186" fontId="10" fillId="0" borderId="54" xfId="0" applyNumberFormat="1" applyFont="1" applyFill="1" applyBorder="1" applyAlignment="1">
      <alignment horizontal="center" vertical="center"/>
    </xf>
    <xf numFmtId="186" fontId="10" fillId="0" borderId="56" xfId="0" applyNumberFormat="1" applyFont="1" applyFill="1" applyBorder="1" applyAlignment="1">
      <alignment horizontal="center" vertical="center"/>
    </xf>
    <xf numFmtId="197" fontId="6" fillId="0" borderId="35" xfId="0" applyNumberFormat="1" applyFont="1" applyFill="1" applyBorder="1" applyAlignment="1">
      <alignment vertical="center"/>
    </xf>
    <xf numFmtId="186" fontId="6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37" fontId="10" fillId="0" borderId="62" xfId="0" applyNumberFormat="1" applyFont="1" applyFill="1" applyBorder="1" applyAlignment="1">
      <alignment horizontal="center" vertical="center"/>
    </xf>
    <xf numFmtId="37" fontId="10" fillId="0" borderId="64" xfId="0" applyNumberFormat="1" applyFont="1" applyFill="1" applyBorder="1" applyAlignment="1">
      <alignment horizontal="center" vertical="center"/>
    </xf>
    <xf numFmtId="37" fontId="10" fillId="0" borderId="63" xfId="0" applyNumberFormat="1" applyFont="1" applyFill="1" applyBorder="1" applyAlignment="1">
      <alignment horizontal="center" vertical="center"/>
    </xf>
    <xf numFmtId="186" fontId="6" fillId="0" borderId="54" xfId="0" applyNumberFormat="1" applyFont="1" applyFill="1" applyBorder="1" applyAlignment="1">
      <alignment horizontal="center" vertical="center"/>
    </xf>
    <xf numFmtId="186" fontId="6" fillId="0" borderId="56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37" fontId="6" fillId="0" borderId="62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37" fontId="6" fillId="0" borderId="54" xfId="0" applyNumberFormat="1" applyFont="1" applyFill="1" applyBorder="1" applyAlignment="1">
      <alignment horizontal="center" vertical="center"/>
    </xf>
    <xf numFmtId="37" fontId="6" fillId="0" borderId="6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38" fontId="6" fillId="0" borderId="68" xfId="49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8" fillId="0" borderId="39" xfId="49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 wrapText="1"/>
    </xf>
    <xf numFmtId="0" fontId="11" fillId="0" borderId="31" xfId="0" applyFont="1" applyFill="1" applyBorder="1" applyAlignment="1">
      <alignment horizontal="distributed" vertical="center" wrapText="1"/>
    </xf>
    <xf numFmtId="38" fontId="6" fillId="0" borderId="58" xfId="49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38" fontId="6" fillId="0" borderId="39" xfId="49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38" fontId="6" fillId="0" borderId="24" xfId="49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38" fontId="8" fillId="0" borderId="24" xfId="49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67" xfId="49" applyFont="1" applyFill="1" applyBorder="1" applyAlignment="1">
      <alignment vertical="center" shrinkToFit="1"/>
    </xf>
    <xf numFmtId="0" fontId="6" fillId="0" borderId="56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38" fontId="8" fillId="0" borderId="41" xfId="49" applyFont="1" applyFill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38" fontId="6" fillId="0" borderId="51" xfId="49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38" fontId="6" fillId="0" borderId="16" xfId="49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38" fontId="6" fillId="0" borderId="17" xfId="49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38" fontId="6" fillId="0" borderId="69" xfId="49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72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20" fillId="0" borderId="53" xfId="0" applyFont="1" applyFill="1" applyBorder="1" applyAlignment="1">
      <alignment horizontal="distributed" vertical="center"/>
    </xf>
    <xf numFmtId="0" fontId="20" fillId="0" borderId="57" xfId="0" applyFont="1" applyFill="1" applyBorder="1" applyAlignment="1">
      <alignment horizontal="distributed" vertical="center"/>
    </xf>
    <xf numFmtId="0" fontId="20" fillId="0" borderId="28" xfId="0" applyFont="1" applyFill="1" applyBorder="1" applyAlignment="1">
      <alignment horizontal="distributed" vertical="center"/>
    </xf>
    <xf numFmtId="179" fontId="6" fillId="0" borderId="51" xfId="49" applyNumberFormat="1" applyFont="1" applyFill="1" applyBorder="1" applyAlignment="1">
      <alignment horizontal="center" vertical="center"/>
    </xf>
    <xf numFmtId="179" fontId="6" fillId="0" borderId="25" xfId="49" applyNumberFormat="1" applyFont="1" applyFill="1" applyBorder="1" applyAlignment="1">
      <alignment horizontal="center" vertical="center"/>
    </xf>
    <xf numFmtId="179" fontId="6" fillId="0" borderId="26" xfId="49" applyNumberFormat="1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54" xfId="49" applyFont="1" applyFill="1" applyBorder="1" applyAlignment="1">
      <alignment horizontal="center" vertical="center"/>
    </xf>
    <xf numFmtId="38" fontId="6" fillId="0" borderId="56" xfId="49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8" fillId="0" borderId="39" xfId="62" applyFont="1" applyFill="1" applyBorder="1" applyAlignment="1">
      <alignment horizontal="center" vertical="center"/>
      <protection/>
    </xf>
    <xf numFmtId="0" fontId="8" fillId="0" borderId="40" xfId="0" applyFont="1" applyFill="1" applyBorder="1" applyAlignment="1">
      <alignment horizontal="center" vertical="center"/>
    </xf>
    <xf numFmtId="0" fontId="8" fillId="0" borderId="24" xfId="62" applyFont="1" applyFill="1" applyBorder="1" applyAlignment="1">
      <alignment horizontal="distributed" vertical="center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0" fontId="8" fillId="0" borderId="29" xfId="62" applyFont="1" applyFill="1" applyBorder="1" applyAlignment="1">
      <alignment horizontal="center" vertical="center" shrinkToFit="1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vertical="center"/>
    </xf>
    <xf numFmtId="0" fontId="6" fillId="0" borderId="58" xfId="62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Ｈ７実績" xfId="62"/>
    <cellStyle name="標準_Ｈ８林業統計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自動車道の開設実績累計と現況</a:t>
            </a:r>
          </a:p>
        </c:rich>
      </c:tx>
      <c:layout>
        <c:manualLayout>
          <c:xMode val="factor"/>
          <c:yMode val="factor"/>
          <c:x val="0.056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51"/>
          <c:w val="0.9925"/>
          <c:h val="0.91175"/>
        </c:manualLayout>
      </c:layout>
      <c:lineChart>
        <c:grouping val="stacked"/>
        <c:varyColors val="0"/>
        <c:ser>
          <c:idx val="1"/>
          <c:order val="0"/>
          <c:tx>
            <c:strRef>
              <c:f>'4-1林道網整備計画'!$D$62</c:f>
              <c:strCache>
                <c:ptCount val="1"/>
                <c:pt idx="0">
                  <c:v>開設累計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'4-1林道網整備計画'!$C$69:$C$91</c:f>
              <c:strCache>
                <c:ptCount val="23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</c:strCache>
            </c:strRef>
          </c:cat>
          <c:val>
            <c:numRef>
              <c:f>'4-1林道網整備計画'!$D$69:$D$91</c:f>
              <c:numCache>
                <c:ptCount val="23"/>
                <c:pt idx="0">
                  <c:v>1934</c:v>
                </c:pt>
                <c:pt idx="1">
                  <c:v>1972</c:v>
                </c:pt>
                <c:pt idx="2">
                  <c:v>2015</c:v>
                </c:pt>
                <c:pt idx="3">
                  <c:v>2052</c:v>
                </c:pt>
                <c:pt idx="4">
                  <c:v>2077</c:v>
                </c:pt>
                <c:pt idx="5">
                  <c:v>2102</c:v>
                </c:pt>
                <c:pt idx="6">
                  <c:v>2127</c:v>
                </c:pt>
                <c:pt idx="7">
                  <c:v>2160</c:v>
                </c:pt>
                <c:pt idx="8">
                  <c:v>2192</c:v>
                </c:pt>
                <c:pt idx="9">
                  <c:v>2215</c:v>
                </c:pt>
                <c:pt idx="10">
                  <c:v>2237</c:v>
                </c:pt>
                <c:pt idx="11">
                  <c:v>2255</c:v>
                </c:pt>
                <c:pt idx="12">
                  <c:v>2278</c:v>
                </c:pt>
                <c:pt idx="13">
                  <c:v>2301</c:v>
                </c:pt>
                <c:pt idx="14">
                  <c:v>2317</c:v>
                </c:pt>
                <c:pt idx="15">
                  <c:v>2328</c:v>
                </c:pt>
                <c:pt idx="16">
                  <c:v>2340</c:v>
                </c:pt>
                <c:pt idx="17">
                  <c:v>2349</c:v>
                </c:pt>
                <c:pt idx="18">
                  <c:v>2362</c:v>
                </c:pt>
                <c:pt idx="19">
                  <c:v>2375</c:v>
                </c:pt>
                <c:pt idx="20">
                  <c:v>2382</c:v>
                </c:pt>
                <c:pt idx="21">
                  <c:v>2390</c:v>
                </c:pt>
                <c:pt idx="22">
                  <c:v>2397.6</c:v>
                </c:pt>
              </c:numCache>
            </c:numRef>
          </c:val>
          <c:smooth val="0"/>
        </c:ser>
        <c:marker val="1"/>
        <c:axId val="46973952"/>
        <c:axId val="20112385"/>
      </c:lineChart>
      <c:lineChart>
        <c:grouping val="standard"/>
        <c:varyColors val="0"/>
        <c:ser>
          <c:idx val="2"/>
          <c:order val="1"/>
          <c:tx>
            <c:strRef>
              <c:f>'4-1林道網整備計画'!$E$62</c:f>
              <c:strCache>
                <c:ptCount val="1"/>
                <c:pt idx="0">
                  <c:v>現況延長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'4-1林道網整備計画'!$C$69:$C$91</c:f>
              <c:strCache>
                <c:ptCount val="23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</c:strCache>
            </c:strRef>
          </c:cat>
          <c:val>
            <c:numRef>
              <c:f>'4-1林道網整備計画'!$E$69:$E$91</c:f>
              <c:numCache>
                <c:ptCount val="23"/>
                <c:pt idx="0">
                  <c:v>1427</c:v>
                </c:pt>
                <c:pt idx="1">
                  <c:v>1452</c:v>
                </c:pt>
                <c:pt idx="2">
                  <c:v>1484</c:v>
                </c:pt>
                <c:pt idx="3">
                  <c:v>1514</c:v>
                </c:pt>
                <c:pt idx="4">
                  <c:v>1526</c:v>
                </c:pt>
                <c:pt idx="5">
                  <c:v>1557</c:v>
                </c:pt>
                <c:pt idx="6">
                  <c:v>1579</c:v>
                </c:pt>
                <c:pt idx="7">
                  <c:v>1610</c:v>
                </c:pt>
                <c:pt idx="8">
                  <c:v>1562</c:v>
                </c:pt>
                <c:pt idx="9">
                  <c:v>1478</c:v>
                </c:pt>
                <c:pt idx="10">
                  <c:v>1501</c:v>
                </c:pt>
                <c:pt idx="11">
                  <c:v>1522</c:v>
                </c:pt>
                <c:pt idx="12">
                  <c:v>1539</c:v>
                </c:pt>
                <c:pt idx="13">
                  <c:v>1554</c:v>
                </c:pt>
                <c:pt idx="14">
                  <c:v>1558</c:v>
                </c:pt>
                <c:pt idx="15">
                  <c:v>1564</c:v>
                </c:pt>
                <c:pt idx="16">
                  <c:v>1575</c:v>
                </c:pt>
                <c:pt idx="17">
                  <c:v>1585</c:v>
                </c:pt>
                <c:pt idx="18">
                  <c:v>1596</c:v>
                </c:pt>
                <c:pt idx="19">
                  <c:v>1610</c:v>
                </c:pt>
                <c:pt idx="20">
                  <c:v>1617</c:v>
                </c:pt>
                <c:pt idx="21">
                  <c:v>1618</c:v>
                </c:pt>
                <c:pt idx="22">
                  <c:v>1626.5</c:v>
                </c:pt>
              </c:numCache>
            </c:numRef>
          </c:val>
          <c:smooth val="0"/>
        </c:ser>
        <c:marker val="1"/>
        <c:axId val="46793738"/>
        <c:axId val="18490459"/>
      </c:line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>
            <c:manualLayout>
              <c:xMode val="factor"/>
              <c:yMode val="factor"/>
              <c:x val="0.033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952"/>
        <c:crossesAt val="1"/>
        <c:crossBetween val="between"/>
        <c:dispUnits/>
        <c:majorUnit val="250"/>
      </c:valAx>
      <c:catAx>
        <c:axId val="46793738"/>
        <c:scaling>
          <c:orientation val="minMax"/>
        </c:scaling>
        <c:axPos val="b"/>
        <c:delete val="1"/>
        <c:majorTickMark val="out"/>
        <c:minorTickMark val="none"/>
        <c:tickLblPos val="none"/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  <c:max val="2500"/>
        </c:scaling>
        <c:axPos val="l"/>
        <c:delete val="1"/>
        <c:majorTickMark val="out"/>
        <c:minorTickMark val="none"/>
        <c:tickLblPos val="none"/>
        <c:crossAx val="46793738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"/>
          <c:y val="0.67475"/>
          <c:w val="0.234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自動車道年開設量の推移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25"/>
          <c:w val="0.98575"/>
          <c:h val="0.911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'4-1林道網整備計画'!$G$69:$G$91</c:f>
              <c:strCache>
                <c:ptCount val="23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</c:strCache>
            </c:strRef>
          </c:cat>
          <c:val>
            <c:numRef>
              <c:f>'4-1林道網整備計画'!$H$69:$H$91</c:f>
              <c:numCache>
                <c:ptCount val="23"/>
                <c:pt idx="0">
                  <c:v>52.6</c:v>
                </c:pt>
                <c:pt idx="1">
                  <c:v>38.7</c:v>
                </c:pt>
                <c:pt idx="2">
                  <c:v>42.3</c:v>
                </c:pt>
                <c:pt idx="3">
                  <c:v>36.8</c:v>
                </c:pt>
                <c:pt idx="4">
                  <c:v>25</c:v>
                </c:pt>
                <c:pt idx="5">
                  <c:v>25.3</c:v>
                </c:pt>
                <c:pt idx="6">
                  <c:v>25.1</c:v>
                </c:pt>
                <c:pt idx="7">
                  <c:v>32.8</c:v>
                </c:pt>
                <c:pt idx="8">
                  <c:v>31.7</c:v>
                </c:pt>
                <c:pt idx="9">
                  <c:v>23.3</c:v>
                </c:pt>
                <c:pt idx="10">
                  <c:v>22.4</c:v>
                </c:pt>
                <c:pt idx="11">
                  <c:v>17.8</c:v>
                </c:pt>
                <c:pt idx="12">
                  <c:v>23</c:v>
                </c:pt>
                <c:pt idx="13">
                  <c:v>22.7</c:v>
                </c:pt>
                <c:pt idx="14">
                  <c:v>16</c:v>
                </c:pt>
                <c:pt idx="15">
                  <c:v>12</c:v>
                </c:pt>
                <c:pt idx="16">
                  <c:v>11</c:v>
                </c:pt>
                <c:pt idx="17">
                  <c:v>10</c:v>
                </c:pt>
                <c:pt idx="18">
                  <c:v>12</c:v>
                </c:pt>
                <c:pt idx="19">
                  <c:v>13</c:v>
                </c:pt>
                <c:pt idx="20">
                  <c:v>7</c:v>
                </c:pt>
                <c:pt idx="21">
                  <c:v>8</c:v>
                </c:pt>
                <c:pt idx="22">
                  <c:v>7.6</c:v>
                </c:pt>
              </c:numCache>
            </c:numRef>
          </c:val>
          <c:smooth val="0"/>
        </c:ser>
        <c:marker val="1"/>
        <c:axId val="32196404"/>
        <c:axId val="21332181"/>
      </c:lineChart>
      <c:catAx>
        <c:axId val="321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32181"/>
        <c:crosses val="autoZero"/>
        <c:auto val="0"/>
        <c:lblOffset val="100"/>
        <c:tickLblSkip val="1"/>
        <c:noMultiLvlLbl val="0"/>
      </c:catAx>
      <c:valAx>
        <c:axId val="21332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>
            <c:manualLayout>
              <c:xMode val="factor"/>
              <c:yMode val="factor"/>
              <c:x val="0.023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40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7</xdr:col>
      <xdr:colOff>266700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0" y="4895850"/>
        <a:ext cx="39528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23</xdr:row>
      <xdr:rowOff>0</xdr:rowOff>
    </xdr:from>
    <xdr:to>
      <xdr:col>14</xdr:col>
      <xdr:colOff>114300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971925" y="4895850"/>
        <a:ext cx="34385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7">
      <selection activeCell="Q23" sqref="Q23"/>
    </sheetView>
  </sheetViews>
  <sheetFormatPr defaultColWidth="9.00390625" defaultRowHeight="13.5"/>
  <cols>
    <col min="1" max="1" width="5.625" style="1" customWidth="1"/>
    <col min="2" max="2" width="10.625" style="1" customWidth="1"/>
    <col min="3" max="3" width="5.625" style="1" customWidth="1"/>
    <col min="4" max="4" width="7.625" style="1" customWidth="1"/>
    <col min="5" max="5" width="5.625" style="1" customWidth="1"/>
    <col min="6" max="6" width="7.625" style="1" customWidth="1"/>
    <col min="7" max="7" width="5.625" style="1" customWidth="1"/>
    <col min="8" max="8" width="7.625" style="1" customWidth="1"/>
    <col min="9" max="9" width="5.625" style="1" customWidth="1"/>
    <col min="10" max="10" width="7.625" style="1" customWidth="1"/>
    <col min="11" max="11" width="5.625" style="1" customWidth="1"/>
    <col min="12" max="12" width="7.625" style="1" customWidth="1"/>
    <col min="13" max="13" width="5.625" style="1" customWidth="1"/>
    <col min="14" max="14" width="7.625" style="1" customWidth="1"/>
    <col min="15" max="16384" width="9.00390625" style="1" customWidth="1"/>
  </cols>
  <sheetData>
    <row r="1" s="34" customFormat="1" ht="17.25">
      <c r="A1" s="33" t="s">
        <v>163</v>
      </c>
    </row>
    <row r="2" s="23" customFormat="1" ht="12.75" thickBot="1">
      <c r="N2" s="35"/>
    </row>
    <row r="3" spans="1:14" s="23" customFormat="1" ht="18" customHeight="1">
      <c r="A3" s="264" t="s">
        <v>146</v>
      </c>
      <c r="B3" s="265"/>
      <c r="C3" s="270" t="s">
        <v>147</v>
      </c>
      <c r="D3" s="265"/>
      <c r="E3" s="275" t="s">
        <v>148</v>
      </c>
      <c r="F3" s="276"/>
      <c r="G3" s="276"/>
      <c r="H3" s="276"/>
      <c r="I3" s="276"/>
      <c r="J3" s="255"/>
      <c r="K3" s="282" t="s">
        <v>149</v>
      </c>
      <c r="L3" s="283"/>
      <c r="M3" s="283"/>
      <c r="N3" s="284"/>
    </row>
    <row r="4" spans="1:14" s="23" customFormat="1" ht="18" customHeight="1">
      <c r="A4" s="266"/>
      <c r="B4" s="267"/>
      <c r="C4" s="271"/>
      <c r="D4" s="267"/>
      <c r="E4" s="256"/>
      <c r="F4" s="277"/>
      <c r="G4" s="277"/>
      <c r="H4" s="277"/>
      <c r="I4" s="277"/>
      <c r="J4" s="278"/>
      <c r="K4" s="285" t="s">
        <v>150</v>
      </c>
      <c r="L4" s="286"/>
      <c r="M4" s="287" t="s">
        <v>151</v>
      </c>
      <c r="N4" s="288"/>
    </row>
    <row r="5" spans="1:14" s="23" customFormat="1" ht="18" customHeight="1">
      <c r="A5" s="268"/>
      <c r="B5" s="269"/>
      <c r="C5" s="272"/>
      <c r="D5" s="269"/>
      <c r="E5" s="279"/>
      <c r="F5" s="280"/>
      <c r="G5" s="280"/>
      <c r="H5" s="280"/>
      <c r="I5" s="280"/>
      <c r="J5" s="281"/>
      <c r="K5" s="260"/>
      <c r="L5" s="261"/>
      <c r="M5" s="279"/>
      <c r="N5" s="289"/>
    </row>
    <row r="6" spans="1:14" s="23" customFormat="1" ht="22.5" customHeight="1">
      <c r="A6" s="314" t="s">
        <v>154</v>
      </c>
      <c r="B6" s="315"/>
      <c r="C6" s="260" t="s">
        <v>173</v>
      </c>
      <c r="D6" s="261"/>
      <c r="E6" s="257" t="s">
        <v>227</v>
      </c>
      <c r="F6" s="258"/>
      <c r="G6" s="258"/>
      <c r="H6" s="258"/>
      <c r="I6" s="258"/>
      <c r="J6" s="259"/>
      <c r="K6" s="290" t="s">
        <v>228</v>
      </c>
      <c r="L6" s="291"/>
      <c r="M6" s="273" t="s">
        <v>213</v>
      </c>
      <c r="N6" s="274"/>
    </row>
    <row r="7" spans="1:14" s="23" customFormat="1" ht="22.5" customHeight="1">
      <c r="A7" s="311" t="s">
        <v>155</v>
      </c>
      <c r="B7" s="312"/>
      <c r="C7" s="262" t="s">
        <v>172</v>
      </c>
      <c r="D7" s="263"/>
      <c r="E7" s="257" t="s">
        <v>270</v>
      </c>
      <c r="F7" s="258"/>
      <c r="G7" s="258"/>
      <c r="H7" s="258"/>
      <c r="I7" s="258"/>
      <c r="J7" s="259"/>
      <c r="K7" s="301" t="s">
        <v>229</v>
      </c>
      <c r="L7" s="302"/>
      <c r="M7" s="306" t="s">
        <v>214</v>
      </c>
      <c r="N7" s="307"/>
    </row>
    <row r="8" spans="1:14" s="36" customFormat="1" ht="22.5" customHeight="1">
      <c r="A8" s="313"/>
      <c r="B8" s="291"/>
      <c r="C8" s="293" t="s">
        <v>156</v>
      </c>
      <c r="D8" s="294"/>
      <c r="E8" s="257" t="s">
        <v>270</v>
      </c>
      <c r="F8" s="258"/>
      <c r="G8" s="258"/>
      <c r="H8" s="258"/>
      <c r="I8" s="258"/>
      <c r="J8" s="259"/>
      <c r="K8" s="301" t="s">
        <v>230</v>
      </c>
      <c r="L8" s="302"/>
      <c r="M8" s="306" t="s">
        <v>215</v>
      </c>
      <c r="N8" s="307"/>
    </row>
    <row r="9" spans="1:14" s="23" customFormat="1" ht="22.5" customHeight="1">
      <c r="A9" s="308" t="s">
        <v>152</v>
      </c>
      <c r="B9" s="309"/>
      <c r="C9" s="293" t="s">
        <v>152</v>
      </c>
      <c r="D9" s="294"/>
      <c r="E9" s="257" t="s">
        <v>271</v>
      </c>
      <c r="F9" s="258"/>
      <c r="G9" s="258"/>
      <c r="H9" s="258"/>
      <c r="I9" s="258"/>
      <c r="J9" s="259"/>
      <c r="K9" s="301" t="s">
        <v>231</v>
      </c>
      <c r="L9" s="302"/>
      <c r="M9" s="306" t="s">
        <v>216</v>
      </c>
      <c r="N9" s="307"/>
    </row>
    <row r="10" spans="1:14" s="23" customFormat="1" ht="22.5" customHeight="1">
      <c r="A10" s="308" t="s">
        <v>153</v>
      </c>
      <c r="B10" s="309"/>
      <c r="C10" s="293" t="s">
        <v>174</v>
      </c>
      <c r="D10" s="294"/>
      <c r="E10" s="257" t="s">
        <v>210</v>
      </c>
      <c r="F10" s="258"/>
      <c r="G10" s="258"/>
      <c r="H10" s="258"/>
      <c r="I10" s="258"/>
      <c r="J10" s="259"/>
      <c r="K10" s="301" t="s">
        <v>211</v>
      </c>
      <c r="L10" s="302"/>
      <c r="M10" s="306" t="s">
        <v>217</v>
      </c>
      <c r="N10" s="307"/>
    </row>
    <row r="11" spans="1:14" s="23" customFormat="1" ht="22.5" customHeight="1">
      <c r="A11" s="310"/>
      <c r="B11" s="278"/>
      <c r="C11" s="293" t="s">
        <v>157</v>
      </c>
      <c r="D11" s="294"/>
      <c r="E11" s="257" t="s">
        <v>210</v>
      </c>
      <c r="F11" s="258"/>
      <c r="G11" s="258"/>
      <c r="H11" s="258"/>
      <c r="I11" s="258"/>
      <c r="J11" s="259"/>
      <c r="K11" s="301" t="s">
        <v>212</v>
      </c>
      <c r="L11" s="302"/>
      <c r="M11" s="306" t="s">
        <v>218</v>
      </c>
      <c r="N11" s="307"/>
    </row>
    <row r="12" spans="1:14" s="23" customFormat="1" ht="22.5" customHeight="1" thickBot="1">
      <c r="A12" s="310"/>
      <c r="B12" s="278"/>
      <c r="C12" s="262" t="s">
        <v>158</v>
      </c>
      <c r="D12" s="263"/>
      <c r="E12" s="298" t="s">
        <v>210</v>
      </c>
      <c r="F12" s="299"/>
      <c r="G12" s="299"/>
      <c r="H12" s="299"/>
      <c r="I12" s="299"/>
      <c r="J12" s="300"/>
      <c r="K12" s="296" t="s">
        <v>232</v>
      </c>
      <c r="L12" s="297"/>
      <c r="M12" s="304" t="s">
        <v>219</v>
      </c>
      <c r="N12" s="305"/>
    </row>
    <row r="13" spans="1:14" s="23" customFormat="1" ht="18" customHeight="1">
      <c r="A13" s="165"/>
      <c r="B13" s="164"/>
      <c r="C13" s="292"/>
      <c r="D13" s="292"/>
      <c r="E13" s="295"/>
      <c r="F13" s="295"/>
      <c r="G13" s="292"/>
      <c r="H13" s="292"/>
      <c r="I13" s="295"/>
      <c r="J13" s="295"/>
      <c r="K13" s="292"/>
      <c r="L13" s="303"/>
      <c r="M13" s="295"/>
      <c r="N13" s="303"/>
    </row>
    <row r="14" s="23" customFormat="1" ht="5.25" customHeight="1"/>
    <row r="15" s="23" customFormat="1" ht="12"/>
    <row r="16" s="23" customFormat="1" ht="12"/>
    <row r="17" s="23" customFormat="1" ht="17.25">
      <c r="H17" s="163"/>
    </row>
    <row r="18" s="23" customFormat="1" ht="12"/>
    <row r="60" spans="3:8" ht="14.25">
      <c r="C60" s="3" t="s">
        <v>19</v>
      </c>
      <c r="D60" s="4"/>
      <c r="E60" s="4"/>
      <c r="G60" s="3" t="s">
        <v>19</v>
      </c>
      <c r="H60" s="14"/>
    </row>
    <row r="61" spans="3:8" ht="12.75" thickBot="1">
      <c r="C61" s="4"/>
      <c r="D61" s="4"/>
      <c r="E61" s="24" t="s">
        <v>22</v>
      </c>
      <c r="G61" s="4"/>
      <c r="H61" s="15" t="s">
        <v>22</v>
      </c>
    </row>
    <row r="62" spans="3:8" ht="12">
      <c r="C62" s="5" t="s">
        <v>20</v>
      </c>
      <c r="D62" s="6" t="s">
        <v>24</v>
      </c>
      <c r="E62" s="157" t="s">
        <v>25</v>
      </c>
      <c r="G62" s="5" t="s">
        <v>20</v>
      </c>
      <c r="H62" s="16" t="s">
        <v>21</v>
      </c>
    </row>
    <row r="63" spans="3:8" ht="12">
      <c r="C63" s="7">
        <v>56</v>
      </c>
      <c r="D63" s="8">
        <v>1618</v>
      </c>
      <c r="E63" s="9">
        <v>1155</v>
      </c>
      <c r="G63" s="7">
        <v>56</v>
      </c>
      <c r="H63" s="9">
        <v>47.1</v>
      </c>
    </row>
    <row r="64" spans="3:8" ht="12">
      <c r="C64" s="7">
        <v>57</v>
      </c>
      <c r="D64" s="8">
        <v>1671</v>
      </c>
      <c r="E64" s="9">
        <v>1191</v>
      </c>
      <c r="G64" s="7">
        <v>57</v>
      </c>
      <c r="H64" s="9">
        <v>52.8</v>
      </c>
    </row>
    <row r="65" spans="3:8" ht="12">
      <c r="C65" s="7">
        <v>58</v>
      </c>
      <c r="D65" s="8">
        <v>1722</v>
      </c>
      <c r="E65" s="9">
        <v>1242</v>
      </c>
      <c r="G65" s="7">
        <v>58</v>
      </c>
      <c r="H65" s="9">
        <v>51.2</v>
      </c>
    </row>
    <row r="66" spans="3:8" ht="12">
      <c r="C66" s="7">
        <v>59</v>
      </c>
      <c r="D66" s="8">
        <v>1776</v>
      </c>
      <c r="E66" s="9">
        <v>1291</v>
      </c>
      <c r="G66" s="7">
        <v>59</v>
      </c>
      <c r="H66" s="9">
        <v>53.9</v>
      </c>
    </row>
    <row r="67" spans="3:8" ht="12">
      <c r="C67" s="7">
        <v>60</v>
      </c>
      <c r="D67" s="8">
        <v>1831</v>
      </c>
      <c r="E67" s="9">
        <v>1340</v>
      </c>
      <c r="G67" s="7">
        <v>60</v>
      </c>
      <c r="H67" s="9">
        <v>55.4</v>
      </c>
    </row>
    <row r="68" spans="3:8" ht="12">
      <c r="C68" s="7">
        <v>61</v>
      </c>
      <c r="D68" s="8">
        <v>1881</v>
      </c>
      <c r="E68" s="9">
        <v>1382</v>
      </c>
      <c r="G68" s="7">
        <v>61</v>
      </c>
      <c r="H68" s="9">
        <v>50</v>
      </c>
    </row>
    <row r="69" spans="3:8" ht="12">
      <c r="C69" s="7">
        <v>62</v>
      </c>
      <c r="D69" s="8">
        <v>1934</v>
      </c>
      <c r="E69" s="9">
        <v>1427</v>
      </c>
      <c r="G69" s="7">
        <v>62</v>
      </c>
      <c r="H69" s="9">
        <v>52.6</v>
      </c>
    </row>
    <row r="70" spans="3:8" ht="12">
      <c r="C70" s="7">
        <v>63</v>
      </c>
      <c r="D70" s="8">
        <v>1972</v>
      </c>
      <c r="E70" s="9">
        <v>1452</v>
      </c>
      <c r="G70" s="7">
        <v>63</v>
      </c>
      <c r="H70" s="9">
        <v>38.7</v>
      </c>
    </row>
    <row r="71" spans="3:8" ht="12">
      <c r="C71" s="10" t="s">
        <v>23</v>
      </c>
      <c r="D71" s="8">
        <v>2015</v>
      </c>
      <c r="E71" s="9">
        <v>1484</v>
      </c>
      <c r="G71" s="10" t="s">
        <v>23</v>
      </c>
      <c r="H71" s="9">
        <v>42.3</v>
      </c>
    </row>
    <row r="72" spans="3:8" ht="12">
      <c r="C72" s="7">
        <v>2</v>
      </c>
      <c r="D72" s="8">
        <v>2052</v>
      </c>
      <c r="E72" s="9">
        <v>1514</v>
      </c>
      <c r="G72" s="7">
        <v>2</v>
      </c>
      <c r="H72" s="9">
        <v>36.8</v>
      </c>
    </row>
    <row r="73" spans="3:8" ht="12">
      <c r="C73" s="7">
        <v>3</v>
      </c>
      <c r="D73" s="8">
        <v>2077</v>
      </c>
      <c r="E73" s="9">
        <v>1526</v>
      </c>
      <c r="G73" s="7">
        <v>3</v>
      </c>
      <c r="H73" s="9">
        <v>25</v>
      </c>
    </row>
    <row r="74" spans="3:8" ht="12">
      <c r="C74" s="7">
        <v>4</v>
      </c>
      <c r="D74" s="8">
        <v>2102</v>
      </c>
      <c r="E74" s="9">
        <v>1557</v>
      </c>
      <c r="G74" s="7">
        <v>4</v>
      </c>
      <c r="H74" s="9">
        <v>25.3</v>
      </c>
    </row>
    <row r="75" spans="3:8" ht="12">
      <c r="C75" s="7">
        <v>5</v>
      </c>
      <c r="D75" s="8">
        <v>2127</v>
      </c>
      <c r="E75" s="9">
        <v>1579</v>
      </c>
      <c r="G75" s="7">
        <v>5</v>
      </c>
      <c r="H75" s="9">
        <v>25.1</v>
      </c>
    </row>
    <row r="76" spans="3:8" ht="12">
      <c r="C76" s="7">
        <v>6</v>
      </c>
      <c r="D76" s="8">
        <v>2160</v>
      </c>
      <c r="E76" s="9">
        <v>1610</v>
      </c>
      <c r="G76" s="7">
        <v>6</v>
      </c>
      <c r="H76" s="9">
        <v>32.8</v>
      </c>
    </row>
    <row r="77" spans="3:8" ht="12">
      <c r="C77" s="7">
        <v>7</v>
      </c>
      <c r="D77" s="8">
        <v>2192</v>
      </c>
      <c r="E77" s="9">
        <v>1562</v>
      </c>
      <c r="G77" s="7">
        <v>7</v>
      </c>
      <c r="H77" s="9">
        <v>31.7</v>
      </c>
    </row>
    <row r="78" spans="3:8" ht="12">
      <c r="C78" s="7">
        <v>8</v>
      </c>
      <c r="D78" s="8">
        <v>2215</v>
      </c>
      <c r="E78" s="9">
        <v>1478</v>
      </c>
      <c r="G78" s="7">
        <v>8</v>
      </c>
      <c r="H78" s="9">
        <v>23.3</v>
      </c>
    </row>
    <row r="79" spans="3:8" ht="12">
      <c r="C79" s="7">
        <v>9</v>
      </c>
      <c r="D79" s="8">
        <v>2237</v>
      </c>
      <c r="E79" s="9">
        <v>1501</v>
      </c>
      <c r="G79" s="7">
        <v>9</v>
      </c>
      <c r="H79" s="9">
        <v>22.4</v>
      </c>
    </row>
    <row r="80" spans="3:8" ht="12">
      <c r="C80" s="11">
        <v>10</v>
      </c>
      <c r="D80" s="12">
        <v>2255</v>
      </c>
      <c r="E80" s="13">
        <v>1522</v>
      </c>
      <c r="G80" s="11">
        <v>10</v>
      </c>
      <c r="H80" s="13">
        <v>17.8</v>
      </c>
    </row>
    <row r="81" spans="3:8" ht="12">
      <c r="C81" s="11">
        <v>11</v>
      </c>
      <c r="D81" s="12">
        <v>2278</v>
      </c>
      <c r="E81" s="13">
        <v>1539</v>
      </c>
      <c r="G81" s="11">
        <v>11</v>
      </c>
      <c r="H81" s="13">
        <v>23</v>
      </c>
    </row>
    <row r="82" spans="3:8" ht="12">
      <c r="C82" s="11">
        <v>12</v>
      </c>
      <c r="D82" s="12">
        <v>2301</v>
      </c>
      <c r="E82" s="13">
        <v>1554</v>
      </c>
      <c r="G82" s="11">
        <v>12</v>
      </c>
      <c r="H82" s="13">
        <v>22.7</v>
      </c>
    </row>
    <row r="83" spans="3:8" ht="12">
      <c r="C83" s="7">
        <v>13</v>
      </c>
      <c r="D83" s="8">
        <v>2317</v>
      </c>
      <c r="E83" s="9">
        <v>1558</v>
      </c>
      <c r="F83" s="25"/>
      <c r="G83" s="7">
        <v>13</v>
      </c>
      <c r="H83" s="9">
        <v>16</v>
      </c>
    </row>
    <row r="84" spans="3:8" ht="12">
      <c r="C84" s="7">
        <v>14</v>
      </c>
      <c r="D84" s="27">
        <v>2328</v>
      </c>
      <c r="E84" s="28">
        <v>1564</v>
      </c>
      <c r="G84" s="26">
        <v>14</v>
      </c>
      <c r="H84" s="28">
        <v>12</v>
      </c>
    </row>
    <row r="85" spans="3:8" ht="12">
      <c r="C85" s="26">
        <v>15</v>
      </c>
      <c r="D85" s="8">
        <v>2340</v>
      </c>
      <c r="E85" s="9">
        <v>1575</v>
      </c>
      <c r="F85" s="25"/>
      <c r="G85" s="7">
        <v>15</v>
      </c>
      <c r="H85" s="9">
        <v>11</v>
      </c>
    </row>
    <row r="86" spans="3:8" ht="12">
      <c r="C86" s="11">
        <v>16</v>
      </c>
      <c r="D86" s="27">
        <v>2349</v>
      </c>
      <c r="E86" s="28">
        <v>1585</v>
      </c>
      <c r="G86" s="11">
        <v>16</v>
      </c>
      <c r="H86" s="28">
        <v>10</v>
      </c>
    </row>
    <row r="87" spans="3:8" ht="12">
      <c r="C87" s="11">
        <v>17</v>
      </c>
      <c r="D87" s="12">
        <v>2362</v>
      </c>
      <c r="E87" s="13">
        <v>1596</v>
      </c>
      <c r="G87" s="11">
        <v>17</v>
      </c>
      <c r="H87" s="13">
        <v>12</v>
      </c>
    </row>
    <row r="88" spans="3:8" ht="12">
      <c r="C88" s="11">
        <v>18</v>
      </c>
      <c r="D88" s="12">
        <v>2375</v>
      </c>
      <c r="E88" s="13">
        <v>1610</v>
      </c>
      <c r="G88" s="11">
        <v>18</v>
      </c>
      <c r="H88" s="13">
        <v>13</v>
      </c>
    </row>
    <row r="89" spans="3:8" ht="12">
      <c r="C89" s="7">
        <v>19</v>
      </c>
      <c r="D89" s="8">
        <v>2382</v>
      </c>
      <c r="E89" s="9">
        <v>1617</v>
      </c>
      <c r="F89" s="25"/>
      <c r="G89" s="7">
        <v>19</v>
      </c>
      <c r="H89" s="9">
        <v>7</v>
      </c>
    </row>
    <row r="90" spans="3:8" ht="12">
      <c r="C90" s="26">
        <v>20</v>
      </c>
      <c r="D90" s="27">
        <v>2390</v>
      </c>
      <c r="E90" s="28">
        <v>1618</v>
      </c>
      <c r="G90" s="26">
        <v>20</v>
      </c>
      <c r="H90" s="28">
        <v>8</v>
      </c>
    </row>
    <row r="91" spans="3:8" ht="12.75" thickBot="1">
      <c r="C91" s="29">
        <v>21</v>
      </c>
      <c r="D91" s="210">
        <f>D90+H91</f>
        <v>2397.6</v>
      </c>
      <c r="E91" s="211">
        <v>1626.5</v>
      </c>
      <c r="F91" s="25"/>
      <c r="G91" s="29">
        <v>21</v>
      </c>
      <c r="H91" s="211">
        <v>7.6</v>
      </c>
    </row>
  </sheetData>
  <sheetProtection/>
  <mergeCells count="44">
    <mergeCell ref="M7:N7"/>
    <mergeCell ref="K8:L8"/>
    <mergeCell ref="A9:B9"/>
    <mergeCell ref="M11:N11"/>
    <mergeCell ref="E9:J9"/>
    <mergeCell ref="E7:J7"/>
    <mergeCell ref="A10:B12"/>
    <mergeCell ref="A7:B8"/>
    <mergeCell ref="A6:B6"/>
    <mergeCell ref="K7:L7"/>
    <mergeCell ref="M13:N13"/>
    <mergeCell ref="M12:N12"/>
    <mergeCell ref="K13:L13"/>
    <mergeCell ref="M8:N8"/>
    <mergeCell ref="K9:L9"/>
    <mergeCell ref="M9:N9"/>
    <mergeCell ref="K10:L10"/>
    <mergeCell ref="M10:N10"/>
    <mergeCell ref="C8:D8"/>
    <mergeCell ref="E8:J8"/>
    <mergeCell ref="I13:J13"/>
    <mergeCell ref="K12:L12"/>
    <mergeCell ref="E12:J12"/>
    <mergeCell ref="G13:H13"/>
    <mergeCell ref="E13:F13"/>
    <mergeCell ref="E10:J10"/>
    <mergeCell ref="E11:J11"/>
    <mergeCell ref="K11:L11"/>
    <mergeCell ref="C13:D13"/>
    <mergeCell ref="C9:D9"/>
    <mergeCell ref="C10:D10"/>
    <mergeCell ref="C11:D11"/>
    <mergeCell ref="C12:D12"/>
    <mergeCell ref="M6:N6"/>
    <mergeCell ref="E3:J5"/>
    <mergeCell ref="K3:N3"/>
    <mergeCell ref="K4:L5"/>
    <mergeCell ref="M4:N5"/>
    <mergeCell ref="K6:L6"/>
    <mergeCell ref="E6:J6"/>
    <mergeCell ref="C6:D6"/>
    <mergeCell ref="C7:D7"/>
    <mergeCell ref="A3:B5"/>
    <mergeCell ref="C3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2" r:id="rId2"/>
  <colBreaks count="1" manualBreakCount="1">
    <brk id="14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90" zoomScaleNormal="90" zoomScalePageLayoutView="0" workbookViewId="0" topLeftCell="A1">
      <selection activeCell="I31" sqref="I31"/>
    </sheetView>
  </sheetViews>
  <sheetFormatPr defaultColWidth="9.00390625" defaultRowHeight="13.5"/>
  <cols>
    <col min="1" max="1" width="5.625" style="1" customWidth="1"/>
    <col min="2" max="2" width="10.625" style="1" customWidth="1"/>
    <col min="3" max="16" width="13.125" style="1" customWidth="1"/>
    <col min="17" max="16384" width="9.00390625" style="1" customWidth="1"/>
  </cols>
  <sheetData>
    <row r="1" spans="1:16" s="22" customFormat="1" ht="14.25" customHeight="1">
      <c r="A1" s="39" t="s">
        <v>0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22" customFormat="1" ht="12" customHeight="1">
      <c r="A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22" customFormat="1" ht="14.25" customHeight="1">
      <c r="A3" s="42" t="s">
        <v>1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2:16" s="22" customFormat="1" ht="12" customHeight="1" thickBo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3" t="s">
        <v>2</v>
      </c>
    </row>
    <row r="5" spans="1:16" s="23" customFormat="1" ht="18" customHeight="1">
      <c r="A5" s="322" t="s">
        <v>147</v>
      </c>
      <c r="B5" s="323"/>
      <c r="C5" s="44" t="s">
        <v>3</v>
      </c>
      <c r="D5" s="45"/>
      <c r="E5" s="44" t="s">
        <v>4</v>
      </c>
      <c r="F5" s="45"/>
      <c r="G5" s="44" t="s">
        <v>5</v>
      </c>
      <c r="H5" s="45"/>
      <c r="I5" s="44" t="s">
        <v>6</v>
      </c>
      <c r="J5" s="45"/>
      <c r="K5" s="44" t="s">
        <v>7</v>
      </c>
      <c r="L5" s="45"/>
      <c r="M5" s="44" t="s">
        <v>8</v>
      </c>
      <c r="N5" s="45"/>
      <c r="O5" s="44" t="s">
        <v>9</v>
      </c>
      <c r="P5" s="46"/>
    </row>
    <row r="6" spans="1:16" s="23" customFormat="1" ht="18" customHeight="1">
      <c r="A6" s="324"/>
      <c r="B6" s="325"/>
      <c r="C6" s="47" t="s">
        <v>10</v>
      </c>
      <c r="D6" s="47" t="s">
        <v>138</v>
      </c>
      <c r="E6" s="47" t="s">
        <v>10</v>
      </c>
      <c r="F6" s="47" t="s">
        <v>138</v>
      </c>
      <c r="G6" s="47" t="s">
        <v>10</v>
      </c>
      <c r="H6" s="47" t="s">
        <v>138</v>
      </c>
      <c r="I6" s="47" t="s">
        <v>10</v>
      </c>
      <c r="J6" s="47" t="s">
        <v>138</v>
      </c>
      <c r="K6" s="47" t="s">
        <v>10</v>
      </c>
      <c r="L6" s="47" t="s">
        <v>138</v>
      </c>
      <c r="M6" s="47" t="s">
        <v>10</v>
      </c>
      <c r="N6" s="47" t="s">
        <v>138</v>
      </c>
      <c r="O6" s="47" t="s">
        <v>10</v>
      </c>
      <c r="P6" s="48" t="s">
        <v>138</v>
      </c>
    </row>
    <row r="7" spans="1:16" s="23" customFormat="1" ht="18" customHeight="1">
      <c r="A7" s="326" t="s">
        <v>159</v>
      </c>
      <c r="B7" s="327"/>
      <c r="C7" s="49">
        <v>2604593</v>
      </c>
      <c r="D7" s="49">
        <v>1575020</v>
      </c>
      <c r="E7" s="49">
        <v>2305564</v>
      </c>
      <c r="F7" s="49">
        <v>1554344</v>
      </c>
      <c r="G7" s="49">
        <v>99374</v>
      </c>
      <c r="H7" s="49">
        <v>20676</v>
      </c>
      <c r="I7" s="49">
        <v>97128</v>
      </c>
      <c r="J7" s="50">
        <v>0</v>
      </c>
      <c r="K7" s="49">
        <v>68539</v>
      </c>
      <c r="L7" s="50">
        <v>0</v>
      </c>
      <c r="M7" s="49">
        <v>27040</v>
      </c>
      <c r="N7" s="50">
        <v>0</v>
      </c>
      <c r="O7" s="49">
        <v>6948</v>
      </c>
      <c r="P7" s="51">
        <v>0</v>
      </c>
    </row>
    <row r="8" spans="1:16" s="23" customFormat="1" ht="18" customHeight="1">
      <c r="A8" s="328" t="s">
        <v>162</v>
      </c>
      <c r="B8" s="329"/>
      <c r="C8" s="49">
        <v>2670475</v>
      </c>
      <c r="D8" s="49">
        <v>1617740</v>
      </c>
      <c r="E8" s="49">
        <v>2371446</v>
      </c>
      <c r="F8" s="49">
        <v>1597064</v>
      </c>
      <c r="G8" s="49">
        <v>99374</v>
      </c>
      <c r="H8" s="49">
        <v>20676</v>
      </c>
      <c r="I8" s="49">
        <v>97128</v>
      </c>
      <c r="J8" s="50">
        <v>0</v>
      </c>
      <c r="K8" s="49">
        <v>68539</v>
      </c>
      <c r="L8" s="50">
        <v>0</v>
      </c>
      <c r="M8" s="49">
        <v>27040</v>
      </c>
      <c r="N8" s="50">
        <v>0</v>
      </c>
      <c r="O8" s="49">
        <v>6948</v>
      </c>
      <c r="P8" s="51">
        <v>0</v>
      </c>
    </row>
    <row r="9" spans="1:16" s="52" customFormat="1" ht="18" customHeight="1">
      <c r="A9" s="330" t="s">
        <v>220</v>
      </c>
      <c r="B9" s="331"/>
      <c r="C9" s="166">
        <f>E9+G9+I9+K9+M9+O9</f>
        <v>2707181</v>
      </c>
      <c r="D9" s="166">
        <f>F9+H9+J9+L9+N9+P9</f>
        <v>1647183</v>
      </c>
      <c r="E9" s="166">
        <f>SUM(E11:E17)</f>
        <v>2408152</v>
      </c>
      <c r="F9" s="166">
        <f>SUM(F11:F17)</f>
        <v>1626507</v>
      </c>
      <c r="G9" s="166">
        <f aca="true" t="shared" si="0" ref="G9:P9">SUM(G11:G17)</f>
        <v>99374</v>
      </c>
      <c r="H9" s="166">
        <f t="shared" si="0"/>
        <v>20676</v>
      </c>
      <c r="I9" s="166">
        <f t="shared" si="0"/>
        <v>97128</v>
      </c>
      <c r="J9" s="167">
        <f t="shared" si="0"/>
        <v>0</v>
      </c>
      <c r="K9" s="166">
        <f t="shared" si="0"/>
        <v>68539</v>
      </c>
      <c r="L9" s="167">
        <f t="shared" si="0"/>
        <v>0</v>
      </c>
      <c r="M9" s="166">
        <f t="shared" si="0"/>
        <v>27040</v>
      </c>
      <c r="N9" s="167">
        <f t="shared" si="0"/>
        <v>0</v>
      </c>
      <c r="O9" s="166">
        <f t="shared" si="0"/>
        <v>6948</v>
      </c>
      <c r="P9" s="233">
        <f t="shared" si="0"/>
        <v>0</v>
      </c>
    </row>
    <row r="10" spans="1:16" s="23" customFormat="1" ht="18" customHeight="1">
      <c r="A10" s="37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3"/>
    </row>
    <row r="11" spans="1:16" s="23" customFormat="1" ht="18" customHeight="1">
      <c r="A11" s="37"/>
      <c r="B11" s="54" t="s">
        <v>175</v>
      </c>
      <c r="C11" s="49">
        <f>E11+G11+I11+K11+M11+O11</f>
        <v>460221</v>
      </c>
      <c r="D11" s="49">
        <f aca="true" t="shared" si="1" ref="C11:D17">F11+H11+J11+L11+N11+P11</f>
        <v>266952</v>
      </c>
      <c r="E11" s="49">
        <v>407675</v>
      </c>
      <c r="F11" s="49">
        <v>266952</v>
      </c>
      <c r="G11" s="49">
        <v>14335</v>
      </c>
      <c r="H11" s="50">
        <v>0</v>
      </c>
      <c r="I11" s="49">
        <v>600</v>
      </c>
      <c r="J11" s="50">
        <v>0</v>
      </c>
      <c r="K11" s="50">
        <v>8451</v>
      </c>
      <c r="L11" s="50">
        <v>0</v>
      </c>
      <c r="M11" s="49">
        <v>26840</v>
      </c>
      <c r="N11" s="50">
        <v>0</v>
      </c>
      <c r="O11" s="49">
        <v>2320</v>
      </c>
      <c r="P11" s="51">
        <v>0</v>
      </c>
    </row>
    <row r="12" spans="1:16" s="23" customFormat="1" ht="18" customHeight="1">
      <c r="A12" s="37"/>
      <c r="B12" s="54" t="s">
        <v>134</v>
      </c>
      <c r="C12" s="49">
        <f t="shared" si="1"/>
        <v>445041</v>
      </c>
      <c r="D12" s="49">
        <f t="shared" si="1"/>
        <v>285013</v>
      </c>
      <c r="E12" s="49">
        <v>414486</v>
      </c>
      <c r="F12" s="49">
        <v>285013</v>
      </c>
      <c r="G12" s="49">
        <v>5904</v>
      </c>
      <c r="H12" s="50">
        <v>0</v>
      </c>
      <c r="I12" s="49">
        <v>24651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1">
        <v>0</v>
      </c>
    </row>
    <row r="13" spans="1:16" s="23" customFormat="1" ht="18" customHeight="1">
      <c r="A13" s="37"/>
      <c r="B13" s="54" t="s">
        <v>139</v>
      </c>
      <c r="C13" s="49">
        <f t="shared" si="1"/>
        <v>326581</v>
      </c>
      <c r="D13" s="49">
        <f t="shared" si="1"/>
        <v>227649</v>
      </c>
      <c r="E13" s="49">
        <v>286572</v>
      </c>
      <c r="F13" s="49">
        <v>227649</v>
      </c>
      <c r="G13" s="49">
        <v>8281</v>
      </c>
      <c r="H13" s="50">
        <v>0</v>
      </c>
      <c r="I13" s="49">
        <v>26359</v>
      </c>
      <c r="J13" s="50">
        <v>0</v>
      </c>
      <c r="K13" s="49">
        <v>5369</v>
      </c>
      <c r="L13" s="50">
        <v>0</v>
      </c>
      <c r="M13" s="50">
        <v>0</v>
      </c>
      <c r="N13" s="50">
        <v>0</v>
      </c>
      <c r="O13" s="50">
        <v>0</v>
      </c>
      <c r="P13" s="51">
        <v>0</v>
      </c>
    </row>
    <row r="14" spans="1:16" s="22" customFormat="1" ht="18" customHeight="1">
      <c r="A14" s="37"/>
      <c r="B14" s="54" t="s">
        <v>12</v>
      </c>
      <c r="C14" s="49">
        <f t="shared" si="1"/>
        <v>363200</v>
      </c>
      <c r="D14" s="49">
        <f t="shared" si="1"/>
        <v>222530</v>
      </c>
      <c r="E14" s="49">
        <v>320658</v>
      </c>
      <c r="F14" s="49">
        <v>222530</v>
      </c>
      <c r="G14" s="49">
        <v>22659</v>
      </c>
      <c r="H14" s="50">
        <v>0</v>
      </c>
      <c r="I14" s="50">
        <v>0</v>
      </c>
      <c r="J14" s="50">
        <v>0</v>
      </c>
      <c r="K14" s="49">
        <v>19883</v>
      </c>
      <c r="L14" s="50">
        <v>0</v>
      </c>
      <c r="M14" s="50">
        <v>0</v>
      </c>
      <c r="N14" s="50">
        <v>0</v>
      </c>
      <c r="O14" s="50">
        <v>0</v>
      </c>
      <c r="P14" s="51">
        <v>0</v>
      </c>
    </row>
    <row r="15" spans="1:16" s="23" customFormat="1" ht="18" customHeight="1">
      <c r="A15" s="37"/>
      <c r="B15" s="54" t="s">
        <v>176</v>
      </c>
      <c r="C15" s="49">
        <f t="shared" si="1"/>
        <v>356192</v>
      </c>
      <c r="D15" s="49">
        <v>254326</v>
      </c>
      <c r="E15" s="49">
        <v>316799</v>
      </c>
      <c r="F15" s="49">
        <v>242217</v>
      </c>
      <c r="G15" s="49">
        <v>13834</v>
      </c>
      <c r="H15" s="49">
        <v>12109</v>
      </c>
      <c r="I15" s="49">
        <v>22841</v>
      </c>
      <c r="J15" s="50">
        <v>0</v>
      </c>
      <c r="K15" s="49">
        <v>2518</v>
      </c>
      <c r="L15" s="50">
        <v>0</v>
      </c>
      <c r="M15" s="49">
        <v>200</v>
      </c>
      <c r="N15" s="50">
        <v>0</v>
      </c>
      <c r="O15" s="50">
        <v>0</v>
      </c>
      <c r="P15" s="51">
        <v>0</v>
      </c>
    </row>
    <row r="16" spans="1:16" s="23" customFormat="1" ht="18" customHeight="1">
      <c r="A16" s="37"/>
      <c r="B16" s="54" t="s">
        <v>140</v>
      </c>
      <c r="C16" s="49">
        <f t="shared" si="1"/>
        <v>451146</v>
      </c>
      <c r="D16" s="49">
        <v>224803</v>
      </c>
      <c r="E16" s="49">
        <v>377075</v>
      </c>
      <c r="F16" s="49">
        <v>216236</v>
      </c>
      <c r="G16" s="49">
        <v>28530</v>
      </c>
      <c r="H16" s="49">
        <v>8567</v>
      </c>
      <c r="I16" s="49">
        <v>11214</v>
      </c>
      <c r="J16" s="50">
        <v>0</v>
      </c>
      <c r="K16" s="49">
        <v>29699</v>
      </c>
      <c r="L16" s="50">
        <v>0</v>
      </c>
      <c r="M16" s="50">
        <v>0</v>
      </c>
      <c r="N16" s="50">
        <v>0</v>
      </c>
      <c r="O16" s="234">
        <v>4628</v>
      </c>
      <c r="P16" s="51">
        <v>0</v>
      </c>
    </row>
    <row r="17" spans="1:16" s="23" customFormat="1" ht="18" customHeight="1">
      <c r="A17" s="37"/>
      <c r="B17" s="54" t="s">
        <v>141</v>
      </c>
      <c r="C17" s="49">
        <f t="shared" si="1"/>
        <v>304800</v>
      </c>
      <c r="D17" s="49">
        <f t="shared" si="1"/>
        <v>165910</v>
      </c>
      <c r="E17" s="49">
        <v>284887</v>
      </c>
      <c r="F17" s="49">
        <v>165910</v>
      </c>
      <c r="G17" s="49">
        <v>5831</v>
      </c>
      <c r="H17" s="50">
        <v>0</v>
      </c>
      <c r="I17" s="49">
        <v>11463</v>
      </c>
      <c r="J17" s="50">
        <v>0</v>
      </c>
      <c r="K17" s="49">
        <v>2619</v>
      </c>
      <c r="L17" s="50">
        <v>0</v>
      </c>
      <c r="M17" s="50">
        <v>0</v>
      </c>
      <c r="N17" s="50">
        <v>0</v>
      </c>
      <c r="O17" s="50">
        <v>0</v>
      </c>
      <c r="P17" s="51">
        <v>0</v>
      </c>
    </row>
    <row r="18" spans="1:16" s="23" customFormat="1" ht="18" customHeight="1">
      <c r="A18" s="37"/>
      <c r="B18" s="55"/>
      <c r="C18" s="49"/>
      <c r="D18" s="49"/>
      <c r="E18" s="49"/>
      <c r="F18" s="49"/>
      <c r="G18" s="49"/>
      <c r="H18" s="50"/>
      <c r="I18" s="49"/>
      <c r="J18" s="50"/>
      <c r="K18" s="49"/>
      <c r="L18" s="50"/>
      <c r="M18" s="50"/>
      <c r="N18" s="50"/>
      <c r="O18" s="50"/>
      <c r="P18" s="51"/>
    </row>
    <row r="19" spans="1:16" s="23" customFormat="1" ht="30" customHeight="1" thickBot="1">
      <c r="A19" s="320" t="s">
        <v>13</v>
      </c>
      <c r="B19" s="321"/>
      <c r="C19" s="56"/>
      <c r="D19" s="56"/>
      <c r="E19" s="57">
        <v>-781645</v>
      </c>
      <c r="F19" s="56"/>
      <c r="G19" s="56">
        <v>-78698</v>
      </c>
      <c r="H19" s="56"/>
      <c r="I19" s="56">
        <v>-97128</v>
      </c>
      <c r="J19" s="58">
        <v>0</v>
      </c>
      <c r="K19" s="56">
        <v>-68539</v>
      </c>
      <c r="L19" s="58">
        <v>0</v>
      </c>
      <c r="M19" s="56">
        <v>-27040</v>
      </c>
      <c r="N19" s="58">
        <v>0</v>
      </c>
      <c r="O19" s="56">
        <v>-6948</v>
      </c>
      <c r="P19" s="235">
        <v>0</v>
      </c>
    </row>
    <row r="20" spans="2:16" s="23" customFormat="1" ht="1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2:16" s="23" customFormat="1" ht="12">
      <c r="B21" s="41" t="s">
        <v>112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="23" customFormat="1" ht="12">
      <c r="B22" s="41" t="s">
        <v>272</v>
      </c>
    </row>
    <row r="23" s="23" customFormat="1" ht="12">
      <c r="B23" s="41" t="s">
        <v>14</v>
      </c>
    </row>
    <row r="24" s="23" customFormat="1" ht="12"/>
    <row r="25" s="23" customFormat="1" ht="12"/>
    <row r="26" spans="1:4" s="41" customFormat="1" ht="14.25">
      <c r="A26" s="42" t="s">
        <v>233</v>
      </c>
      <c r="C26" s="40"/>
      <c r="D26" s="40"/>
    </row>
    <row r="27" spans="7:13" s="41" customFormat="1" ht="12" customHeight="1" thickBot="1">
      <c r="G27" s="43" t="s">
        <v>15</v>
      </c>
      <c r="J27" s="19"/>
      <c r="K27" s="19"/>
      <c r="L27" s="19"/>
      <c r="M27" s="19"/>
    </row>
    <row r="28" spans="1:13" s="60" customFormat="1" ht="18" customHeight="1">
      <c r="A28" s="316" t="s">
        <v>147</v>
      </c>
      <c r="B28" s="317"/>
      <c r="C28" s="59" t="s">
        <v>16</v>
      </c>
      <c r="D28" s="246" t="s">
        <v>276</v>
      </c>
      <c r="E28" s="246" t="s">
        <v>277</v>
      </c>
      <c r="F28" s="248" t="s">
        <v>278</v>
      </c>
      <c r="G28" s="247" t="s">
        <v>17</v>
      </c>
      <c r="I28" s="241"/>
      <c r="J28" s="241"/>
      <c r="K28" s="241"/>
      <c r="L28" s="241"/>
      <c r="M28" s="241"/>
    </row>
    <row r="29" spans="1:13" s="61" customFormat="1" ht="18" customHeight="1">
      <c r="A29" s="318" t="s">
        <v>18</v>
      </c>
      <c r="B29" s="319"/>
      <c r="C29" s="168">
        <f>SUM(D29:L29)</f>
        <v>7618</v>
      </c>
      <c r="D29" s="167">
        <f>SUM(D31:D37)</f>
        <v>1770</v>
      </c>
      <c r="E29" s="167">
        <f>SUM(E31:E37)</f>
        <v>2901</v>
      </c>
      <c r="F29" s="249">
        <f>SUM(F31:F37)</f>
        <v>1893</v>
      </c>
      <c r="G29" s="253">
        <f>SUM(G31:G37)</f>
        <v>1054</v>
      </c>
      <c r="J29" s="243"/>
      <c r="K29" s="243"/>
      <c r="L29" s="243"/>
      <c r="M29" s="73"/>
    </row>
    <row r="30" spans="1:13" s="41" customFormat="1" ht="18" customHeight="1">
      <c r="A30" s="37"/>
      <c r="B30" s="53"/>
      <c r="C30" s="49"/>
      <c r="D30" s="49"/>
      <c r="E30" s="49"/>
      <c r="F30" s="250"/>
      <c r="G30" s="254"/>
      <c r="J30" s="21"/>
      <c r="K30" s="21"/>
      <c r="L30" s="21"/>
      <c r="M30" s="19"/>
    </row>
    <row r="31" spans="1:13" s="41" customFormat="1" ht="18" customHeight="1">
      <c r="A31" s="37"/>
      <c r="B31" s="63" t="s">
        <v>175</v>
      </c>
      <c r="C31" s="49">
        <f aca="true" t="shared" si="2" ref="C31:C37">SUM(D31:L31)</f>
        <v>741</v>
      </c>
      <c r="D31" s="50">
        <v>0</v>
      </c>
      <c r="E31" s="50">
        <v>0</v>
      </c>
      <c r="F31" s="251">
        <v>741</v>
      </c>
      <c r="G31" s="244">
        <v>0</v>
      </c>
      <c r="J31" s="242"/>
      <c r="K31" s="242"/>
      <c r="L31" s="242"/>
      <c r="M31" s="19"/>
    </row>
    <row r="32" spans="1:13" s="41" customFormat="1" ht="18" customHeight="1">
      <c r="A32" s="37"/>
      <c r="B32" s="63" t="s">
        <v>134</v>
      </c>
      <c r="C32" s="49">
        <f t="shared" si="2"/>
        <v>1491</v>
      </c>
      <c r="D32" s="50">
        <v>0</v>
      </c>
      <c r="E32" s="50">
        <v>1491</v>
      </c>
      <c r="F32" s="251">
        <v>0</v>
      </c>
      <c r="G32" s="244">
        <v>0</v>
      </c>
      <c r="J32" s="242"/>
      <c r="K32" s="242"/>
      <c r="L32" s="242"/>
      <c r="M32" s="19"/>
    </row>
    <row r="33" spans="1:13" s="41" customFormat="1" ht="18" customHeight="1">
      <c r="A33" s="37"/>
      <c r="B33" s="63" t="s">
        <v>139</v>
      </c>
      <c r="C33" s="49">
        <f t="shared" si="2"/>
        <v>580</v>
      </c>
      <c r="D33" s="50">
        <v>0</v>
      </c>
      <c r="E33" s="50">
        <v>280</v>
      </c>
      <c r="F33" s="251">
        <v>0</v>
      </c>
      <c r="G33" s="244">
        <v>300</v>
      </c>
      <c r="J33" s="242"/>
      <c r="K33" s="242"/>
      <c r="L33" s="242"/>
      <c r="M33" s="19"/>
    </row>
    <row r="34" spans="1:13" s="41" customFormat="1" ht="18" customHeight="1">
      <c r="A34" s="37"/>
      <c r="B34" s="63" t="s">
        <v>12</v>
      </c>
      <c r="C34" s="49">
        <f t="shared" si="2"/>
        <v>1261</v>
      </c>
      <c r="D34" s="50">
        <v>0</v>
      </c>
      <c r="E34" s="50">
        <v>0</v>
      </c>
      <c r="F34" s="251">
        <v>1152</v>
      </c>
      <c r="G34" s="244">
        <v>109</v>
      </c>
      <c r="J34" s="242"/>
      <c r="K34" s="242"/>
      <c r="L34" s="242"/>
      <c r="M34" s="19"/>
    </row>
    <row r="35" spans="1:13" s="41" customFormat="1" ht="18" customHeight="1">
      <c r="A35" s="37"/>
      <c r="B35" s="63" t="s">
        <v>176</v>
      </c>
      <c r="C35" s="49">
        <f t="shared" si="2"/>
        <v>1047</v>
      </c>
      <c r="D35" s="50">
        <v>996</v>
      </c>
      <c r="E35" s="50">
        <v>0</v>
      </c>
      <c r="F35" s="251">
        <v>0</v>
      </c>
      <c r="G35" s="244">
        <v>51</v>
      </c>
      <c r="J35" s="242"/>
      <c r="K35" s="242"/>
      <c r="L35" s="242"/>
      <c r="M35" s="19"/>
    </row>
    <row r="36" spans="1:13" s="41" customFormat="1" ht="18" customHeight="1">
      <c r="A36" s="37"/>
      <c r="B36" s="63" t="s">
        <v>140</v>
      </c>
      <c r="C36" s="49">
        <f t="shared" si="2"/>
        <v>955</v>
      </c>
      <c r="D36" s="50">
        <v>414</v>
      </c>
      <c r="E36" s="50">
        <v>401</v>
      </c>
      <c r="F36" s="251">
        <v>0</v>
      </c>
      <c r="G36" s="254">
        <v>140</v>
      </c>
      <c r="J36" s="242"/>
      <c r="K36" s="242"/>
      <c r="L36" s="242"/>
      <c r="M36" s="19"/>
    </row>
    <row r="37" spans="1:13" s="41" customFormat="1" ht="18" customHeight="1">
      <c r="A37" s="37"/>
      <c r="B37" s="63" t="s">
        <v>141</v>
      </c>
      <c r="C37" s="49">
        <f t="shared" si="2"/>
        <v>1543</v>
      </c>
      <c r="D37" s="50">
        <v>360</v>
      </c>
      <c r="E37" s="50">
        <v>729</v>
      </c>
      <c r="F37" s="251">
        <v>0</v>
      </c>
      <c r="G37" s="254">
        <v>454</v>
      </c>
      <c r="J37" s="242"/>
      <c r="K37" s="242"/>
      <c r="L37" s="242"/>
      <c r="M37" s="19"/>
    </row>
    <row r="38" spans="1:13" s="41" customFormat="1" ht="18" customHeight="1" thickBot="1">
      <c r="A38" s="64"/>
      <c r="B38" s="65"/>
      <c r="C38" s="66"/>
      <c r="D38" s="66"/>
      <c r="E38" s="66"/>
      <c r="F38" s="252"/>
      <c r="G38" s="245"/>
      <c r="J38" s="19"/>
      <c r="K38" s="19"/>
      <c r="L38" s="19"/>
      <c r="M38" s="19"/>
    </row>
    <row r="39" spans="10:12" s="41" customFormat="1" ht="12" customHeight="1">
      <c r="J39" s="19"/>
      <c r="K39" s="19"/>
      <c r="L39" s="19"/>
    </row>
    <row r="40" spans="2:12" s="41" customFormat="1" ht="12" customHeight="1">
      <c r="B40" s="41" t="s">
        <v>112</v>
      </c>
      <c r="J40" s="19"/>
      <c r="K40" s="19"/>
      <c r="L40" s="19"/>
    </row>
    <row r="41" spans="2:12" s="41" customFormat="1" ht="12" customHeight="1">
      <c r="B41" s="41" t="s">
        <v>273</v>
      </c>
      <c r="J41" s="19"/>
      <c r="K41" s="19"/>
      <c r="L41" s="19"/>
    </row>
    <row r="42" s="23" customFormat="1" ht="12"/>
    <row r="43" s="23" customFormat="1" ht="12"/>
    <row r="44" s="23" customFormat="1" ht="12"/>
    <row r="45" s="23" customFormat="1" ht="12"/>
    <row r="46" s="23" customFormat="1" ht="12"/>
    <row r="47" s="23" customFormat="1" ht="12"/>
    <row r="48" s="23" customFormat="1" ht="12"/>
    <row r="49" s="23" customFormat="1" ht="12"/>
    <row r="50" s="23" customFormat="1" ht="12"/>
    <row r="51" s="23" customFormat="1" ht="12"/>
    <row r="52" s="23" customFormat="1" ht="12"/>
  </sheetData>
  <sheetProtection/>
  <mergeCells count="7">
    <mergeCell ref="A28:B28"/>
    <mergeCell ref="A29:B29"/>
    <mergeCell ref="A19:B19"/>
    <mergeCell ref="A5:B6"/>
    <mergeCell ref="A7:B7"/>
    <mergeCell ref="A8:B8"/>
    <mergeCell ref="A9:B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75" r:id="rId3"/>
  <colBreaks count="1" manualBreakCount="1">
    <brk id="8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G73"/>
  <sheetViews>
    <sheetView view="pageBreakPreview" zoomScaleSheetLayoutView="100" zoomScalePageLayoutView="0" workbookViewId="0" topLeftCell="A52">
      <selection activeCell="N26" sqref="N26"/>
    </sheetView>
  </sheetViews>
  <sheetFormatPr defaultColWidth="9.00390625" defaultRowHeight="13.5"/>
  <cols>
    <col min="1" max="1" width="5.625" style="17" customWidth="1"/>
    <col min="2" max="2" width="14.375" style="17" customWidth="1"/>
    <col min="3" max="4" width="10.375" style="17" customWidth="1"/>
    <col min="5" max="5" width="9.50390625" style="17" customWidth="1"/>
    <col min="6" max="6" width="9.625" style="17" customWidth="1"/>
    <col min="7" max="7" width="10.125" style="17" customWidth="1"/>
    <col min="8" max="9" width="9.625" style="17" customWidth="1"/>
    <col min="10" max="16384" width="9.00390625" style="17" customWidth="1"/>
  </cols>
  <sheetData>
    <row r="1" spans="1:9" s="69" customFormat="1" ht="17.25">
      <c r="A1" s="67" t="s">
        <v>100</v>
      </c>
      <c r="B1" s="68"/>
      <c r="C1" s="68"/>
      <c r="D1" s="68"/>
      <c r="E1" s="19"/>
      <c r="F1" s="19"/>
      <c r="G1" s="19"/>
      <c r="H1" s="19"/>
      <c r="I1" s="19"/>
    </row>
    <row r="2" s="19" customFormat="1" ht="12" customHeight="1" thickBot="1">
      <c r="I2" s="21" t="s">
        <v>2</v>
      </c>
    </row>
    <row r="3" spans="1:9" s="19" customFormat="1" ht="18" customHeight="1" thickBot="1">
      <c r="A3" s="322" t="s">
        <v>26</v>
      </c>
      <c r="B3" s="323"/>
      <c r="C3" s="352" t="s">
        <v>117</v>
      </c>
      <c r="D3" s="347" t="s">
        <v>142</v>
      </c>
      <c r="E3" s="337" t="s">
        <v>27</v>
      </c>
      <c r="F3" s="338"/>
      <c r="G3" s="338"/>
      <c r="H3" s="338"/>
      <c r="I3" s="317"/>
    </row>
    <row r="4" spans="1:215" s="70" customFormat="1" ht="18" customHeight="1">
      <c r="A4" s="324"/>
      <c r="B4" s="325"/>
      <c r="C4" s="353"/>
      <c r="D4" s="348"/>
      <c r="E4" s="339" t="s">
        <v>28</v>
      </c>
      <c r="F4" s="344" t="s">
        <v>143</v>
      </c>
      <c r="G4" s="339" t="s">
        <v>29</v>
      </c>
      <c r="H4" s="339" t="s">
        <v>30</v>
      </c>
      <c r="I4" s="350" t="s">
        <v>144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</row>
    <row r="5" spans="1:9" s="19" customFormat="1" ht="18" customHeight="1">
      <c r="A5" s="346"/>
      <c r="B5" s="261"/>
      <c r="C5" s="340"/>
      <c r="D5" s="349"/>
      <c r="E5" s="340"/>
      <c r="F5" s="345"/>
      <c r="G5" s="340"/>
      <c r="H5" s="340"/>
      <c r="I5" s="351"/>
    </row>
    <row r="6" spans="1:9" s="19" customFormat="1" ht="18" customHeight="1">
      <c r="A6" s="326" t="s">
        <v>160</v>
      </c>
      <c r="B6" s="327"/>
      <c r="C6" s="71">
        <v>226615</v>
      </c>
      <c r="D6" s="71">
        <v>1539296</v>
      </c>
      <c r="E6" s="71">
        <v>18662</v>
      </c>
      <c r="F6" s="71">
        <v>-3614</v>
      </c>
      <c r="G6" s="71">
        <v>1554344</v>
      </c>
      <c r="H6" s="71">
        <v>674</v>
      </c>
      <c r="I6" s="72">
        <f>G6/C6</f>
        <v>6.858963440195927</v>
      </c>
    </row>
    <row r="7" spans="1:9" s="19" customFormat="1" ht="18" customHeight="1">
      <c r="A7" s="328" t="s">
        <v>161</v>
      </c>
      <c r="B7" s="329"/>
      <c r="C7" s="71">
        <v>226527</v>
      </c>
      <c r="D7" s="71">
        <v>1584694</v>
      </c>
      <c r="E7" s="71">
        <v>12237</v>
      </c>
      <c r="F7" s="80" t="s">
        <v>79</v>
      </c>
      <c r="G7" s="71">
        <v>1596931</v>
      </c>
      <c r="H7" s="71">
        <v>677</v>
      </c>
      <c r="I7" s="72">
        <f>G7/C7</f>
        <v>7.049627638206483</v>
      </c>
    </row>
    <row r="8" spans="1:9" s="73" customFormat="1" ht="18" customHeight="1">
      <c r="A8" s="330" t="s">
        <v>222</v>
      </c>
      <c r="B8" s="331"/>
      <c r="C8" s="169">
        <f aca="true" t="shared" si="0" ref="C8:H8">C11+C20+C30+C51</f>
        <v>228233</v>
      </c>
      <c r="D8" s="169">
        <f t="shared" si="0"/>
        <v>1618889</v>
      </c>
      <c r="E8" s="169">
        <f t="shared" si="0"/>
        <v>7618</v>
      </c>
      <c r="F8" s="169">
        <f t="shared" si="0"/>
        <v>0</v>
      </c>
      <c r="G8" s="169">
        <f t="shared" si="0"/>
        <v>1626507</v>
      </c>
      <c r="H8" s="169">
        <f t="shared" si="0"/>
        <v>669</v>
      </c>
      <c r="I8" s="170">
        <f>G8/C8</f>
        <v>7.126519828420956</v>
      </c>
    </row>
    <row r="9" spans="1:9" s="19" customFormat="1" ht="16.5" customHeight="1" thickBot="1">
      <c r="A9" s="341"/>
      <c r="B9" s="342"/>
      <c r="C9" s="74"/>
      <c r="D9" s="74"/>
      <c r="E9" s="74"/>
      <c r="F9" s="74"/>
      <c r="G9" s="74"/>
      <c r="H9" s="74"/>
      <c r="I9" s="75"/>
    </row>
    <row r="10" spans="1:9" s="19" customFormat="1" ht="16.5" customHeight="1">
      <c r="A10" s="76"/>
      <c r="B10" s="49"/>
      <c r="C10" s="71"/>
      <c r="D10" s="71"/>
      <c r="E10" s="71"/>
      <c r="F10" s="71"/>
      <c r="G10" s="71"/>
      <c r="H10" s="71"/>
      <c r="I10" s="77"/>
    </row>
    <row r="11" spans="1:9" s="73" customFormat="1" ht="16.5" customHeight="1">
      <c r="A11" s="335" t="s">
        <v>108</v>
      </c>
      <c r="B11" s="343"/>
      <c r="C11" s="169">
        <f>C12</f>
        <v>54258</v>
      </c>
      <c r="D11" s="169">
        <f aca="true" t="shared" si="1" ref="D11:I11">D12</f>
        <v>266211</v>
      </c>
      <c r="E11" s="169">
        <f t="shared" si="1"/>
        <v>741</v>
      </c>
      <c r="F11" s="171">
        <f t="shared" si="1"/>
        <v>0</v>
      </c>
      <c r="G11" s="169">
        <f t="shared" si="1"/>
        <v>266952</v>
      </c>
      <c r="H11" s="169">
        <f t="shared" si="1"/>
        <v>102</v>
      </c>
      <c r="I11" s="172">
        <f t="shared" si="1"/>
        <v>4.92004865641933</v>
      </c>
    </row>
    <row r="12" spans="1:9" s="73" customFormat="1" ht="16.5" customHeight="1">
      <c r="A12" s="332" t="s">
        <v>177</v>
      </c>
      <c r="B12" s="333"/>
      <c r="C12" s="173">
        <f aca="true" t="shared" si="2" ref="C12:H12">SUM(C13:C17)</f>
        <v>54258</v>
      </c>
      <c r="D12" s="173">
        <f t="shared" si="2"/>
        <v>266211</v>
      </c>
      <c r="E12" s="173">
        <f t="shared" si="2"/>
        <v>741</v>
      </c>
      <c r="F12" s="174">
        <f t="shared" si="2"/>
        <v>0</v>
      </c>
      <c r="G12" s="173">
        <f t="shared" si="2"/>
        <v>266952</v>
      </c>
      <c r="H12" s="173">
        <f t="shared" si="2"/>
        <v>102</v>
      </c>
      <c r="I12" s="175">
        <f aca="true" t="shared" si="3" ref="I12:I17">G12/C12</f>
        <v>4.92004865641933</v>
      </c>
    </row>
    <row r="13" spans="1:9" s="19" customFormat="1" ht="16.5" customHeight="1">
      <c r="A13" s="78"/>
      <c r="B13" s="79" t="s">
        <v>31</v>
      </c>
      <c r="C13" s="71">
        <v>9456</v>
      </c>
      <c r="D13" s="71">
        <v>90328</v>
      </c>
      <c r="E13" s="71"/>
      <c r="F13" s="71"/>
      <c r="G13" s="71">
        <f>D13+E13+F13</f>
        <v>90328</v>
      </c>
      <c r="H13" s="71">
        <v>32</v>
      </c>
      <c r="I13" s="72">
        <f t="shared" si="3"/>
        <v>9.552453468697124</v>
      </c>
    </row>
    <row r="14" spans="1:9" s="19" customFormat="1" ht="16.5" customHeight="1">
      <c r="A14" s="76"/>
      <c r="B14" s="54" t="s">
        <v>32</v>
      </c>
      <c r="C14" s="71">
        <v>27055</v>
      </c>
      <c r="D14" s="71">
        <v>89273</v>
      </c>
      <c r="E14" s="80"/>
      <c r="F14" s="71"/>
      <c r="G14" s="71">
        <f>D14+E14+F14</f>
        <v>89273</v>
      </c>
      <c r="H14" s="71">
        <v>32</v>
      </c>
      <c r="I14" s="72">
        <f t="shared" si="3"/>
        <v>3.299685825170948</v>
      </c>
    </row>
    <row r="15" spans="1:9" s="19" customFormat="1" ht="16.5" customHeight="1">
      <c r="A15" s="76"/>
      <c r="B15" s="54" t="s">
        <v>33</v>
      </c>
      <c r="C15" s="71">
        <v>2989</v>
      </c>
      <c r="D15" s="71">
        <v>28663</v>
      </c>
      <c r="E15" s="71">
        <v>741</v>
      </c>
      <c r="F15" s="71"/>
      <c r="G15" s="71">
        <f>D15+E15+F15</f>
        <v>29404</v>
      </c>
      <c r="H15" s="71">
        <f>7-3</f>
        <v>4</v>
      </c>
      <c r="I15" s="72">
        <f t="shared" si="3"/>
        <v>9.83740381398461</v>
      </c>
    </row>
    <row r="16" spans="1:9" s="19" customFormat="1" ht="16.5" customHeight="1">
      <c r="A16" s="76"/>
      <c r="B16" s="54" t="s">
        <v>34</v>
      </c>
      <c r="C16" s="71">
        <v>1438</v>
      </c>
      <c r="D16" s="71">
        <v>5123</v>
      </c>
      <c r="E16" s="71"/>
      <c r="F16" s="71"/>
      <c r="G16" s="71">
        <f>D16+E16+F16</f>
        <v>5123</v>
      </c>
      <c r="H16" s="71">
        <v>3</v>
      </c>
      <c r="I16" s="72">
        <f>G16/C16</f>
        <v>3.562586926286509</v>
      </c>
    </row>
    <row r="17" spans="1:9" s="19" customFormat="1" ht="16.5" customHeight="1">
      <c r="A17" s="76"/>
      <c r="B17" s="54" t="s">
        <v>135</v>
      </c>
      <c r="C17" s="71">
        <v>13320</v>
      </c>
      <c r="D17" s="71">
        <v>52824</v>
      </c>
      <c r="E17" s="80"/>
      <c r="F17" s="71"/>
      <c r="G17" s="71">
        <f>D17+E17+F17</f>
        <v>52824</v>
      </c>
      <c r="H17" s="71">
        <v>31</v>
      </c>
      <c r="I17" s="72">
        <f t="shared" si="3"/>
        <v>3.9657657657657657</v>
      </c>
    </row>
    <row r="18" spans="1:9" s="19" customFormat="1" ht="16.5" customHeight="1" thickBot="1">
      <c r="A18" s="64"/>
      <c r="B18" s="81"/>
      <c r="C18" s="74"/>
      <c r="D18" s="74"/>
      <c r="E18" s="74"/>
      <c r="F18" s="74"/>
      <c r="G18" s="74"/>
      <c r="H18" s="74"/>
      <c r="I18" s="75"/>
    </row>
    <row r="19" spans="1:9" s="19" customFormat="1" ht="16.5" customHeight="1">
      <c r="A19" s="76"/>
      <c r="B19" s="54"/>
      <c r="C19" s="71"/>
      <c r="D19" s="71"/>
      <c r="E19" s="71"/>
      <c r="F19" s="71"/>
      <c r="G19" s="71"/>
      <c r="H19" s="71"/>
      <c r="I19" s="72"/>
    </row>
    <row r="20" spans="1:9" s="73" customFormat="1" ht="16.5" customHeight="1">
      <c r="A20" s="335" t="s">
        <v>234</v>
      </c>
      <c r="B20" s="336"/>
      <c r="C20" s="169">
        <f aca="true" t="shared" si="4" ref="C20:I20">C21</f>
        <v>44065</v>
      </c>
      <c r="D20" s="169">
        <f t="shared" si="4"/>
        <v>283522</v>
      </c>
      <c r="E20" s="169">
        <f>E21</f>
        <v>1491</v>
      </c>
      <c r="F20" s="171">
        <f t="shared" si="4"/>
        <v>0</v>
      </c>
      <c r="G20" s="169">
        <f t="shared" si="4"/>
        <v>285013</v>
      </c>
      <c r="H20" s="169">
        <f t="shared" si="4"/>
        <v>100</v>
      </c>
      <c r="I20" s="172">
        <f t="shared" si="4"/>
        <v>6.468013162373766</v>
      </c>
    </row>
    <row r="21" spans="1:9" s="73" customFormat="1" ht="16.5" customHeight="1">
      <c r="A21" s="332" t="s">
        <v>129</v>
      </c>
      <c r="B21" s="334"/>
      <c r="C21" s="173">
        <f aca="true" t="shared" si="5" ref="C21:H21">SUM(C22:C27)</f>
        <v>44065</v>
      </c>
      <c r="D21" s="173">
        <f t="shared" si="5"/>
        <v>283522</v>
      </c>
      <c r="E21" s="173">
        <f t="shared" si="5"/>
        <v>1491</v>
      </c>
      <c r="F21" s="174">
        <f t="shared" si="5"/>
        <v>0</v>
      </c>
      <c r="G21" s="173">
        <f t="shared" si="5"/>
        <v>285013</v>
      </c>
      <c r="H21" s="173">
        <f t="shared" si="5"/>
        <v>100</v>
      </c>
      <c r="I21" s="175">
        <f aca="true" t="shared" si="6" ref="I21:I27">G21/C21</f>
        <v>6.468013162373766</v>
      </c>
    </row>
    <row r="22" spans="1:9" s="19" customFormat="1" ht="16.5" customHeight="1">
      <c r="A22" s="78"/>
      <c r="B22" s="54" t="s">
        <v>35</v>
      </c>
      <c r="C22" s="71">
        <v>8068</v>
      </c>
      <c r="D22" s="71">
        <v>45150</v>
      </c>
      <c r="E22" s="80">
        <v>599</v>
      </c>
      <c r="F22" s="82"/>
      <c r="G22" s="71">
        <v>45749</v>
      </c>
      <c r="H22" s="71">
        <v>20</v>
      </c>
      <c r="I22" s="72">
        <f t="shared" si="6"/>
        <v>5.670426375805652</v>
      </c>
    </row>
    <row r="23" spans="1:9" s="19" customFormat="1" ht="16.5" customHeight="1">
      <c r="A23" s="76"/>
      <c r="B23" s="54" t="s">
        <v>36</v>
      </c>
      <c r="C23" s="71">
        <v>7337</v>
      </c>
      <c r="D23" s="71">
        <v>31772</v>
      </c>
      <c r="E23" s="80">
        <v>315</v>
      </c>
      <c r="F23" s="82"/>
      <c r="G23" s="71">
        <v>32087</v>
      </c>
      <c r="H23" s="71">
        <v>10</v>
      </c>
      <c r="I23" s="72">
        <f t="shared" si="6"/>
        <v>4.373313343328336</v>
      </c>
    </row>
    <row r="24" spans="1:9" s="19" customFormat="1" ht="16.5" customHeight="1">
      <c r="A24" s="76"/>
      <c r="B24" s="54" t="s">
        <v>37</v>
      </c>
      <c r="C24" s="71">
        <v>11420</v>
      </c>
      <c r="D24" s="71">
        <v>29075</v>
      </c>
      <c r="E24" s="80"/>
      <c r="F24" s="82"/>
      <c r="G24" s="71">
        <v>29075</v>
      </c>
      <c r="H24" s="71">
        <v>12</v>
      </c>
      <c r="I24" s="72">
        <f t="shared" si="6"/>
        <v>2.5459719789842383</v>
      </c>
    </row>
    <row r="25" spans="1:9" s="19" customFormat="1" ht="16.5" customHeight="1">
      <c r="A25" s="76"/>
      <c r="B25" s="54" t="s">
        <v>38</v>
      </c>
      <c r="C25" s="71">
        <v>371</v>
      </c>
      <c r="D25" s="71">
        <v>3220</v>
      </c>
      <c r="E25" s="80"/>
      <c r="F25" s="82"/>
      <c r="G25" s="71">
        <f>D25+E25+F25</f>
        <v>3220</v>
      </c>
      <c r="H25" s="80">
        <v>1</v>
      </c>
      <c r="I25" s="72">
        <f t="shared" si="6"/>
        <v>8.679245283018869</v>
      </c>
    </row>
    <row r="26" spans="1:9" s="19" customFormat="1" ht="16.5" customHeight="1">
      <c r="A26" s="76"/>
      <c r="B26" s="54" t="s">
        <v>39</v>
      </c>
      <c r="C26" s="71">
        <v>4748</v>
      </c>
      <c r="D26" s="71">
        <v>57435</v>
      </c>
      <c r="E26" s="71"/>
      <c r="F26" s="82"/>
      <c r="G26" s="71">
        <v>57435</v>
      </c>
      <c r="H26" s="71">
        <v>19</v>
      </c>
      <c r="I26" s="72">
        <f t="shared" si="6"/>
        <v>12.096672283066555</v>
      </c>
    </row>
    <row r="27" spans="1:9" s="19" customFormat="1" ht="16.5" customHeight="1">
      <c r="A27" s="76"/>
      <c r="B27" s="54" t="s">
        <v>130</v>
      </c>
      <c r="C27" s="71">
        <v>12121</v>
      </c>
      <c r="D27" s="71">
        <v>116870</v>
      </c>
      <c r="E27" s="71">
        <v>577</v>
      </c>
      <c r="F27" s="82"/>
      <c r="G27" s="71">
        <f>D27+E27+F27</f>
        <v>117447</v>
      </c>
      <c r="H27" s="71">
        <v>38</v>
      </c>
      <c r="I27" s="72">
        <f t="shared" si="6"/>
        <v>9.689547067073674</v>
      </c>
    </row>
    <row r="28" spans="1:9" s="19" customFormat="1" ht="16.5" customHeight="1" thickBot="1">
      <c r="A28" s="64"/>
      <c r="B28" s="81"/>
      <c r="C28" s="74"/>
      <c r="D28" s="74"/>
      <c r="E28" s="74"/>
      <c r="F28" s="83"/>
      <c r="G28" s="74"/>
      <c r="H28" s="74"/>
      <c r="I28" s="75"/>
    </row>
    <row r="29" spans="1:9" s="19" customFormat="1" ht="16.5" customHeight="1">
      <c r="A29" s="76"/>
      <c r="B29" s="54"/>
      <c r="C29" s="71"/>
      <c r="D29" s="71"/>
      <c r="E29" s="71"/>
      <c r="F29" s="71"/>
      <c r="G29" s="71"/>
      <c r="H29" s="71"/>
      <c r="I29" s="72"/>
    </row>
    <row r="30" spans="1:9" s="73" customFormat="1" ht="16.5" customHeight="1">
      <c r="A30" s="335" t="s">
        <v>109</v>
      </c>
      <c r="B30" s="336"/>
      <c r="C30" s="169">
        <f aca="true" t="shared" si="7" ref="C30:H30">C31+C39</f>
        <v>48287</v>
      </c>
      <c r="D30" s="169">
        <f t="shared" si="7"/>
        <v>448338</v>
      </c>
      <c r="E30" s="169">
        <f t="shared" si="7"/>
        <v>1841</v>
      </c>
      <c r="F30" s="169">
        <f t="shared" si="7"/>
        <v>0</v>
      </c>
      <c r="G30" s="169">
        <f t="shared" si="7"/>
        <v>450179</v>
      </c>
      <c r="H30" s="169">
        <f t="shared" si="7"/>
        <v>191</v>
      </c>
      <c r="I30" s="172">
        <f aca="true" t="shared" si="8" ref="I30:I37">G30/C30</f>
        <v>9.322985482635078</v>
      </c>
    </row>
    <row r="31" spans="1:9" s="73" customFormat="1" ht="16.5" customHeight="1">
      <c r="A31" s="332" t="s">
        <v>178</v>
      </c>
      <c r="B31" s="333"/>
      <c r="C31" s="173">
        <f aca="true" t="shared" si="9" ref="C31:H31">SUM(C32:C37)</f>
        <v>17674</v>
      </c>
      <c r="D31" s="173">
        <f t="shared" si="9"/>
        <v>227069</v>
      </c>
      <c r="E31" s="173">
        <f t="shared" si="9"/>
        <v>580</v>
      </c>
      <c r="F31" s="173">
        <f t="shared" si="9"/>
        <v>0</v>
      </c>
      <c r="G31" s="173">
        <f t="shared" si="9"/>
        <v>227649</v>
      </c>
      <c r="H31" s="173">
        <f t="shared" si="9"/>
        <v>96</v>
      </c>
      <c r="I31" s="175">
        <f>G31/C31</f>
        <v>12.880445852664932</v>
      </c>
    </row>
    <row r="32" spans="1:9" s="19" customFormat="1" ht="16.5" customHeight="1">
      <c r="A32" s="78"/>
      <c r="B32" s="54" t="s">
        <v>40</v>
      </c>
      <c r="C32" s="71">
        <v>6418</v>
      </c>
      <c r="D32" s="80">
        <v>72967</v>
      </c>
      <c r="E32" s="80">
        <v>140</v>
      </c>
      <c r="F32" s="80"/>
      <c r="G32" s="71">
        <v>73107</v>
      </c>
      <c r="H32" s="80">
        <v>23</v>
      </c>
      <c r="I32" s="72">
        <f t="shared" si="8"/>
        <v>11.390931754440636</v>
      </c>
    </row>
    <row r="33" spans="1:9" s="19" customFormat="1" ht="16.5" customHeight="1">
      <c r="A33" s="76"/>
      <c r="B33" s="54" t="s">
        <v>45</v>
      </c>
      <c r="C33" s="71">
        <v>25</v>
      </c>
      <c r="D33" s="80">
        <v>0</v>
      </c>
      <c r="E33" s="80"/>
      <c r="F33" s="80"/>
      <c r="G33" s="80">
        <f>D33+E33+F33</f>
        <v>0</v>
      </c>
      <c r="H33" s="80">
        <v>0</v>
      </c>
      <c r="I33" s="84">
        <f t="shared" si="8"/>
        <v>0</v>
      </c>
    </row>
    <row r="34" spans="1:9" s="19" customFormat="1" ht="16.5" customHeight="1">
      <c r="A34" s="76"/>
      <c r="B34" s="54" t="s">
        <v>41</v>
      </c>
      <c r="C34" s="71">
        <v>10108</v>
      </c>
      <c r="D34" s="71">
        <v>139464</v>
      </c>
      <c r="E34" s="80">
        <v>440</v>
      </c>
      <c r="F34" s="71"/>
      <c r="G34" s="71">
        <f>D34+E34+F34</f>
        <v>139904</v>
      </c>
      <c r="H34" s="71">
        <v>65</v>
      </c>
      <c r="I34" s="72">
        <f>G34/C34</f>
        <v>13.840918084685399</v>
      </c>
    </row>
    <row r="35" spans="1:9" s="19" customFormat="1" ht="16.5" customHeight="1">
      <c r="A35" s="76"/>
      <c r="B35" s="54" t="s">
        <v>42</v>
      </c>
      <c r="C35" s="71">
        <v>753</v>
      </c>
      <c r="D35" s="71">
        <v>8555</v>
      </c>
      <c r="E35" s="80"/>
      <c r="F35" s="71"/>
      <c r="G35" s="71">
        <f>D35+E35+F35</f>
        <v>8555</v>
      </c>
      <c r="H35" s="71">
        <v>3</v>
      </c>
      <c r="I35" s="72">
        <f>G35/C35</f>
        <v>11.361221779548472</v>
      </c>
    </row>
    <row r="36" spans="1:9" s="19" customFormat="1" ht="16.5" customHeight="1">
      <c r="A36" s="76"/>
      <c r="B36" s="54" t="s">
        <v>43</v>
      </c>
      <c r="C36" s="71">
        <v>351</v>
      </c>
      <c r="D36" s="71">
        <v>6083</v>
      </c>
      <c r="E36" s="80"/>
      <c r="F36" s="71"/>
      <c r="G36" s="71">
        <f>D36+E36+F36</f>
        <v>6083</v>
      </c>
      <c r="H36" s="71">
        <v>5</v>
      </c>
      <c r="I36" s="72">
        <f>G36/C36</f>
        <v>17.33048433048433</v>
      </c>
    </row>
    <row r="37" spans="1:9" s="19" customFormat="1" ht="16.5" customHeight="1">
      <c r="A37" s="76"/>
      <c r="B37" s="54" t="s">
        <v>48</v>
      </c>
      <c r="C37" s="71">
        <v>19</v>
      </c>
      <c r="D37" s="80">
        <v>0</v>
      </c>
      <c r="E37" s="80"/>
      <c r="F37" s="80"/>
      <c r="G37" s="80">
        <f>D37+E37+F37</f>
        <v>0</v>
      </c>
      <c r="H37" s="80">
        <v>0</v>
      </c>
      <c r="I37" s="84">
        <f t="shared" si="8"/>
        <v>0</v>
      </c>
    </row>
    <row r="38" spans="1:9" s="19" customFormat="1" ht="16.5" customHeight="1">
      <c r="A38" s="85"/>
      <c r="B38" s="86"/>
      <c r="C38" s="87"/>
      <c r="D38" s="87"/>
      <c r="E38" s="87"/>
      <c r="F38" s="87"/>
      <c r="G38" s="87"/>
      <c r="H38" s="87"/>
      <c r="I38" s="88"/>
    </row>
    <row r="39" spans="1:9" s="19" customFormat="1" ht="16.5" customHeight="1">
      <c r="A39" s="332" t="s">
        <v>179</v>
      </c>
      <c r="B39" s="334"/>
      <c r="C39" s="173">
        <v>30613</v>
      </c>
      <c r="D39" s="173">
        <f>SUM(D40:D49)</f>
        <v>221269</v>
      </c>
      <c r="E39" s="173">
        <f>SUM(E40:E49)</f>
        <v>1261</v>
      </c>
      <c r="F39" s="173">
        <f>SUM(F40:F49)</f>
        <v>0</v>
      </c>
      <c r="G39" s="173">
        <f>SUM(G40:G49)</f>
        <v>222530</v>
      </c>
      <c r="H39" s="173">
        <f>SUM(H40:H49)</f>
        <v>95</v>
      </c>
      <c r="I39" s="175">
        <f aca="true" t="shared" si="10" ref="I39:I48">G39/C39</f>
        <v>7.269134028027309</v>
      </c>
    </row>
    <row r="40" spans="1:9" s="19" customFormat="1" ht="16.5" customHeight="1">
      <c r="A40" s="78"/>
      <c r="B40" s="54" t="s">
        <v>44</v>
      </c>
      <c r="C40" s="71">
        <v>13654</v>
      </c>
      <c r="D40" s="71">
        <v>80137</v>
      </c>
      <c r="E40" s="71">
        <v>280</v>
      </c>
      <c r="F40" s="82"/>
      <c r="G40" s="80">
        <f aca="true" t="shared" si="11" ref="G40:G47">D40+E40+F40</f>
        <v>80417</v>
      </c>
      <c r="H40" s="71">
        <v>46</v>
      </c>
      <c r="I40" s="72">
        <f t="shared" si="10"/>
        <v>5.889629412626337</v>
      </c>
    </row>
    <row r="41" spans="1:9" s="19" customFormat="1" ht="16.5" customHeight="1">
      <c r="A41" s="76"/>
      <c r="B41" s="54" t="s">
        <v>46</v>
      </c>
      <c r="C41" s="71">
        <v>904</v>
      </c>
      <c r="D41" s="80">
        <v>313</v>
      </c>
      <c r="E41" s="80"/>
      <c r="F41" s="80"/>
      <c r="G41" s="80">
        <f t="shared" si="11"/>
        <v>313</v>
      </c>
      <c r="H41" s="80">
        <v>1</v>
      </c>
      <c r="I41" s="159">
        <f t="shared" si="10"/>
        <v>0.34623893805309736</v>
      </c>
    </row>
    <row r="42" spans="1:9" s="19" customFormat="1" ht="16.5" customHeight="1">
      <c r="A42" s="76"/>
      <c r="B42" s="54" t="s">
        <v>47</v>
      </c>
      <c r="C42" s="71">
        <v>45</v>
      </c>
      <c r="D42" s="80">
        <v>0</v>
      </c>
      <c r="E42" s="80"/>
      <c r="F42" s="80"/>
      <c r="G42" s="80">
        <f t="shared" si="11"/>
        <v>0</v>
      </c>
      <c r="H42" s="80">
        <v>0</v>
      </c>
      <c r="I42" s="84">
        <f t="shared" si="10"/>
        <v>0</v>
      </c>
    </row>
    <row r="43" spans="1:9" s="19" customFormat="1" ht="16.5" customHeight="1">
      <c r="A43" s="76"/>
      <c r="B43" s="54" t="s">
        <v>133</v>
      </c>
      <c r="C43" s="71">
        <v>15925</v>
      </c>
      <c r="D43" s="71">
        <v>140819</v>
      </c>
      <c r="E43" s="71">
        <v>981</v>
      </c>
      <c r="F43" s="80"/>
      <c r="G43" s="71">
        <f t="shared" si="11"/>
        <v>141800</v>
      </c>
      <c r="H43" s="71">
        <v>48</v>
      </c>
      <c r="I43" s="72">
        <f t="shared" si="10"/>
        <v>8.904238618524333</v>
      </c>
    </row>
    <row r="44" spans="1:9" s="19" customFormat="1" ht="16.5" customHeight="1">
      <c r="A44" s="76"/>
      <c r="B44" s="54" t="s">
        <v>49</v>
      </c>
      <c r="C44" s="71">
        <v>5</v>
      </c>
      <c r="D44" s="80">
        <v>0</v>
      </c>
      <c r="E44" s="80"/>
      <c r="F44" s="80"/>
      <c r="G44" s="80">
        <f t="shared" si="11"/>
        <v>0</v>
      </c>
      <c r="H44" s="80">
        <v>0</v>
      </c>
      <c r="I44" s="84">
        <f t="shared" si="10"/>
        <v>0</v>
      </c>
    </row>
    <row r="45" spans="1:9" s="19" customFormat="1" ht="16.5" customHeight="1">
      <c r="A45" s="76"/>
      <c r="B45" s="54" t="s">
        <v>50</v>
      </c>
      <c r="C45" s="71">
        <v>3</v>
      </c>
      <c r="D45" s="80">
        <v>0</v>
      </c>
      <c r="E45" s="80"/>
      <c r="F45" s="80"/>
      <c r="G45" s="80">
        <f t="shared" si="11"/>
        <v>0</v>
      </c>
      <c r="H45" s="80">
        <v>0</v>
      </c>
      <c r="I45" s="84">
        <f t="shared" si="10"/>
        <v>0</v>
      </c>
    </row>
    <row r="46" spans="1:9" s="19" customFormat="1" ht="16.5" customHeight="1">
      <c r="A46" s="76"/>
      <c r="B46" s="54" t="s">
        <v>51</v>
      </c>
      <c r="C46" s="71">
        <v>31</v>
      </c>
      <c r="D46" s="80">
        <v>0</v>
      </c>
      <c r="E46" s="80"/>
      <c r="F46" s="80"/>
      <c r="G46" s="80">
        <f t="shared" si="11"/>
        <v>0</v>
      </c>
      <c r="H46" s="80">
        <v>0</v>
      </c>
      <c r="I46" s="84">
        <f t="shared" si="10"/>
        <v>0</v>
      </c>
    </row>
    <row r="47" spans="1:9" s="19" customFormat="1" ht="16.5" customHeight="1">
      <c r="A47" s="76"/>
      <c r="B47" s="54" t="s">
        <v>52</v>
      </c>
      <c r="C47" s="71">
        <v>2</v>
      </c>
      <c r="D47" s="80">
        <v>0</v>
      </c>
      <c r="E47" s="80"/>
      <c r="F47" s="80"/>
      <c r="G47" s="80">
        <f t="shared" si="11"/>
        <v>0</v>
      </c>
      <c r="H47" s="80">
        <v>0</v>
      </c>
      <c r="I47" s="84">
        <f t="shared" si="10"/>
        <v>0</v>
      </c>
    </row>
    <row r="48" spans="1:9" s="19" customFormat="1" ht="16.5" customHeight="1">
      <c r="A48" s="76"/>
      <c r="B48" s="54" t="s">
        <v>53</v>
      </c>
      <c r="C48" s="71">
        <v>43</v>
      </c>
      <c r="D48" s="80">
        <v>0</v>
      </c>
      <c r="E48" s="80"/>
      <c r="F48" s="80"/>
      <c r="G48" s="80"/>
      <c r="H48" s="80">
        <v>0</v>
      </c>
      <c r="I48" s="84">
        <f t="shared" si="10"/>
        <v>0</v>
      </c>
    </row>
    <row r="49" spans="1:9" s="19" customFormat="1" ht="16.5" customHeight="1" thickBot="1">
      <c r="A49" s="64"/>
      <c r="B49" s="81"/>
      <c r="C49" s="74"/>
      <c r="D49" s="208"/>
      <c r="E49" s="208"/>
      <c r="F49" s="208"/>
      <c r="G49" s="208"/>
      <c r="H49" s="208"/>
      <c r="I49" s="209"/>
    </row>
    <row r="50" spans="1:9" s="73" customFormat="1" ht="16.5" customHeight="1">
      <c r="A50" s="76"/>
      <c r="B50" s="54"/>
      <c r="C50" s="71"/>
      <c r="D50" s="71"/>
      <c r="E50" s="71"/>
      <c r="F50" s="71"/>
      <c r="G50" s="71"/>
      <c r="H50" s="71"/>
      <c r="I50" s="72"/>
    </row>
    <row r="51" spans="1:9" s="19" customFormat="1" ht="16.5" customHeight="1">
      <c r="A51" s="335" t="s">
        <v>110</v>
      </c>
      <c r="B51" s="336"/>
      <c r="C51" s="169">
        <f aca="true" t="shared" si="12" ref="C51:H51">C52+C56+C61</f>
        <v>81623</v>
      </c>
      <c r="D51" s="169">
        <f t="shared" si="12"/>
        <v>620818</v>
      </c>
      <c r="E51" s="169">
        <f t="shared" si="12"/>
        <v>3545</v>
      </c>
      <c r="F51" s="176">
        <f t="shared" si="12"/>
        <v>0</v>
      </c>
      <c r="G51" s="169">
        <f t="shared" si="12"/>
        <v>624363</v>
      </c>
      <c r="H51" s="169">
        <f t="shared" si="12"/>
        <v>276</v>
      </c>
      <c r="I51" s="170">
        <f>G51/C51</f>
        <v>7.649351285789544</v>
      </c>
    </row>
    <row r="52" spans="1:9" s="19" customFormat="1" ht="16.5" customHeight="1">
      <c r="A52" s="332" t="s">
        <v>180</v>
      </c>
      <c r="B52" s="334"/>
      <c r="C52" s="173">
        <f aca="true" t="shared" si="13" ref="C52:H52">SUM(C53:C54)</f>
        <v>26995</v>
      </c>
      <c r="D52" s="173">
        <f t="shared" si="13"/>
        <v>241170</v>
      </c>
      <c r="E52" s="173">
        <f t="shared" si="13"/>
        <v>1047</v>
      </c>
      <c r="F52" s="173">
        <f t="shared" si="13"/>
        <v>0</v>
      </c>
      <c r="G52" s="173">
        <f t="shared" si="13"/>
        <v>242217</v>
      </c>
      <c r="H52" s="173">
        <f t="shared" si="13"/>
        <v>117</v>
      </c>
      <c r="I52" s="175">
        <f>G52/C52</f>
        <v>8.972661604000741</v>
      </c>
    </row>
    <row r="53" spans="1:9" s="19" customFormat="1" ht="16.5" customHeight="1">
      <c r="A53" s="78"/>
      <c r="B53" s="54" t="s">
        <v>54</v>
      </c>
      <c r="C53" s="71">
        <v>17497</v>
      </c>
      <c r="D53" s="71">
        <v>168710</v>
      </c>
      <c r="E53" s="80">
        <v>996</v>
      </c>
      <c r="F53" s="80"/>
      <c r="G53" s="71">
        <f>D53+E53</f>
        <v>169706</v>
      </c>
      <c r="H53" s="71">
        <v>75</v>
      </c>
      <c r="I53" s="72">
        <f>G53/C53</f>
        <v>9.699148425444362</v>
      </c>
    </row>
    <row r="54" spans="1:9" s="19" customFormat="1" ht="16.5" customHeight="1">
      <c r="A54" s="76"/>
      <c r="B54" s="54" t="s">
        <v>55</v>
      </c>
      <c r="C54" s="71">
        <v>9498</v>
      </c>
      <c r="D54" s="71">
        <v>72460</v>
      </c>
      <c r="E54" s="71">
        <v>51</v>
      </c>
      <c r="F54" s="80"/>
      <c r="G54" s="71">
        <f>D54+E54+F54</f>
        <v>72511</v>
      </c>
      <c r="H54" s="71">
        <v>42</v>
      </c>
      <c r="I54" s="72">
        <f>G54/C54</f>
        <v>7.634344072436303</v>
      </c>
    </row>
    <row r="55" spans="1:9" s="73" customFormat="1" ht="16.5" customHeight="1">
      <c r="A55" s="76"/>
      <c r="B55" s="54"/>
      <c r="C55" s="71"/>
      <c r="D55" s="71"/>
      <c r="E55" s="71"/>
      <c r="F55" s="82"/>
      <c r="G55" s="71"/>
      <c r="H55" s="71"/>
      <c r="I55" s="72"/>
    </row>
    <row r="56" spans="1:9" s="73" customFormat="1" ht="16.5" customHeight="1">
      <c r="A56" s="332" t="s">
        <v>181</v>
      </c>
      <c r="B56" s="334"/>
      <c r="C56" s="173">
        <f aca="true" t="shared" si="14" ref="C56:H56">SUM(C57:C59)</f>
        <v>28445</v>
      </c>
      <c r="D56" s="173">
        <f t="shared" si="14"/>
        <v>215281</v>
      </c>
      <c r="E56" s="173">
        <f t="shared" si="14"/>
        <v>955</v>
      </c>
      <c r="F56" s="173">
        <f t="shared" si="14"/>
        <v>0</v>
      </c>
      <c r="G56" s="173">
        <f t="shared" si="14"/>
        <v>216236</v>
      </c>
      <c r="H56" s="173">
        <f t="shared" si="14"/>
        <v>83</v>
      </c>
      <c r="I56" s="175">
        <f>G56/C56</f>
        <v>7.601898400421867</v>
      </c>
    </row>
    <row r="57" spans="1:9" s="19" customFormat="1" ht="16.5" customHeight="1">
      <c r="A57" s="78"/>
      <c r="B57" s="54" t="s">
        <v>56</v>
      </c>
      <c r="C57" s="71">
        <v>10262</v>
      </c>
      <c r="D57" s="71">
        <v>53694</v>
      </c>
      <c r="E57" s="71">
        <v>140</v>
      </c>
      <c r="F57" s="71"/>
      <c r="G57" s="71">
        <f>D57+E57+F57</f>
        <v>53834</v>
      </c>
      <c r="H57" s="71">
        <v>29</v>
      </c>
      <c r="I57" s="72">
        <f>G57/C57</f>
        <v>5.245955954005067</v>
      </c>
    </row>
    <row r="58" spans="1:9" s="19" customFormat="1" ht="16.5" customHeight="1">
      <c r="A58" s="76"/>
      <c r="B58" s="54" t="s">
        <v>57</v>
      </c>
      <c r="C58" s="71">
        <v>9914</v>
      </c>
      <c r="D58" s="71">
        <v>67119</v>
      </c>
      <c r="E58" s="71">
        <v>401</v>
      </c>
      <c r="F58" s="80"/>
      <c r="G58" s="71">
        <f>D58+E58+F58</f>
        <v>67520</v>
      </c>
      <c r="H58" s="71">
        <v>30</v>
      </c>
      <c r="I58" s="72">
        <f>G58/C58</f>
        <v>6.810570909824491</v>
      </c>
    </row>
    <row r="59" spans="1:9" s="73" customFormat="1" ht="16.5" customHeight="1">
      <c r="A59" s="76"/>
      <c r="B59" s="54" t="s">
        <v>104</v>
      </c>
      <c r="C59" s="71">
        <v>8269</v>
      </c>
      <c r="D59" s="71">
        <v>94468</v>
      </c>
      <c r="E59" s="71">
        <v>414</v>
      </c>
      <c r="F59" s="71"/>
      <c r="G59" s="71">
        <f>D59+E59+F59</f>
        <v>94882</v>
      </c>
      <c r="H59" s="71">
        <f>25-1</f>
        <v>24</v>
      </c>
      <c r="I59" s="72">
        <f>G59/C59</f>
        <v>11.47442254202443</v>
      </c>
    </row>
    <row r="60" spans="1:9" s="19" customFormat="1" ht="16.5" customHeight="1">
      <c r="A60" s="76"/>
      <c r="B60" s="54"/>
      <c r="C60" s="71"/>
      <c r="D60" s="71"/>
      <c r="E60" s="71"/>
      <c r="F60" s="71"/>
      <c r="G60" s="71"/>
      <c r="H60" s="71"/>
      <c r="I60" s="72"/>
    </row>
    <row r="61" spans="1:9" s="19" customFormat="1" ht="16.5" customHeight="1">
      <c r="A61" s="332" t="s">
        <v>182</v>
      </c>
      <c r="B61" s="334"/>
      <c r="C61" s="173">
        <f aca="true" t="shared" si="15" ref="C61:H61">SUM(C62:C65)</f>
        <v>26183</v>
      </c>
      <c r="D61" s="173">
        <f t="shared" si="15"/>
        <v>164367</v>
      </c>
      <c r="E61" s="173">
        <f t="shared" si="15"/>
        <v>1543</v>
      </c>
      <c r="F61" s="173">
        <f t="shared" si="15"/>
        <v>0</v>
      </c>
      <c r="G61" s="173">
        <f t="shared" si="15"/>
        <v>165910</v>
      </c>
      <c r="H61" s="173">
        <f t="shared" si="15"/>
        <v>76</v>
      </c>
      <c r="I61" s="175">
        <f>G61/C61</f>
        <v>6.336554252759424</v>
      </c>
    </row>
    <row r="62" spans="1:9" s="19" customFormat="1" ht="16.5" customHeight="1">
      <c r="A62" s="78"/>
      <c r="B62" s="54" t="s">
        <v>58</v>
      </c>
      <c r="C62" s="71">
        <v>4156</v>
      </c>
      <c r="D62" s="71">
        <v>24171</v>
      </c>
      <c r="E62" s="80">
        <v>164</v>
      </c>
      <c r="F62" s="80"/>
      <c r="G62" s="71">
        <f>D62+E62+F62</f>
        <v>24335</v>
      </c>
      <c r="H62" s="71">
        <v>14</v>
      </c>
      <c r="I62" s="72">
        <f>G62/C62</f>
        <v>5.855389797882579</v>
      </c>
    </row>
    <row r="63" spans="1:9" s="19" customFormat="1" ht="16.5" customHeight="1">
      <c r="A63" s="76"/>
      <c r="B63" s="54" t="s">
        <v>59</v>
      </c>
      <c r="C63" s="71">
        <v>12472</v>
      </c>
      <c r="D63" s="71">
        <v>62492</v>
      </c>
      <c r="E63" s="71">
        <v>243</v>
      </c>
      <c r="F63" s="80"/>
      <c r="G63" s="71">
        <f>D63+E63+F63</f>
        <v>62735</v>
      </c>
      <c r="H63" s="71">
        <v>34</v>
      </c>
      <c r="I63" s="72">
        <f>G63/C63</f>
        <v>5.03006735086594</v>
      </c>
    </row>
    <row r="64" spans="1:9" s="19" customFormat="1" ht="16.5" customHeight="1">
      <c r="A64" s="76"/>
      <c r="B64" s="54" t="s">
        <v>60</v>
      </c>
      <c r="C64" s="71">
        <v>7010</v>
      </c>
      <c r="D64" s="71">
        <v>48598</v>
      </c>
      <c r="E64" s="71">
        <v>650</v>
      </c>
      <c r="F64" s="80"/>
      <c r="G64" s="71">
        <f>D64+E64+F64</f>
        <v>49248</v>
      </c>
      <c r="H64" s="71">
        <f>17+1</f>
        <v>18</v>
      </c>
      <c r="I64" s="72">
        <f>G64/C64</f>
        <v>7.025392296718973</v>
      </c>
    </row>
    <row r="65" spans="1:9" s="73" customFormat="1" ht="16.5" customHeight="1">
      <c r="A65" s="76"/>
      <c r="B65" s="54" t="s">
        <v>61</v>
      </c>
      <c r="C65" s="71">
        <v>2545</v>
      </c>
      <c r="D65" s="71">
        <v>29106</v>
      </c>
      <c r="E65" s="71">
        <v>486</v>
      </c>
      <c r="F65" s="80"/>
      <c r="G65" s="71">
        <v>29592</v>
      </c>
      <c r="H65" s="71">
        <v>10</v>
      </c>
      <c r="I65" s="72">
        <f>G65/C65</f>
        <v>11.627504911591355</v>
      </c>
    </row>
    <row r="66" spans="1:9" s="19" customFormat="1" ht="16.5" customHeight="1" thickBot="1">
      <c r="A66" s="64"/>
      <c r="B66" s="66"/>
      <c r="C66" s="74"/>
      <c r="D66" s="74"/>
      <c r="E66" s="74"/>
      <c r="F66" s="74"/>
      <c r="G66" s="74"/>
      <c r="H66" s="74"/>
      <c r="I66" s="75"/>
    </row>
    <row r="67" s="19" customFormat="1" ht="12" customHeight="1">
      <c r="A67" s="177" t="s">
        <v>114</v>
      </c>
    </row>
    <row r="68" s="19" customFormat="1" ht="12" customHeight="1">
      <c r="A68" s="177" t="s">
        <v>97</v>
      </c>
    </row>
    <row r="69" s="19" customFormat="1" ht="12" customHeight="1">
      <c r="A69" s="177" t="s">
        <v>98</v>
      </c>
    </row>
    <row r="70" s="19" customFormat="1" ht="12" customHeight="1">
      <c r="A70" s="89"/>
    </row>
    <row r="71" s="19" customFormat="1" ht="12" customHeight="1"/>
    <row r="72" s="19" customFormat="1" ht="12" customHeight="1"/>
    <row r="73" spans="1:9" s="19" customFormat="1" ht="12">
      <c r="A73" s="236"/>
      <c r="B73" s="237" t="s">
        <v>274</v>
      </c>
      <c r="C73" s="238">
        <v>1970</v>
      </c>
      <c r="D73" s="238">
        <v>18144</v>
      </c>
      <c r="E73" s="238"/>
      <c r="F73" s="239"/>
      <c r="G73" s="238">
        <f>D73+E73+F73</f>
        <v>18144</v>
      </c>
      <c r="H73" s="238">
        <v>16</v>
      </c>
      <c r="I73" s="240">
        <f>G73/C73</f>
        <v>9.210152284263959</v>
      </c>
    </row>
    <row r="74" s="19" customFormat="1" ht="12"/>
    <row r="75" s="19" customFormat="1" ht="12"/>
    <row r="76" s="19" customFormat="1" ht="12"/>
  </sheetData>
  <sheetProtection/>
  <mergeCells count="24">
    <mergeCell ref="A7:B7"/>
    <mergeCell ref="A3:B5"/>
    <mergeCell ref="D3:D5"/>
    <mergeCell ref="A61:B61"/>
    <mergeCell ref="A8:B8"/>
    <mergeCell ref="A52:B52"/>
    <mergeCell ref="C3:C5"/>
    <mergeCell ref="A56:B56"/>
    <mergeCell ref="A9:B9"/>
    <mergeCell ref="A11:B11"/>
    <mergeCell ref="A20:B20"/>
    <mergeCell ref="A30:B30"/>
    <mergeCell ref="A39:B39"/>
    <mergeCell ref="E3:I3"/>
    <mergeCell ref="H4:H5"/>
    <mergeCell ref="A6:B6"/>
    <mergeCell ref="G4:G5"/>
    <mergeCell ref="F4:F5"/>
    <mergeCell ref="I4:I5"/>
    <mergeCell ref="E4:E5"/>
    <mergeCell ref="A12:B12"/>
    <mergeCell ref="A21:B21"/>
    <mergeCell ref="A31:B31"/>
    <mergeCell ref="A51:B51"/>
  </mergeCells>
  <printOptions horizontalCentered="1"/>
  <pageMargins left="0.5905511811023623" right="0.5905511811023623" top="0.7874015748031497" bottom="0.1968503937007874" header="0" footer="0"/>
  <pageSetup horizontalDpi="600" verticalDpi="600" orientation="portrait" paperSize="9" r:id="rId3"/>
  <rowBreaks count="1" manualBreakCount="1">
    <brk id="49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view="pageLayout" workbookViewId="0" topLeftCell="A4">
      <selection activeCell="N26" sqref="N26"/>
    </sheetView>
  </sheetViews>
  <sheetFormatPr defaultColWidth="9.00390625" defaultRowHeight="13.5"/>
  <cols>
    <col min="1" max="1" width="13.75390625" style="1" customWidth="1"/>
    <col min="2" max="2" width="6.625" style="1" customWidth="1"/>
    <col min="3" max="3" width="8.625" style="1" customWidth="1"/>
    <col min="4" max="4" width="5.625" style="1" customWidth="1"/>
    <col min="5" max="5" width="8.625" style="1" customWidth="1"/>
    <col min="6" max="6" width="5.625" style="1" customWidth="1"/>
    <col min="7" max="7" width="8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2" width="5.50390625" style="1" bestFit="1" customWidth="1"/>
    <col min="13" max="13" width="9.25390625" style="1" bestFit="1" customWidth="1"/>
    <col min="14" max="14" width="5.50390625" style="1" bestFit="1" customWidth="1"/>
    <col min="15" max="15" width="9.25390625" style="1" bestFit="1" customWidth="1"/>
    <col min="16" max="16384" width="9.00390625" style="1" customWidth="1"/>
  </cols>
  <sheetData>
    <row r="1" spans="1:27" s="34" customFormat="1" ht="17.25">
      <c r="A1" s="90" t="s">
        <v>62</v>
      </c>
      <c r="B1" s="91"/>
      <c r="C1" s="91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s="23" customFormat="1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34" customFormat="1" ht="14.25" customHeight="1">
      <c r="A3" s="93" t="s">
        <v>63</v>
      </c>
      <c r="B3" s="9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1:27" s="23" customFormat="1" ht="12" customHeight="1" thickBot="1">
      <c r="K4" s="35" t="s">
        <v>2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3" customFormat="1" ht="18" customHeight="1">
      <c r="A5" s="354" t="s">
        <v>64</v>
      </c>
      <c r="B5" s="356" t="s">
        <v>65</v>
      </c>
      <c r="C5" s="357"/>
      <c r="D5" s="365" t="s">
        <v>111</v>
      </c>
      <c r="E5" s="366"/>
      <c r="F5" s="359" t="s">
        <v>66</v>
      </c>
      <c r="G5" s="360"/>
      <c r="H5" s="359" t="s">
        <v>67</v>
      </c>
      <c r="I5" s="360"/>
      <c r="J5" s="359" t="s">
        <v>68</v>
      </c>
      <c r="K5" s="363"/>
      <c r="L5" s="94"/>
      <c r="M5" s="94"/>
      <c r="N5" s="94"/>
      <c r="O5" s="38"/>
      <c r="P5" s="38"/>
      <c r="Q5" s="38"/>
      <c r="R5" s="38"/>
      <c r="S5" s="38"/>
      <c r="T5" s="38"/>
      <c r="U5" s="94"/>
      <c r="V5" s="94"/>
      <c r="W5" s="22"/>
      <c r="X5" s="22"/>
      <c r="Y5" s="22"/>
      <c r="Z5" s="22"/>
      <c r="AA5" s="22"/>
    </row>
    <row r="6" spans="1:27" s="23" customFormat="1" ht="18" customHeight="1">
      <c r="A6" s="355"/>
      <c r="B6" s="290"/>
      <c r="C6" s="358"/>
      <c r="D6" s="367"/>
      <c r="E6" s="368"/>
      <c r="F6" s="361" t="s">
        <v>69</v>
      </c>
      <c r="G6" s="362"/>
      <c r="H6" s="361" t="s">
        <v>70</v>
      </c>
      <c r="I6" s="362"/>
      <c r="J6" s="361"/>
      <c r="K6" s="364"/>
      <c r="L6" s="94"/>
      <c r="M6" s="94"/>
      <c r="N6" s="94"/>
      <c r="O6" s="38"/>
      <c r="P6" s="38"/>
      <c r="Q6" s="38"/>
      <c r="R6" s="38"/>
      <c r="S6" s="38"/>
      <c r="T6" s="38"/>
      <c r="U6" s="94"/>
      <c r="V6" s="94"/>
      <c r="W6" s="22"/>
      <c r="X6" s="22"/>
      <c r="Y6" s="22"/>
      <c r="Z6" s="22"/>
      <c r="AA6" s="22"/>
    </row>
    <row r="7" spans="1:27" s="23" customFormat="1" ht="18" customHeight="1">
      <c r="A7" s="95" t="s">
        <v>71</v>
      </c>
      <c r="B7" s="18">
        <f>D7+F7+H7+J7</f>
        <v>67</v>
      </c>
      <c r="C7" s="49">
        <f>E7+G7+I7+K7</f>
        <v>11732</v>
      </c>
      <c r="D7" s="18">
        <v>8</v>
      </c>
      <c r="E7" s="49">
        <v>935</v>
      </c>
      <c r="F7" s="18">
        <v>44</v>
      </c>
      <c r="G7" s="49">
        <v>9461</v>
      </c>
      <c r="H7" s="18">
        <v>10</v>
      </c>
      <c r="I7" s="49">
        <v>408</v>
      </c>
      <c r="J7" s="18">
        <v>5</v>
      </c>
      <c r="K7" s="53">
        <v>928</v>
      </c>
      <c r="L7" s="22"/>
      <c r="M7" s="18"/>
      <c r="N7" s="19"/>
      <c r="O7" s="18"/>
      <c r="P7" s="19"/>
      <c r="Q7" s="18"/>
      <c r="R7" s="19"/>
      <c r="S7" s="18"/>
      <c r="T7" s="19"/>
      <c r="U7" s="18"/>
      <c r="V7" s="19"/>
      <c r="W7" s="22"/>
      <c r="X7" s="22"/>
      <c r="Y7" s="22"/>
      <c r="Z7" s="22"/>
      <c r="AA7" s="22"/>
    </row>
    <row r="8" spans="1:27" s="23" customFormat="1" ht="18" customHeight="1">
      <c r="A8" s="95" t="s">
        <v>72</v>
      </c>
      <c r="B8" s="18">
        <f aca="true" t="shared" si="0" ref="B8:C11">D8+F8+H8</f>
        <v>72</v>
      </c>
      <c r="C8" s="49">
        <f t="shared" si="0"/>
        <v>17600</v>
      </c>
      <c r="D8" s="18">
        <v>13</v>
      </c>
      <c r="E8" s="49">
        <v>2660</v>
      </c>
      <c r="F8" s="18">
        <v>49</v>
      </c>
      <c r="G8" s="49">
        <v>13309</v>
      </c>
      <c r="H8" s="18">
        <v>10</v>
      </c>
      <c r="I8" s="49">
        <v>1631</v>
      </c>
      <c r="J8" s="20" t="s">
        <v>73</v>
      </c>
      <c r="K8" s="62" t="s">
        <v>74</v>
      </c>
      <c r="L8" s="22"/>
      <c r="M8" s="18"/>
      <c r="N8" s="19"/>
      <c r="O8" s="18"/>
      <c r="P8" s="19"/>
      <c r="Q8" s="18"/>
      <c r="R8" s="19"/>
      <c r="S8" s="18"/>
      <c r="T8" s="19"/>
      <c r="U8" s="18"/>
      <c r="V8" s="19"/>
      <c r="W8" s="22"/>
      <c r="X8" s="22"/>
      <c r="Y8" s="22"/>
      <c r="Z8" s="22"/>
      <c r="AA8" s="22"/>
    </row>
    <row r="9" spans="1:27" s="23" customFormat="1" ht="18" customHeight="1">
      <c r="A9" s="95" t="s">
        <v>75</v>
      </c>
      <c r="B9" s="18">
        <f t="shared" si="0"/>
        <v>54</v>
      </c>
      <c r="C9" s="49">
        <f t="shared" si="0"/>
        <v>11608</v>
      </c>
      <c r="D9" s="18">
        <v>12</v>
      </c>
      <c r="E9" s="49">
        <v>2484</v>
      </c>
      <c r="F9" s="18">
        <v>30</v>
      </c>
      <c r="G9" s="49">
        <v>8234</v>
      </c>
      <c r="H9" s="18">
        <v>12</v>
      </c>
      <c r="I9" s="49">
        <v>890</v>
      </c>
      <c r="J9" s="20" t="s">
        <v>76</v>
      </c>
      <c r="K9" s="62" t="s">
        <v>74</v>
      </c>
      <c r="L9" s="22"/>
      <c r="M9" s="18"/>
      <c r="N9" s="19"/>
      <c r="O9" s="18"/>
      <c r="P9" s="19"/>
      <c r="Q9" s="18"/>
      <c r="R9" s="19"/>
      <c r="S9" s="18"/>
      <c r="T9" s="19"/>
      <c r="U9" s="18"/>
      <c r="V9" s="19"/>
      <c r="W9" s="22"/>
      <c r="X9" s="22"/>
      <c r="Y9" s="22"/>
      <c r="Z9" s="22"/>
      <c r="AA9" s="22"/>
    </row>
    <row r="10" spans="1:27" s="23" customFormat="1" ht="18" customHeight="1">
      <c r="A10" s="95" t="s">
        <v>77</v>
      </c>
      <c r="B10" s="18">
        <f t="shared" si="0"/>
        <v>86</v>
      </c>
      <c r="C10" s="49">
        <f t="shared" si="0"/>
        <v>21796</v>
      </c>
      <c r="D10" s="18">
        <v>10</v>
      </c>
      <c r="E10" s="49">
        <v>1302</v>
      </c>
      <c r="F10" s="18">
        <v>68</v>
      </c>
      <c r="G10" s="49">
        <v>20074</v>
      </c>
      <c r="H10" s="18">
        <v>8</v>
      </c>
      <c r="I10" s="49">
        <v>420</v>
      </c>
      <c r="J10" s="20" t="s">
        <v>76</v>
      </c>
      <c r="K10" s="62" t="s">
        <v>74</v>
      </c>
      <c r="L10" s="22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22"/>
      <c r="X10" s="22"/>
      <c r="Y10" s="22"/>
      <c r="Z10" s="22"/>
      <c r="AA10" s="22"/>
    </row>
    <row r="11" spans="1:27" s="23" customFormat="1" ht="18" customHeight="1">
      <c r="A11" s="96" t="s">
        <v>78</v>
      </c>
      <c r="B11" s="97">
        <f t="shared" si="0"/>
        <v>80</v>
      </c>
      <c r="C11" s="19">
        <f t="shared" si="0"/>
        <v>17546</v>
      </c>
      <c r="D11" s="97">
        <v>12</v>
      </c>
      <c r="E11" s="19">
        <v>1922</v>
      </c>
      <c r="F11" s="97">
        <v>62</v>
      </c>
      <c r="G11" s="19">
        <v>14994</v>
      </c>
      <c r="H11" s="97">
        <v>6</v>
      </c>
      <c r="I11" s="19">
        <v>630</v>
      </c>
      <c r="J11" s="98" t="s">
        <v>73</v>
      </c>
      <c r="K11" s="62" t="s">
        <v>79</v>
      </c>
      <c r="L11" s="22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22"/>
      <c r="X11" s="22"/>
      <c r="Y11" s="22"/>
      <c r="Z11" s="22"/>
      <c r="AA11" s="22"/>
    </row>
    <row r="12" spans="1:27" s="23" customFormat="1" ht="18" customHeight="1">
      <c r="A12" s="95" t="s">
        <v>80</v>
      </c>
      <c r="B12" s="18">
        <f>D12+F12+H12+J12</f>
        <v>102</v>
      </c>
      <c r="C12" s="49">
        <f>E12+G12+I12+K12</f>
        <v>14945</v>
      </c>
      <c r="D12" s="18">
        <v>17</v>
      </c>
      <c r="E12" s="49">
        <v>3683</v>
      </c>
      <c r="F12" s="18">
        <v>71</v>
      </c>
      <c r="G12" s="49">
        <v>10408</v>
      </c>
      <c r="H12" s="18">
        <v>13</v>
      </c>
      <c r="I12" s="49">
        <v>557</v>
      </c>
      <c r="J12" s="98">
        <v>1</v>
      </c>
      <c r="K12" s="62">
        <v>297</v>
      </c>
      <c r="L12" s="22"/>
      <c r="M12" s="18"/>
      <c r="N12" s="19"/>
      <c r="O12" s="18"/>
      <c r="P12" s="19"/>
      <c r="Q12" s="18"/>
      <c r="R12" s="19"/>
      <c r="S12" s="18"/>
      <c r="T12" s="19"/>
      <c r="U12" s="20"/>
      <c r="V12" s="21"/>
      <c r="W12" s="22"/>
      <c r="X12" s="22"/>
      <c r="Y12" s="22"/>
      <c r="Z12" s="22"/>
      <c r="AA12" s="22"/>
    </row>
    <row r="13" spans="1:27" s="23" customFormat="1" ht="18" customHeight="1">
      <c r="A13" s="95" t="s">
        <v>81</v>
      </c>
      <c r="B13" s="18">
        <f>D13+F13+H13+J13</f>
        <v>117</v>
      </c>
      <c r="C13" s="49">
        <f>E13+G13+I13+K13</f>
        <v>25050</v>
      </c>
      <c r="D13" s="18">
        <v>9</v>
      </c>
      <c r="E13" s="49">
        <v>3408</v>
      </c>
      <c r="F13" s="18">
        <v>92</v>
      </c>
      <c r="G13" s="49">
        <v>19726</v>
      </c>
      <c r="H13" s="18">
        <v>15</v>
      </c>
      <c r="I13" s="49">
        <v>1814</v>
      </c>
      <c r="J13" s="98">
        <v>1</v>
      </c>
      <c r="K13" s="62">
        <v>102</v>
      </c>
      <c r="L13" s="22"/>
      <c r="M13" s="18"/>
      <c r="N13" s="19"/>
      <c r="O13" s="18"/>
      <c r="P13" s="19"/>
      <c r="Q13" s="18"/>
      <c r="R13" s="19"/>
      <c r="S13" s="18"/>
      <c r="T13" s="19"/>
      <c r="U13" s="20"/>
      <c r="V13" s="21"/>
      <c r="W13" s="22"/>
      <c r="X13" s="22"/>
      <c r="Y13" s="22"/>
      <c r="Z13" s="22"/>
      <c r="AA13" s="22"/>
    </row>
    <row r="14" spans="1:27" s="23" customFormat="1" ht="18" customHeight="1">
      <c r="A14" s="95" t="s">
        <v>11</v>
      </c>
      <c r="B14" s="18">
        <f aca="true" t="shared" si="1" ref="B14:B19">D14+F14+H14</f>
        <v>86</v>
      </c>
      <c r="C14" s="49">
        <v>17546</v>
      </c>
      <c r="D14" s="18">
        <v>9</v>
      </c>
      <c r="E14" s="49">
        <v>1659</v>
      </c>
      <c r="F14" s="18">
        <v>67</v>
      </c>
      <c r="G14" s="49">
        <v>15247</v>
      </c>
      <c r="H14" s="18">
        <v>10</v>
      </c>
      <c r="I14" s="49">
        <v>640</v>
      </c>
      <c r="J14" s="98" t="s">
        <v>76</v>
      </c>
      <c r="K14" s="62" t="s">
        <v>74</v>
      </c>
      <c r="L14" s="22"/>
      <c r="M14" s="18"/>
      <c r="N14" s="19"/>
      <c r="O14" s="18"/>
      <c r="P14" s="19"/>
      <c r="Q14" s="18"/>
      <c r="R14" s="19"/>
      <c r="S14" s="18"/>
      <c r="T14" s="19"/>
      <c r="U14" s="20"/>
      <c r="V14" s="21"/>
      <c r="W14" s="22"/>
      <c r="X14" s="22"/>
      <c r="Y14" s="22"/>
      <c r="Z14" s="22"/>
      <c r="AA14" s="22"/>
    </row>
    <row r="15" spans="1:27" s="23" customFormat="1" ht="18" customHeight="1">
      <c r="A15" s="95" t="s">
        <v>99</v>
      </c>
      <c r="B15" s="18">
        <f t="shared" si="1"/>
        <v>81</v>
      </c>
      <c r="C15" s="49">
        <f aca="true" t="shared" si="2" ref="C15:C20">E15+G15+I15</f>
        <v>11122</v>
      </c>
      <c r="D15" s="18">
        <v>9</v>
      </c>
      <c r="E15" s="49">
        <v>812</v>
      </c>
      <c r="F15" s="18">
        <v>61</v>
      </c>
      <c r="G15" s="49">
        <v>7371</v>
      </c>
      <c r="H15" s="18">
        <v>11</v>
      </c>
      <c r="I15" s="49">
        <v>2939</v>
      </c>
      <c r="J15" s="98" t="s">
        <v>101</v>
      </c>
      <c r="K15" s="62" t="s">
        <v>102</v>
      </c>
      <c r="L15" s="22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22"/>
      <c r="X15" s="22"/>
      <c r="Y15" s="22"/>
      <c r="Z15" s="22"/>
      <c r="AA15" s="22"/>
    </row>
    <row r="16" spans="1:27" s="23" customFormat="1" ht="18" customHeight="1">
      <c r="A16" s="95" t="s">
        <v>103</v>
      </c>
      <c r="B16" s="18">
        <f t="shared" si="1"/>
        <v>82</v>
      </c>
      <c r="C16" s="49">
        <f t="shared" si="2"/>
        <v>7628</v>
      </c>
      <c r="D16" s="18">
        <v>8</v>
      </c>
      <c r="E16" s="49">
        <v>1015</v>
      </c>
      <c r="F16" s="18">
        <v>63</v>
      </c>
      <c r="G16" s="49">
        <v>5741</v>
      </c>
      <c r="H16" s="18">
        <v>11</v>
      </c>
      <c r="I16" s="49">
        <v>872</v>
      </c>
      <c r="J16" s="98" t="s">
        <v>76</v>
      </c>
      <c r="K16" s="62" t="s">
        <v>74</v>
      </c>
      <c r="L16" s="22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22"/>
      <c r="X16" s="22"/>
      <c r="Y16" s="22"/>
      <c r="Z16" s="22"/>
      <c r="AA16" s="22"/>
    </row>
    <row r="17" spans="1:27" s="52" customFormat="1" ht="18" customHeight="1">
      <c r="A17" s="95" t="s">
        <v>126</v>
      </c>
      <c r="B17" s="18">
        <f t="shared" si="1"/>
        <v>68</v>
      </c>
      <c r="C17" s="49">
        <f t="shared" si="2"/>
        <v>9002</v>
      </c>
      <c r="D17" s="18">
        <v>3</v>
      </c>
      <c r="E17" s="49">
        <v>156</v>
      </c>
      <c r="F17" s="18">
        <v>53</v>
      </c>
      <c r="G17" s="49">
        <v>7263</v>
      </c>
      <c r="H17" s="18">
        <v>12</v>
      </c>
      <c r="I17" s="49">
        <v>1583</v>
      </c>
      <c r="J17" s="98" t="s">
        <v>76</v>
      </c>
      <c r="K17" s="62" t="s">
        <v>74</v>
      </c>
      <c r="L17" s="99"/>
      <c r="M17" s="100"/>
      <c r="N17" s="73"/>
      <c r="O17" s="100"/>
      <c r="P17" s="73"/>
      <c r="Q17" s="100"/>
      <c r="R17" s="73"/>
      <c r="S17" s="100"/>
      <c r="T17" s="73"/>
      <c r="U17" s="100"/>
      <c r="V17" s="73"/>
      <c r="W17" s="99"/>
      <c r="X17" s="99"/>
      <c r="Y17" s="99"/>
      <c r="Z17" s="99"/>
      <c r="AA17" s="99"/>
    </row>
    <row r="18" spans="1:27" s="104" customFormat="1" ht="18" customHeight="1">
      <c r="A18" s="95" t="s">
        <v>136</v>
      </c>
      <c r="B18" s="18">
        <f t="shared" si="1"/>
        <v>47</v>
      </c>
      <c r="C18" s="49">
        <f t="shared" si="2"/>
        <v>9393</v>
      </c>
      <c r="D18" s="18">
        <v>2</v>
      </c>
      <c r="E18" s="49">
        <v>161</v>
      </c>
      <c r="F18" s="18">
        <v>39</v>
      </c>
      <c r="G18" s="49">
        <v>8542</v>
      </c>
      <c r="H18" s="18">
        <v>6</v>
      </c>
      <c r="I18" s="49">
        <v>690</v>
      </c>
      <c r="J18" s="98" t="s">
        <v>76</v>
      </c>
      <c r="K18" s="62" t="s">
        <v>74</v>
      </c>
      <c r="L18" s="101"/>
      <c r="M18" s="102"/>
      <c r="N18" s="103"/>
      <c r="O18" s="102"/>
      <c r="P18" s="103"/>
      <c r="Q18" s="102"/>
      <c r="R18" s="103"/>
      <c r="S18" s="102"/>
      <c r="T18" s="103"/>
      <c r="U18" s="102"/>
      <c r="V18" s="103"/>
      <c r="W18" s="101"/>
      <c r="X18" s="101"/>
      <c r="Y18" s="101"/>
      <c r="Z18" s="101"/>
      <c r="AA18" s="101"/>
    </row>
    <row r="19" spans="1:27" s="52" customFormat="1" ht="18" customHeight="1">
      <c r="A19" s="95" t="s">
        <v>166</v>
      </c>
      <c r="B19" s="18">
        <f t="shared" si="1"/>
        <v>28</v>
      </c>
      <c r="C19" s="49">
        <f t="shared" si="2"/>
        <v>6940</v>
      </c>
      <c r="D19" s="18">
        <v>3</v>
      </c>
      <c r="E19" s="49">
        <v>256</v>
      </c>
      <c r="F19" s="18">
        <v>20</v>
      </c>
      <c r="G19" s="49">
        <v>5355</v>
      </c>
      <c r="H19" s="18">
        <v>5</v>
      </c>
      <c r="I19" s="49">
        <v>1329</v>
      </c>
      <c r="J19" s="98" t="s">
        <v>76</v>
      </c>
      <c r="K19" s="62" t="s">
        <v>74</v>
      </c>
      <c r="L19" s="99"/>
      <c r="M19" s="100"/>
      <c r="N19" s="73"/>
      <c r="O19" s="100"/>
      <c r="P19" s="73"/>
      <c r="Q19" s="100"/>
      <c r="R19" s="73"/>
      <c r="S19" s="100"/>
      <c r="T19" s="73"/>
      <c r="U19" s="100"/>
      <c r="V19" s="73"/>
      <c r="W19" s="99"/>
      <c r="X19" s="99"/>
      <c r="Y19" s="99"/>
      <c r="Z19" s="99"/>
      <c r="AA19" s="99"/>
    </row>
    <row r="20" spans="1:27" s="52" customFormat="1" ht="18" customHeight="1">
      <c r="A20" s="95" t="s">
        <v>164</v>
      </c>
      <c r="B20" s="18">
        <f>D20+F20+H20</f>
        <v>38</v>
      </c>
      <c r="C20" s="49">
        <f t="shared" si="2"/>
        <v>3635</v>
      </c>
      <c r="D20" s="18">
        <v>2</v>
      </c>
      <c r="E20" s="49">
        <v>200</v>
      </c>
      <c r="F20" s="18">
        <v>30</v>
      </c>
      <c r="G20" s="49">
        <v>2962</v>
      </c>
      <c r="H20" s="18">
        <v>6</v>
      </c>
      <c r="I20" s="49">
        <v>473</v>
      </c>
      <c r="J20" s="98" t="s">
        <v>76</v>
      </c>
      <c r="K20" s="62" t="s">
        <v>74</v>
      </c>
      <c r="L20" s="99"/>
      <c r="M20" s="100"/>
      <c r="N20" s="73"/>
      <c r="O20" s="100"/>
      <c r="P20" s="73"/>
      <c r="Q20" s="100"/>
      <c r="R20" s="73"/>
      <c r="S20" s="100"/>
      <c r="T20" s="73"/>
      <c r="U20" s="100"/>
      <c r="V20" s="73"/>
      <c r="W20" s="99"/>
      <c r="X20" s="99"/>
      <c r="Y20" s="99"/>
      <c r="Z20" s="99"/>
      <c r="AA20" s="99"/>
    </row>
    <row r="21" spans="1:27" s="52" customFormat="1" ht="18" customHeight="1">
      <c r="A21" s="95" t="s">
        <v>165</v>
      </c>
      <c r="B21" s="18">
        <f>D21+F21+H21</f>
        <v>55</v>
      </c>
      <c r="C21" s="49">
        <f>E21+G21+I21</f>
        <v>6087</v>
      </c>
      <c r="D21" s="18">
        <v>3</v>
      </c>
      <c r="E21" s="49">
        <v>373</v>
      </c>
      <c r="F21" s="18">
        <v>44</v>
      </c>
      <c r="G21" s="49">
        <v>5268</v>
      </c>
      <c r="H21" s="18">
        <v>8</v>
      </c>
      <c r="I21" s="49">
        <v>446</v>
      </c>
      <c r="J21" s="20" t="s">
        <v>76</v>
      </c>
      <c r="K21" s="62" t="s">
        <v>74</v>
      </c>
      <c r="L21" s="99"/>
      <c r="M21" s="100"/>
      <c r="N21" s="73"/>
      <c r="O21" s="100"/>
      <c r="P21" s="73"/>
      <c r="Q21" s="100"/>
      <c r="R21" s="73"/>
      <c r="S21" s="100"/>
      <c r="T21" s="73"/>
      <c r="U21" s="100"/>
      <c r="V21" s="73"/>
      <c r="W21" s="99"/>
      <c r="X21" s="99"/>
      <c r="Y21" s="99"/>
      <c r="Z21" s="99"/>
      <c r="AA21" s="99"/>
    </row>
    <row r="22" spans="1:27" s="52" customFormat="1" ht="18" customHeight="1">
      <c r="A22" s="95" t="s">
        <v>223</v>
      </c>
      <c r="B22" s="18">
        <v>51</v>
      </c>
      <c r="C22" s="49">
        <v>6797</v>
      </c>
      <c r="D22" s="18">
        <v>2</v>
      </c>
      <c r="E22" s="49">
        <v>157</v>
      </c>
      <c r="F22" s="18">
        <v>42</v>
      </c>
      <c r="G22" s="49">
        <v>5792</v>
      </c>
      <c r="H22" s="18">
        <v>7</v>
      </c>
      <c r="I22" s="49">
        <v>848</v>
      </c>
      <c r="J22" s="20" t="s">
        <v>76</v>
      </c>
      <c r="K22" s="62" t="s">
        <v>74</v>
      </c>
      <c r="L22" s="99"/>
      <c r="M22" s="100"/>
      <c r="N22" s="73"/>
      <c r="O22" s="100"/>
      <c r="P22" s="73"/>
      <c r="Q22" s="100"/>
      <c r="R22" s="73"/>
      <c r="S22" s="100"/>
      <c r="T22" s="73"/>
      <c r="U22" s="100"/>
      <c r="V22" s="73"/>
      <c r="W22" s="99"/>
      <c r="X22" s="99"/>
      <c r="Y22" s="99"/>
      <c r="Z22" s="99"/>
      <c r="AA22" s="99"/>
    </row>
    <row r="23" spans="1:27" s="52" customFormat="1" ht="18" customHeight="1" thickBot="1">
      <c r="A23" s="178" t="s">
        <v>221</v>
      </c>
      <c r="B23" s="179">
        <f>D23+F23+H23</f>
        <v>73</v>
      </c>
      <c r="C23" s="180">
        <f>E23+G23+I23</f>
        <v>6810</v>
      </c>
      <c r="D23" s="179">
        <v>23</v>
      </c>
      <c r="E23" s="180">
        <v>693</v>
      </c>
      <c r="F23" s="179">
        <v>43</v>
      </c>
      <c r="G23" s="180">
        <v>5421</v>
      </c>
      <c r="H23" s="179">
        <v>7</v>
      </c>
      <c r="I23" s="180">
        <v>696</v>
      </c>
      <c r="J23" s="181" t="s">
        <v>76</v>
      </c>
      <c r="K23" s="182" t="s">
        <v>74</v>
      </c>
      <c r="L23" s="99"/>
      <c r="M23" s="100"/>
      <c r="N23" s="73"/>
      <c r="O23" s="100"/>
      <c r="P23" s="73"/>
      <c r="Q23" s="100"/>
      <c r="R23" s="73"/>
      <c r="S23" s="100"/>
      <c r="T23" s="73"/>
      <c r="U23" s="100"/>
      <c r="V23" s="73"/>
      <c r="W23" s="99"/>
      <c r="X23" s="99"/>
      <c r="Y23" s="99"/>
      <c r="Z23" s="99"/>
      <c r="AA23" s="99"/>
    </row>
    <row r="24" spans="1:27" s="52" customFormat="1" ht="18" customHeight="1">
      <c r="A24" s="212"/>
      <c r="B24" s="102"/>
      <c r="C24" s="103"/>
      <c r="D24" s="102"/>
      <c r="E24" s="103"/>
      <c r="F24" s="102"/>
      <c r="G24" s="103"/>
      <c r="H24" s="102"/>
      <c r="I24" s="103"/>
      <c r="J24" s="213"/>
      <c r="K24" s="214"/>
      <c r="L24" s="99"/>
      <c r="M24" s="100"/>
      <c r="N24" s="73"/>
      <c r="O24" s="100"/>
      <c r="P24" s="73"/>
      <c r="Q24" s="100"/>
      <c r="R24" s="73"/>
      <c r="S24" s="100"/>
      <c r="T24" s="73"/>
      <c r="U24" s="100"/>
      <c r="V24" s="73"/>
      <c r="W24" s="99"/>
      <c r="X24" s="99"/>
      <c r="Y24" s="99"/>
      <c r="Z24" s="99"/>
      <c r="AA24" s="99"/>
    </row>
    <row r="25" spans="1:27" s="23" customFormat="1" ht="12" customHeight="1">
      <c r="A25" s="183" t="s">
        <v>113</v>
      </c>
      <c r="B25" s="18"/>
      <c r="C25" s="19"/>
      <c r="D25" s="18"/>
      <c r="E25" s="19"/>
      <c r="F25" s="18"/>
      <c r="G25" s="19"/>
      <c r="H25" s="18"/>
      <c r="I25" s="19"/>
      <c r="J25" s="20"/>
      <c r="K25" s="21"/>
      <c r="L25" s="22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22"/>
      <c r="X25" s="22"/>
      <c r="Y25" s="22"/>
      <c r="Z25" s="22"/>
      <c r="AA25" s="22"/>
    </row>
    <row r="26" spans="1:27" s="23" customFormat="1" ht="12" customHeight="1">
      <c r="A26" s="183" t="s">
        <v>82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3" customFormat="1" ht="12" customHeight="1">
      <c r="A27" s="183" t="s">
        <v>275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3" customFormat="1" ht="12" customHeight="1">
      <c r="A28" s="183" t="s">
        <v>106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3" customFormat="1" ht="12" customHeight="1">
      <c r="A29" s="183" t="s">
        <v>224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="23" customFormat="1" ht="12" customHeight="1">
      <c r="A30" s="183" t="s">
        <v>107</v>
      </c>
    </row>
    <row r="31" s="23" customFormat="1" ht="12" customHeight="1">
      <c r="A31" s="105"/>
    </row>
    <row r="32" s="23" customFormat="1" ht="12"/>
    <row r="33" spans="1:15" s="23" customFormat="1" ht="14.25">
      <c r="A33" s="93" t="s">
        <v>83</v>
      </c>
      <c r="B33" s="104"/>
      <c r="L33" s="22"/>
      <c r="M33" s="22"/>
      <c r="N33" s="22"/>
      <c r="O33" s="22"/>
    </row>
    <row r="34" spans="1:15" s="23" customFormat="1" ht="12.75" thickBot="1">
      <c r="A34" s="104"/>
      <c r="B34" s="104"/>
      <c r="L34" s="22"/>
      <c r="M34" s="22"/>
      <c r="N34" s="22"/>
      <c r="O34" s="35" t="s">
        <v>2</v>
      </c>
    </row>
    <row r="35" spans="1:15" s="23" customFormat="1" ht="18" customHeight="1">
      <c r="A35" s="354" t="s">
        <v>64</v>
      </c>
      <c r="B35" s="356" t="s">
        <v>65</v>
      </c>
      <c r="C35" s="357"/>
      <c r="D35" s="359" t="s">
        <v>105</v>
      </c>
      <c r="E35" s="360"/>
      <c r="F35" s="359" t="s">
        <v>84</v>
      </c>
      <c r="G35" s="360"/>
      <c r="H35" s="359" t="s">
        <v>85</v>
      </c>
      <c r="I35" s="360"/>
      <c r="J35" s="359" t="s">
        <v>66</v>
      </c>
      <c r="K35" s="360"/>
      <c r="L35" s="359" t="s">
        <v>86</v>
      </c>
      <c r="M35" s="360"/>
      <c r="N35" s="359" t="s">
        <v>68</v>
      </c>
      <c r="O35" s="363"/>
    </row>
    <row r="36" spans="1:15" s="23" customFormat="1" ht="18" customHeight="1">
      <c r="A36" s="355"/>
      <c r="B36" s="290"/>
      <c r="C36" s="358"/>
      <c r="D36" s="361" t="s">
        <v>87</v>
      </c>
      <c r="E36" s="362"/>
      <c r="F36" s="361"/>
      <c r="G36" s="362"/>
      <c r="H36" s="361" t="s">
        <v>88</v>
      </c>
      <c r="I36" s="362"/>
      <c r="J36" s="361" t="s">
        <v>89</v>
      </c>
      <c r="K36" s="362"/>
      <c r="L36" s="361"/>
      <c r="M36" s="362"/>
      <c r="N36" s="361"/>
      <c r="O36" s="364"/>
    </row>
    <row r="37" spans="1:15" s="23" customFormat="1" ht="18" customHeight="1">
      <c r="A37" s="95" t="s">
        <v>71</v>
      </c>
      <c r="B37" s="113">
        <f aca="true" t="shared" si="3" ref="B37:B49">D37+F37+H37+J37+L37+N37</f>
        <v>71</v>
      </c>
      <c r="C37" s="107">
        <v>34717</v>
      </c>
      <c r="D37" s="108">
        <v>0</v>
      </c>
      <c r="E37" s="109">
        <v>0</v>
      </c>
      <c r="F37" s="106">
        <v>14</v>
      </c>
      <c r="G37" s="107">
        <v>10963</v>
      </c>
      <c r="H37" s="106">
        <v>3</v>
      </c>
      <c r="I37" s="107">
        <v>408</v>
      </c>
      <c r="J37" s="106">
        <v>54</v>
      </c>
      <c r="K37" s="107">
        <v>21701</v>
      </c>
      <c r="L37" s="108">
        <v>0</v>
      </c>
      <c r="M37" s="110">
        <v>0</v>
      </c>
      <c r="N37" s="108">
        <v>0</v>
      </c>
      <c r="O37" s="112">
        <v>0</v>
      </c>
    </row>
    <row r="38" spans="1:15" s="23" customFormat="1" ht="18" customHeight="1">
      <c r="A38" s="95" t="s">
        <v>90</v>
      </c>
      <c r="B38" s="113">
        <f t="shared" si="3"/>
        <v>77</v>
      </c>
      <c r="C38" s="107">
        <v>48194</v>
      </c>
      <c r="D38" s="106">
        <v>7</v>
      </c>
      <c r="E38" s="107">
        <v>7406</v>
      </c>
      <c r="F38" s="106">
        <v>12</v>
      </c>
      <c r="G38" s="107">
        <v>11195</v>
      </c>
      <c r="H38" s="106">
        <v>1</v>
      </c>
      <c r="I38" s="107">
        <v>1631</v>
      </c>
      <c r="J38" s="106">
        <v>52</v>
      </c>
      <c r="K38" s="107">
        <v>23658</v>
      </c>
      <c r="L38" s="108">
        <v>5</v>
      </c>
      <c r="M38" s="107">
        <v>4856</v>
      </c>
      <c r="N38" s="108">
        <v>0</v>
      </c>
      <c r="O38" s="112">
        <v>0</v>
      </c>
    </row>
    <row r="39" spans="1:15" s="23" customFormat="1" ht="18" customHeight="1">
      <c r="A39" s="95" t="s">
        <v>91</v>
      </c>
      <c r="B39" s="113">
        <f t="shared" si="3"/>
        <v>64</v>
      </c>
      <c r="C39" s="107">
        <v>39334</v>
      </c>
      <c r="D39" s="106">
        <v>6</v>
      </c>
      <c r="E39" s="107">
        <v>4623</v>
      </c>
      <c r="F39" s="106">
        <v>11</v>
      </c>
      <c r="G39" s="107">
        <v>9579</v>
      </c>
      <c r="H39" s="108">
        <v>0</v>
      </c>
      <c r="I39" s="107">
        <v>890</v>
      </c>
      <c r="J39" s="108">
        <v>40</v>
      </c>
      <c r="K39" s="109">
        <v>20119</v>
      </c>
      <c r="L39" s="108">
        <v>7</v>
      </c>
      <c r="M39" s="107">
        <v>5013</v>
      </c>
      <c r="N39" s="108">
        <v>0</v>
      </c>
      <c r="O39" s="112">
        <v>0</v>
      </c>
    </row>
    <row r="40" spans="1:15" s="23" customFormat="1" ht="18" customHeight="1">
      <c r="A40" s="95" t="s">
        <v>92</v>
      </c>
      <c r="B40" s="113">
        <f t="shared" si="3"/>
        <v>73</v>
      </c>
      <c r="C40" s="107">
        <v>39525</v>
      </c>
      <c r="D40" s="106">
        <v>3</v>
      </c>
      <c r="E40" s="107">
        <v>2578</v>
      </c>
      <c r="F40" s="106">
        <v>12</v>
      </c>
      <c r="G40" s="107">
        <v>10317</v>
      </c>
      <c r="H40" s="108">
        <v>1</v>
      </c>
      <c r="I40" s="107">
        <v>261</v>
      </c>
      <c r="J40" s="108">
        <v>51</v>
      </c>
      <c r="K40" s="109">
        <v>24050</v>
      </c>
      <c r="L40" s="108">
        <v>6</v>
      </c>
      <c r="M40" s="107">
        <v>2319</v>
      </c>
      <c r="N40" s="108">
        <v>0</v>
      </c>
      <c r="O40" s="112">
        <v>0</v>
      </c>
    </row>
    <row r="41" spans="1:15" s="23" customFormat="1" ht="18" customHeight="1">
      <c r="A41" s="96" t="s">
        <v>93</v>
      </c>
      <c r="B41" s="113">
        <f t="shared" si="3"/>
        <v>68</v>
      </c>
      <c r="C41" s="114">
        <f>E41+G41+I41+K41+M41</f>
        <v>40587</v>
      </c>
      <c r="D41" s="113">
        <v>8</v>
      </c>
      <c r="E41" s="114">
        <v>4922</v>
      </c>
      <c r="F41" s="113">
        <v>10</v>
      </c>
      <c r="G41" s="114">
        <v>9087</v>
      </c>
      <c r="H41" s="115">
        <v>0</v>
      </c>
      <c r="I41" s="116">
        <v>0</v>
      </c>
      <c r="J41" s="113">
        <v>46</v>
      </c>
      <c r="K41" s="114">
        <v>24327</v>
      </c>
      <c r="L41" s="115">
        <v>4</v>
      </c>
      <c r="M41" s="114">
        <v>2251</v>
      </c>
      <c r="N41" s="115">
        <v>0</v>
      </c>
      <c r="O41" s="112">
        <v>0</v>
      </c>
    </row>
    <row r="42" spans="1:15" s="23" customFormat="1" ht="18" customHeight="1">
      <c r="A42" s="95" t="s">
        <v>80</v>
      </c>
      <c r="B42" s="113">
        <f t="shared" si="3"/>
        <v>58</v>
      </c>
      <c r="C42" s="107">
        <f>E42+G42+K42+M42+O42</f>
        <v>29848</v>
      </c>
      <c r="D42" s="106">
        <v>5</v>
      </c>
      <c r="E42" s="107">
        <v>1810</v>
      </c>
      <c r="F42" s="106">
        <v>5</v>
      </c>
      <c r="G42" s="107">
        <v>4920</v>
      </c>
      <c r="H42" s="108">
        <v>0</v>
      </c>
      <c r="I42" s="109">
        <v>0</v>
      </c>
      <c r="J42" s="106">
        <v>45</v>
      </c>
      <c r="K42" s="107">
        <v>20138</v>
      </c>
      <c r="L42" s="115">
        <v>1</v>
      </c>
      <c r="M42" s="107">
        <v>1120</v>
      </c>
      <c r="N42" s="115">
        <v>2</v>
      </c>
      <c r="O42" s="111">
        <v>1860</v>
      </c>
    </row>
    <row r="43" spans="1:15" s="23" customFormat="1" ht="18" customHeight="1">
      <c r="A43" s="95" t="s">
        <v>94</v>
      </c>
      <c r="B43" s="113">
        <f t="shared" si="3"/>
        <v>59</v>
      </c>
      <c r="C43" s="107">
        <v>31331</v>
      </c>
      <c r="D43" s="106">
        <v>3</v>
      </c>
      <c r="E43" s="107">
        <v>2858</v>
      </c>
      <c r="F43" s="106">
        <v>5</v>
      </c>
      <c r="G43" s="107">
        <v>5776</v>
      </c>
      <c r="H43" s="106">
        <v>2</v>
      </c>
      <c r="I43" s="107">
        <v>871</v>
      </c>
      <c r="J43" s="106">
        <v>46</v>
      </c>
      <c r="K43" s="107">
        <v>17862</v>
      </c>
      <c r="L43" s="115">
        <v>1</v>
      </c>
      <c r="M43" s="107">
        <v>994</v>
      </c>
      <c r="N43" s="115">
        <v>2</v>
      </c>
      <c r="O43" s="111">
        <v>2970</v>
      </c>
    </row>
    <row r="44" spans="1:15" s="23" customFormat="1" ht="18" customHeight="1">
      <c r="A44" s="95" t="s">
        <v>11</v>
      </c>
      <c r="B44" s="113">
        <f t="shared" si="3"/>
        <v>57</v>
      </c>
      <c r="C44" s="107">
        <v>28036</v>
      </c>
      <c r="D44" s="106">
        <v>7</v>
      </c>
      <c r="E44" s="107">
        <v>4523</v>
      </c>
      <c r="F44" s="106">
        <v>8</v>
      </c>
      <c r="G44" s="107">
        <v>5283</v>
      </c>
      <c r="H44" s="108">
        <v>0</v>
      </c>
      <c r="I44" s="107">
        <v>0</v>
      </c>
      <c r="J44" s="106">
        <v>39</v>
      </c>
      <c r="K44" s="107">
        <v>16003</v>
      </c>
      <c r="L44" s="115">
        <v>1</v>
      </c>
      <c r="M44" s="107">
        <v>134</v>
      </c>
      <c r="N44" s="115">
        <v>2</v>
      </c>
      <c r="O44" s="111">
        <v>2093</v>
      </c>
    </row>
    <row r="45" spans="1:15" s="23" customFormat="1" ht="18" customHeight="1">
      <c r="A45" s="95" t="s">
        <v>99</v>
      </c>
      <c r="B45" s="113">
        <f t="shared" si="3"/>
        <v>53</v>
      </c>
      <c r="C45" s="107">
        <f aca="true" t="shared" si="4" ref="C45:C50">E45+G45+I45+K45+M45+O45</f>
        <v>27703</v>
      </c>
      <c r="D45" s="106">
        <v>8</v>
      </c>
      <c r="E45" s="107">
        <v>6743</v>
      </c>
      <c r="F45" s="106">
        <v>8</v>
      </c>
      <c r="G45" s="107">
        <v>6774</v>
      </c>
      <c r="H45" s="108">
        <v>0</v>
      </c>
      <c r="I45" s="107">
        <v>0</v>
      </c>
      <c r="J45" s="106">
        <v>33</v>
      </c>
      <c r="K45" s="107">
        <v>11223</v>
      </c>
      <c r="L45" s="115">
        <v>3</v>
      </c>
      <c r="M45" s="107">
        <v>1772</v>
      </c>
      <c r="N45" s="115">
        <v>1</v>
      </c>
      <c r="O45" s="111">
        <v>1191</v>
      </c>
    </row>
    <row r="46" spans="1:15" s="23" customFormat="1" ht="18" customHeight="1">
      <c r="A46" s="95" t="s">
        <v>103</v>
      </c>
      <c r="B46" s="113">
        <f t="shared" si="3"/>
        <v>53</v>
      </c>
      <c r="C46" s="107">
        <f t="shared" si="4"/>
        <v>23574</v>
      </c>
      <c r="D46" s="106">
        <f>4+3+6</f>
        <v>13</v>
      </c>
      <c r="E46" s="107">
        <f>1826+1308+3252</f>
        <v>6386</v>
      </c>
      <c r="F46" s="106">
        <v>6</v>
      </c>
      <c r="G46" s="107">
        <v>3932</v>
      </c>
      <c r="H46" s="108">
        <v>0</v>
      </c>
      <c r="I46" s="109">
        <v>0</v>
      </c>
      <c r="J46" s="106">
        <v>33</v>
      </c>
      <c r="K46" s="107">
        <v>12723</v>
      </c>
      <c r="L46" s="115">
        <v>1</v>
      </c>
      <c r="M46" s="107">
        <v>533</v>
      </c>
      <c r="N46" s="115">
        <v>0</v>
      </c>
      <c r="O46" s="111">
        <v>0</v>
      </c>
    </row>
    <row r="47" spans="1:15" s="52" customFormat="1" ht="18" customHeight="1">
      <c r="A47" s="95" t="s">
        <v>127</v>
      </c>
      <c r="B47" s="113">
        <f t="shared" si="3"/>
        <v>51</v>
      </c>
      <c r="C47" s="107">
        <f t="shared" si="4"/>
        <v>30051</v>
      </c>
      <c r="D47" s="106">
        <v>11</v>
      </c>
      <c r="E47" s="107">
        <f>1899+3201</f>
        <v>5100</v>
      </c>
      <c r="F47" s="106">
        <v>6</v>
      </c>
      <c r="G47" s="107">
        <v>7305</v>
      </c>
      <c r="H47" s="108">
        <v>0</v>
      </c>
      <c r="I47" s="109">
        <v>0</v>
      </c>
      <c r="J47" s="106">
        <v>34</v>
      </c>
      <c r="K47" s="107">
        <v>17646</v>
      </c>
      <c r="L47" s="115">
        <v>0</v>
      </c>
      <c r="M47" s="107">
        <v>0</v>
      </c>
      <c r="N47" s="115">
        <v>0</v>
      </c>
      <c r="O47" s="111">
        <v>0</v>
      </c>
    </row>
    <row r="48" spans="1:15" s="23" customFormat="1" ht="18" customHeight="1">
      <c r="A48" s="95" t="s">
        <v>137</v>
      </c>
      <c r="B48" s="113">
        <f t="shared" si="3"/>
        <v>41</v>
      </c>
      <c r="C48" s="107">
        <f t="shared" si="4"/>
        <v>21184</v>
      </c>
      <c r="D48" s="106">
        <v>12</v>
      </c>
      <c r="E48" s="107">
        <v>7761</v>
      </c>
      <c r="F48" s="106">
        <v>5</v>
      </c>
      <c r="G48" s="107">
        <v>5660</v>
      </c>
      <c r="H48" s="108">
        <v>0</v>
      </c>
      <c r="I48" s="109">
        <v>0</v>
      </c>
      <c r="J48" s="106">
        <v>24</v>
      </c>
      <c r="K48" s="107">
        <v>7763</v>
      </c>
      <c r="L48" s="115">
        <v>0</v>
      </c>
      <c r="M48" s="107">
        <v>0</v>
      </c>
      <c r="N48" s="115">
        <v>0</v>
      </c>
      <c r="O48" s="111">
        <v>0</v>
      </c>
    </row>
    <row r="49" spans="1:15" s="52" customFormat="1" ht="18" customHeight="1">
      <c r="A49" s="95" t="s">
        <v>166</v>
      </c>
      <c r="B49" s="113">
        <f t="shared" si="3"/>
        <v>33</v>
      </c>
      <c r="C49" s="107">
        <f t="shared" si="4"/>
        <v>14463</v>
      </c>
      <c r="D49" s="106">
        <v>11</v>
      </c>
      <c r="E49" s="107">
        <v>5822</v>
      </c>
      <c r="F49" s="106">
        <v>4</v>
      </c>
      <c r="G49" s="107">
        <v>2427</v>
      </c>
      <c r="H49" s="108">
        <v>0</v>
      </c>
      <c r="I49" s="109">
        <v>0</v>
      </c>
      <c r="J49" s="106">
        <v>18</v>
      </c>
      <c r="K49" s="107">
        <v>6214</v>
      </c>
      <c r="L49" s="115">
        <v>0</v>
      </c>
      <c r="M49" s="107">
        <v>0</v>
      </c>
      <c r="N49" s="115">
        <v>0</v>
      </c>
      <c r="O49" s="111">
        <v>0</v>
      </c>
    </row>
    <row r="50" spans="1:15" s="52" customFormat="1" ht="18" customHeight="1">
      <c r="A50" s="95" t="s">
        <v>164</v>
      </c>
      <c r="B50" s="113">
        <f>D50+F50+H50+J50+L50+N50</f>
        <v>29</v>
      </c>
      <c r="C50" s="107">
        <f t="shared" si="4"/>
        <v>13613</v>
      </c>
      <c r="D50" s="106">
        <v>9</v>
      </c>
      <c r="E50" s="107">
        <v>8005</v>
      </c>
      <c r="F50" s="106">
        <v>1</v>
      </c>
      <c r="G50" s="107">
        <v>553</v>
      </c>
      <c r="H50" s="108">
        <v>0</v>
      </c>
      <c r="I50" s="109">
        <v>0</v>
      </c>
      <c r="J50" s="106">
        <v>19</v>
      </c>
      <c r="K50" s="107">
        <v>5055</v>
      </c>
      <c r="L50" s="115">
        <v>0</v>
      </c>
      <c r="M50" s="107">
        <v>0</v>
      </c>
      <c r="N50" s="115">
        <v>0</v>
      </c>
      <c r="O50" s="111">
        <v>0</v>
      </c>
    </row>
    <row r="51" spans="1:15" s="52" customFormat="1" ht="18" customHeight="1">
      <c r="A51" s="95" t="s">
        <v>165</v>
      </c>
      <c r="B51" s="113">
        <f>D51+F51+H51+J51+L51+N51</f>
        <v>26</v>
      </c>
      <c r="C51" s="107">
        <f>E51+G51+I51+K51+M51+O51</f>
        <v>10601</v>
      </c>
      <c r="D51" s="106">
        <v>5</v>
      </c>
      <c r="E51" s="107">
        <v>3837</v>
      </c>
      <c r="F51" s="106">
        <v>3</v>
      </c>
      <c r="G51" s="107">
        <v>1814</v>
      </c>
      <c r="H51" s="108">
        <v>0</v>
      </c>
      <c r="I51" s="109">
        <v>0</v>
      </c>
      <c r="J51" s="106">
        <v>18</v>
      </c>
      <c r="K51" s="107">
        <v>4950</v>
      </c>
      <c r="L51" s="115">
        <v>0</v>
      </c>
      <c r="M51" s="107">
        <v>0</v>
      </c>
      <c r="N51" s="115">
        <v>0</v>
      </c>
      <c r="O51" s="111">
        <v>0</v>
      </c>
    </row>
    <row r="52" spans="1:15" s="52" customFormat="1" ht="18" customHeight="1">
      <c r="A52" s="95" t="s">
        <v>223</v>
      </c>
      <c r="B52" s="113">
        <v>21</v>
      </c>
      <c r="C52" s="107">
        <v>7667</v>
      </c>
      <c r="D52" s="106">
        <v>2</v>
      </c>
      <c r="E52" s="107">
        <v>1912</v>
      </c>
      <c r="F52" s="106">
        <v>3</v>
      </c>
      <c r="G52" s="107">
        <v>1852</v>
      </c>
      <c r="H52" s="108">
        <v>0</v>
      </c>
      <c r="I52" s="109">
        <v>0</v>
      </c>
      <c r="J52" s="106">
        <v>16</v>
      </c>
      <c r="K52" s="107">
        <v>3903</v>
      </c>
      <c r="L52" s="115">
        <v>0</v>
      </c>
      <c r="M52" s="107">
        <v>0</v>
      </c>
      <c r="N52" s="115">
        <v>0</v>
      </c>
      <c r="O52" s="111">
        <v>0</v>
      </c>
    </row>
    <row r="53" spans="1:15" s="52" customFormat="1" ht="18" customHeight="1" thickBot="1">
      <c r="A53" s="178" t="s">
        <v>221</v>
      </c>
      <c r="B53" s="184">
        <f>D53+F53+H53+J53+L53+N53</f>
        <v>24</v>
      </c>
      <c r="C53" s="185">
        <f>E53+G53+I53+K53+M53+O53</f>
        <v>7397</v>
      </c>
      <c r="D53" s="186">
        <v>7</v>
      </c>
      <c r="E53" s="185">
        <v>3644</v>
      </c>
      <c r="F53" s="186">
        <v>0</v>
      </c>
      <c r="G53" s="185">
        <v>0</v>
      </c>
      <c r="H53" s="187">
        <v>0</v>
      </c>
      <c r="I53" s="188">
        <v>0</v>
      </c>
      <c r="J53" s="186">
        <v>17</v>
      </c>
      <c r="K53" s="185">
        <v>3753</v>
      </c>
      <c r="L53" s="189">
        <v>0</v>
      </c>
      <c r="M53" s="185">
        <v>0</v>
      </c>
      <c r="N53" s="189">
        <v>0</v>
      </c>
      <c r="O53" s="190">
        <v>0</v>
      </c>
    </row>
    <row r="54" spans="1:15" s="23" customFormat="1" ht="12">
      <c r="A54" s="183" t="s">
        <v>113</v>
      </c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20"/>
      <c r="M54" s="19"/>
      <c r="N54" s="20"/>
      <c r="O54" s="19"/>
    </row>
    <row r="55" spans="1:15" s="23" customFormat="1" ht="12">
      <c r="A55" s="183" t="s">
        <v>82</v>
      </c>
      <c r="L55" s="22"/>
      <c r="M55" s="22"/>
      <c r="N55" s="22"/>
      <c r="O55" s="22"/>
    </row>
    <row r="56" spans="1:15" s="23" customFormat="1" ht="12">
      <c r="A56" s="183" t="s">
        <v>95</v>
      </c>
      <c r="L56" s="22"/>
      <c r="M56" s="22"/>
      <c r="N56" s="22"/>
      <c r="O56" s="22"/>
    </row>
    <row r="57" spans="1:15" s="23" customFormat="1" ht="12">
      <c r="A57" s="191" t="s">
        <v>96</v>
      </c>
      <c r="L57" s="22"/>
      <c r="M57" s="22"/>
      <c r="N57" s="22"/>
      <c r="O57" s="22"/>
    </row>
    <row r="58" spans="1:15" s="23" customFormat="1" ht="12">
      <c r="A58" s="183" t="s">
        <v>224</v>
      </c>
      <c r="L58" s="22"/>
      <c r="M58" s="22"/>
      <c r="N58" s="22"/>
      <c r="O58" s="22"/>
    </row>
    <row r="59" s="23" customFormat="1" ht="12"/>
    <row r="60" s="23" customFormat="1" ht="12"/>
    <row r="61" s="23" customFormat="1" ht="12"/>
    <row r="62" s="23" customFormat="1" ht="12"/>
  </sheetData>
  <sheetProtection/>
  <mergeCells count="19">
    <mergeCell ref="N35:O36"/>
    <mergeCell ref="H36:I36"/>
    <mergeCell ref="J36:K36"/>
    <mergeCell ref="A35:A36"/>
    <mergeCell ref="B35:C36"/>
    <mergeCell ref="D35:E35"/>
    <mergeCell ref="F35:G36"/>
    <mergeCell ref="D36:E36"/>
    <mergeCell ref="H35:I35"/>
    <mergeCell ref="J35:K35"/>
    <mergeCell ref="A5:A6"/>
    <mergeCell ref="B5:C6"/>
    <mergeCell ref="F5:G5"/>
    <mergeCell ref="L35:M36"/>
    <mergeCell ref="J5:K6"/>
    <mergeCell ref="F6:G6"/>
    <mergeCell ref="H6:I6"/>
    <mergeCell ref="H5:I5"/>
    <mergeCell ref="D5:E6"/>
  </mergeCells>
  <printOptions horizontalCentered="1"/>
  <pageMargins left="0.3937007874015748" right="0.1968503937007874" top="0.984251968503937" bottom="0.984251968503937" header="0.5118110236220472" footer="0.5118110236220472"/>
  <pageSetup cellComments="asDisplayed" horizontalDpi="600" verticalDpi="600" orientation="portrait" paperSize="9" scale="8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L51" sqref="L51"/>
    </sheetView>
  </sheetViews>
  <sheetFormatPr defaultColWidth="9.00390625" defaultRowHeight="16.5" customHeight="1"/>
  <cols>
    <col min="1" max="1" width="5.625" style="30" customWidth="1"/>
    <col min="2" max="2" width="14.125" style="30" customWidth="1"/>
    <col min="3" max="3" width="12.00390625" style="2" customWidth="1"/>
    <col min="4" max="4" width="8.25390625" style="2" customWidth="1"/>
    <col min="5" max="5" width="8.25390625" style="32" customWidth="1"/>
    <col min="6" max="6" width="12.625" style="2" customWidth="1"/>
    <col min="7" max="7" width="8.625" style="17" customWidth="1"/>
    <col min="8" max="8" width="12.625" style="17" customWidth="1"/>
    <col min="9" max="9" width="11.375" style="31" customWidth="1"/>
    <col min="10" max="10" width="7.00390625" style="31" customWidth="1"/>
    <col min="11" max="13" width="9.125" style="2" bestFit="1" customWidth="1"/>
    <col min="14" max="14" width="11.125" style="2" bestFit="1" customWidth="1"/>
    <col min="15" max="16384" width="9.00390625" style="30" customWidth="1"/>
  </cols>
  <sheetData>
    <row r="1" spans="1:14" s="122" customFormat="1" ht="19.5" customHeight="1">
      <c r="A1" s="117" t="s">
        <v>115</v>
      </c>
      <c r="B1" s="117"/>
      <c r="C1" s="42"/>
      <c r="D1" s="42"/>
      <c r="E1" s="118"/>
      <c r="F1" s="119"/>
      <c r="G1" s="120"/>
      <c r="H1" s="120"/>
      <c r="I1" s="121"/>
      <c r="J1" s="121"/>
      <c r="K1" s="119"/>
      <c r="L1" s="119"/>
      <c r="M1" s="119"/>
      <c r="N1" s="119"/>
    </row>
    <row r="2" spans="3:14" s="123" customFormat="1" ht="12" customHeight="1" thickBot="1">
      <c r="C2" s="41"/>
      <c r="D2" s="41"/>
      <c r="E2" s="124"/>
      <c r="F2" s="41"/>
      <c r="G2" s="19"/>
      <c r="H2" s="19"/>
      <c r="I2" s="125" t="s">
        <v>116</v>
      </c>
      <c r="J2" s="126"/>
      <c r="K2" s="41"/>
      <c r="L2" s="41"/>
      <c r="M2" s="41"/>
      <c r="N2" s="41"/>
    </row>
    <row r="3" spans="1:14" s="123" customFormat="1" ht="16.5" customHeight="1">
      <c r="A3" s="384" t="s">
        <v>26</v>
      </c>
      <c r="B3" s="385"/>
      <c r="C3" s="352" t="s">
        <v>117</v>
      </c>
      <c r="D3" s="369" t="s">
        <v>225</v>
      </c>
      <c r="E3" s="370"/>
      <c r="F3" s="371"/>
      <c r="G3" s="337" t="s">
        <v>226</v>
      </c>
      <c r="H3" s="372"/>
      <c r="I3" s="373"/>
      <c r="J3" s="127"/>
      <c r="K3" s="41"/>
      <c r="L3" s="41"/>
      <c r="M3" s="19"/>
      <c r="N3" s="41"/>
    </row>
    <row r="4" spans="1:14" s="123" customFormat="1" ht="16.5" customHeight="1">
      <c r="A4" s="386"/>
      <c r="B4" s="387"/>
      <c r="C4" s="376"/>
      <c r="D4" s="374" t="s">
        <v>118</v>
      </c>
      <c r="E4" s="375"/>
      <c r="F4" s="47" t="s">
        <v>28</v>
      </c>
      <c r="G4" s="47" t="s">
        <v>118</v>
      </c>
      <c r="H4" s="47" t="s">
        <v>28</v>
      </c>
      <c r="I4" s="128" t="s">
        <v>125</v>
      </c>
      <c r="J4" s="129"/>
      <c r="K4" s="41"/>
      <c r="L4" s="41"/>
      <c r="M4" s="41"/>
      <c r="N4" s="41"/>
    </row>
    <row r="5" spans="1:14" s="131" customFormat="1" ht="16.5" customHeight="1">
      <c r="A5" s="377" t="s">
        <v>119</v>
      </c>
      <c r="B5" s="378"/>
      <c r="C5" s="192">
        <f aca="true" t="shared" si="0" ref="C5:H5">C7+C15+C24+C44</f>
        <v>228233</v>
      </c>
      <c r="D5" s="193">
        <f t="shared" si="0"/>
        <v>239</v>
      </c>
      <c r="E5" s="194">
        <f t="shared" si="0"/>
        <v>18</v>
      </c>
      <c r="F5" s="195">
        <f t="shared" si="0"/>
        <v>163367.6</v>
      </c>
      <c r="G5" s="195">
        <f t="shared" si="0"/>
        <v>4415</v>
      </c>
      <c r="H5" s="196">
        <f t="shared" si="0"/>
        <v>2826237.6</v>
      </c>
      <c r="I5" s="160">
        <f>H5/C5</f>
        <v>12.383124263362442</v>
      </c>
      <c r="J5" s="130"/>
      <c r="K5" s="61"/>
      <c r="L5" s="61"/>
      <c r="M5" s="61"/>
      <c r="N5" s="61"/>
    </row>
    <row r="6" spans="1:14" s="123" customFormat="1" ht="16.5" customHeight="1">
      <c r="A6" s="132"/>
      <c r="B6" s="197"/>
      <c r="C6" s="133"/>
      <c r="D6" s="134"/>
      <c r="E6" s="135"/>
      <c r="F6" s="136"/>
      <c r="G6" s="136"/>
      <c r="H6" s="137"/>
      <c r="I6" s="138"/>
      <c r="J6" s="129"/>
      <c r="K6" s="41"/>
      <c r="L6" s="41"/>
      <c r="M6" s="41"/>
      <c r="N6" s="41"/>
    </row>
    <row r="7" spans="1:14" s="131" customFormat="1" ht="16.5" customHeight="1">
      <c r="A7" s="198" t="s">
        <v>120</v>
      </c>
      <c r="B7" s="199"/>
      <c r="C7" s="192">
        <f aca="true" t="shared" si="1" ref="C7:H7">C8</f>
        <v>54258</v>
      </c>
      <c r="D7" s="193">
        <f t="shared" si="1"/>
        <v>20</v>
      </c>
      <c r="E7" s="194">
        <f t="shared" si="1"/>
        <v>5</v>
      </c>
      <c r="F7" s="195">
        <f t="shared" si="1"/>
        <v>16016</v>
      </c>
      <c r="G7" s="195">
        <f t="shared" si="1"/>
        <v>598</v>
      </c>
      <c r="H7" s="200">
        <f t="shared" si="1"/>
        <v>439400</v>
      </c>
      <c r="I7" s="160">
        <f aca="true" t="shared" si="2" ref="I7:I12">H7/C7</f>
        <v>8.09834494452431</v>
      </c>
      <c r="J7" s="130"/>
      <c r="K7" s="61"/>
      <c r="L7" s="61"/>
      <c r="M7" s="61"/>
      <c r="N7" s="61"/>
    </row>
    <row r="8" spans="1:14" s="139" customFormat="1" ht="16.5" customHeight="1">
      <c r="A8" s="380" t="s">
        <v>177</v>
      </c>
      <c r="B8" s="381"/>
      <c r="C8" s="195">
        <f aca="true" t="shared" si="3" ref="C8:H8">SUM(C9:C13)</f>
        <v>54258</v>
      </c>
      <c r="D8" s="201">
        <f t="shared" si="3"/>
        <v>20</v>
      </c>
      <c r="E8" s="202">
        <f t="shared" si="3"/>
        <v>5</v>
      </c>
      <c r="F8" s="195">
        <f t="shared" si="3"/>
        <v>16016</v>
      </c>
      <c r="G8" s="203">
        <f t="shared" si="3"/>
        <v>598</v>
      </c>
      <c r="H8" s="195">
        <f t="shared" si="3"/>
        <v>439400</v>
      </c>
      <c r="I8" s="160">
        <f>H8/C8</f>
        <v>8.09834494452431</v>
      </c>
      <c r="J8" s="130"/>
      <c r="K8" s="73"/>
      <c r="L8" s="73"/>
      <c r="M8" s="73"/>
      <c r="N8" s="73"/>
    </row>
    <row r="9" spans="1:14" s="123" customFormat="1" ht="16.5" customHeight="1">
      <c r="A9" s="140"/>
      <c r="B9" s="141" t="s">
        <v>183</v>
      </c>
      <c r="C9" s="136">
        <v>9456</v>
      </c>
      <c r="D9" s="142">
        <v>3</v>
      </c>
      <c r="E9" s="143">
        <v>1</v>
      </c>
      <c r="F9" s="136">
        <v>2346</v>
      </c>
      <c r="G9" s="144">
        <v>227</v>
      </c>
      <c r="H9" s="136">
        <v>167070</v>
      </c>
      <c r="I9" s="138">
        <f t="shared" si="2"/>
        <v>17.668147208121827</v>
      </c>
      <c r="J9" s="129"/>
      <c r="K9" s="41"/>
      <c r="L9" s="41"/>
      <c r="M9" s="41"/>
      <c r="N9" s="41"/>
    </row>
    <row r="10" spans="1:14" s="123" customFormat="1" ht="16.5" customHeight="1">
      <c r="A10" s="140"/>
      <c r="B10" s="141" t="s">
        <v>184</v>
      </c>
      <c r="C10" s="136">
        <v>27055</v>
      </c>
      <c r="D10" s="142">
        <v>2</v>
      </c>
      <c r="E10" s="143">
        <v>2</v>
      </c>
      <c r="F10" s="136">
        <v>1675</v>
      </c>
      <c r="G10" s="144">
        <v>72</v>
      </c>
      <c r="H10" s="136">
        <v>60004</v>
      </c>
      <c r="I10" s="138">
        <f t="shared" si="2"/>
        <v>2.2178525226390686</v>
      </c>
      <c r="J10" s="129"/>
      <c r="K10" s="41"/>
      <c r="L10" s="41"/>
      <c r="M10" s="41"/>
      <c r="N10" s="41"/>
    </row>
    <row r="11" spans="1:14" s="123" customFormat="1" ht="16.5" customHeight="1">
      <c r="A11" s="140"/>
      <c r="B11" s="141" t="s">
        <v>185</v>
      </c>
      <c r="C11" s="136">
        <v>2989</v>
      </c>
      <c r="D11" s="142">
        <v>8</v>
      </c>
      <c r="E11" s="143">
        <v>0</v>
      </c>
      <c r="F11" s="136">
        <v>5810</v>
      </c>
      <c r="G11" s="144">
        <v>138</v>
      </c>
      <c r="H11" s="136">
        <v>118694</v>
      </c>
      <c r="I11" s="138">
        <f t="shared" si="2"/>
        <v>39.710270993643356</v>
      </c>
      <c r="J11" s="129"/>
      <c r="K11" s="41"/>
      <c r="L11" s="41"/>
      <c r="M11" s="41"/>
      <c r="N11" s="41"/>
    </row>
    <row r="12" spans="1:14" s="123" customFormat="1" ht="16.5" customHeight="1">
      <c r="A12" s="140"/>
      <c r="B12" s="141" t="s">
        <v>186</v>
      </c>
      <c r="C12" s="136">
        <v>1438</v>
      </c>
      <c r="D12" s="142">
        <v>1</v>
      </c>
      <c r="E12" s="158">
        <v>0</v>
      </c>
      <c r="F12" s="136">
        <v>613</v>
      </c>
      <c r="G12" s="144">
        <v>17</v>
      </c>
      <c r="H12" s="136">
        <v>17953</v>
      </c>
      <c r="I12" s="138">
        <f t="shared" si="2"/>
        <v>12.484700973574409</v>
      </c>
      <c r="J12" s="129"/>
      <c r="K12" s="41"/>
      <c r="L12" s="41"/>
      <c r="M12" s="41"/>
      <c r="N12" s="41"/>
    </row>
    <row r="13" spans="1:14" s="123" customFormat="1" ht="16.5" customHeight="1">
      <c r="A13" s="140"/>
      <c r="B13" s="141" t="s">
        <v>187</v>
      </c>
      <c r="C13" s="136">
        <v>13320</v>
      </c>
      <c r="D13" s="142">
        <v>6</v>
      </c>
      <c r="E13" s="158">
        <v>2</v>
      </c>
      <c r="F13" s="136">
        <v>5572</v>
      </c>
      <c r="G13" s="144">
        <v>144</v>
      </c>
      <c r="H13" s="136">
        <v>75679</v>
      </c>
      <c r="I13" s="138">
        <f>H13/C13</f>
        <v>5.681606606606606</v>
      </c>
      <c r="J13" s="129"/>
      <c r="K13" s="41"/>
      <c r="L13" s="41"/>
      <c r="M13" s="41"/>
      <c r="N13" s="41"/>
    </row>
    <row r="14" spans="1:14" s="123" customFormat="1" ht="16.5" customHeight="1">
      <c r="A14" s="140"/>
      <c r="B14" s="145"/>
      <c r="C14" s="136"/>
      <c r="D14" s="142"/>
      <c r="E14" s="143"/>
      <c r="F14" s="136"/>
      <c r="G14" s="144"/>
      <c r="H14" s="136"/>
      <c r="I14" s="138"/>
      <c r="J14" s="129"/>
      <c r="K14" s="41"/>
      <c r="L14" s="41"/>
      <c r="M14" s="41"/>
      <c r="N14" s="41"/>
    </row>
    <row r="15" spans="1:14" s="139" customFormat="1" ht="16.5" customHeight="1">
      <c r="A15" s="382" t="s">
        <v>121</v>
      </c>
      <c r="B15" s="383"/>
      <c r="C15" s="192">
        <f aca="true" t="shared" si="4" ref="C15:H15">C16</f>
        <v>44065</v>
      </c>
      <c r="D15" s="193">
        <f t="shared" si="4"/>
        <v>54</v>
      </c>
      <c r="E15" s="194">
        <f t="shared" si="4"/>
        <v>0</v>
      </c>
      <c r="F15" s="195">
        <f t="shared" si="4"/>
        <v>41095.3</v>
      </c>
      <c r="G15" s="195">
        <f t="shared" si="4"/>
        <v>787</v>
      </c>
      <c r="H15" s="200">
        <f t="shared" si="4"/>
        <v>531518.3</v>
      </c>
      <c r="I15" s="160">
        <f aca="true" t="shared" si="5" ref="I15:I22">H15/C15</f>
        <v>12.062142289799162</v>
      </c>
      <c r="J15" s="130"/>
      <c r="K15" s="73"/>
      <c r="L15" s="73"/>
      <c r="M15" s="73"/>
      <c r="N15" s="73"/>
    </row>
    <row r="16" spans="1:14" s="139" customFormat="1" ht="16.5" customHeight="1">
      <c r="A16" s="379" t="s">
        <v>129</v>
      </c>
      <c r="B16" s="331"/>
      <c r="C16" s="195">
        <f aca="true" t="shared" si="6" ref="C16:H16">SUM(C17:C22)</f>
        <v>44065</v>
      </c>
      <c r="D16" s="193">
        <f t="shared" si="6"/>
        <v>54</v>
      </c>
      <c r="E16" s="194">
        <f t="shared" si="6"/>
        <v>0</v>
      </c>
      <c r="F16" s="195">
        <f t="shared" si="6"/>
        <v>41095.3</v>
      </c>
      <c r="G16" s="195">
        <f t="shared" si="6"/>
        <v>787</v>
      </c>
      <c r="H16" s="195">
        <f t="shared" si="6"/>
        <v>531518.3</v>
      </c>
      <c r="I16" s="160">
        <f t="shared" si="5"/>
        <v>12.062142289799162</v>
      </c>
      <c r="J16" s="130"/>
      <c r="K16" s="73"/>
      <c r="L16" s="73"/>
      <c r="M16" s="73"/>
      <c r="N16" s="73"/>
    </row>
    <row r="17" spans="1:14" s="123" customFormat="1" ht="16.5" customHeight="1">
      <c r="A17" s="140"/>
      <c r="B17" s="141" t="s">
        <v>188</v>
      </c>
      <c r="C17" s="136">
        <v>8068</v>
      </c>
      <c r="D17" s="134">
        <v>8</v>
      </c>
      <c r="E17" s="135">
        <v>0</v>
      </c>
      <c r="F17" s="136">
        <v>4160.6</v>
      </c>
      <c r="G17" s="136">
        <v>187</v>
      </c>
      <c r="H17" s="136">
        <v>114624.6</v>
      </c>
      <c r="I17" s="138">
        <f>H17/C17</f>
        <v>14.207312840852753</v>
      </c>
      <c r="J17" s="129"/>
      <c r="K17" s="41"/>
      <c r="L17" s="41"/>
      <c r="M17" s="41"/>
      <c r="N17" s="41"/>
    </row>
    <row r="18" spans="1:14" s="123" customFormat="1" ht="16.5" customHeight="1">
      <c r="A18" s="140"/>
      <c r="B18" s="141" t="s">
        <v>189</v>
      </c>
      <c r="C18" s="136">
        <v>7337</v>
      </c>
      <c r="D18" s="134">
        <v>2</v>
      </c>
      <c r="E18" s="135">
        <v>0</v>
      </c>
      <c r="F18" s="136">
        <v>2503</v>
      </c>
      <c r="G18" s="136">
        <v>37</v>
      </c>
      <c r="H18" s="136">
        <v>33723</v>
      </c>
      <c r="I18" s="138">
        <f t="shared" si="5"/>
        <v>4.596292762709554</v>
      </c>
      <c r="J18" s="129"/>
      <c r="K18" s="41"/>
      <c r="L18" s="41"/>
      <c r="M18" s="41"/>
      <c r="N18" s="41"/>
    </row>
    <row r="19" spans="1:14" s="123" customFormat="1" ht="16.5" customHeight="1">
      <c r="A19" s="140"/>
      <c r="B19" s="141" t="s">
        <v>190</v>
      </c>
      <c r="C19" s="136">
        <v>11420</v>
      </c>
      <c r="D19" s="134">
        <v>9</v>
      </c>
      <c r="E19" s="135">
        <v>0</v>
      </c>
      <c r="F19" s="136">
        <v>7055.1</v>
      </c>
      <c r="G19" s="136">
        <v>99</v>
      </c>
      <c r="H19" s="136">
        <v>75855.1</v>
      </c>
      <c r="I19" s="138">
        <f t="shared" si="5"/>
        <v>6.642302977232926</v>
      </c>
      <c r="J19" s="129"/>
      <c r="K19" s="41"/>
      <c r="L19" s="41"/>
      <c r="M19" s="41"/>
      <c r="N19" s="41"/>
    </row>
    <row r="20" spans="1:14" s="123" customFormat="1" ht="16.5" customHeight="1">
      <c r="A20" s="140"/>
      <c r="B20" s="141" t="s">
        <v>191</v>
      </c>
      <c r="C20" s="136">
        <v>371</v>
      </c>
      <c r="D20" s="142">
        <v>0</v>
      </c>
      <c r="E20" s="135">
        <v>0</v>
      </c>
      <c r="F20" s="136">
        <v>0</v>
      </c>
      <c r="G20" s="136">
        <v>1</v>
      </c>
      <c r="H20" s="136">
        <v>380</v>
      </c>
      <c r="I20" s="138">
        <f t="shared" si="5"/>
        <v>1.0242587601078168</v>
      </c>
      <c r="J20" s="129"/>
      <c r="K20" s="41"/>
      <c r="L20" s="41"/>
      <c r="M20" s="41"/>
      <c r="N20" s="41"/>
    </row>
    <row r="21" spans="1:14" s="123" customFormat="1" ht="16.5" customHeight="1">
      <c r="A21" s="140"/>
      <c r="B21" s="141" t="s">
        <v>192</v>
      </c>
      <c r="C21" s="136">
        <v>4748</v>
      </c>
      <c r="D21" s="134">
        <v>11</v>
      </c>
      <c r="E21" s="135">
        <v>0</v>
      </c>
      <c r="F21" s="136">
        <v>13163.5</v>
      </c>
      <c r="G21" s="136">
        <v>130</v>
      </c>
      <c r="H21" s="136">
        <v>99926.5</v>
      </c>
      <c r="I21" s="138">
        <f t="shared" si="5"/>
        <v>21.04601937657961</v>
      </c>
      <c r="J21" s="129"/>
      <c r="K21" s="41"/>
      <c r="L21" s="41"/>
      <c r="M21" s="41"/>
      <c r="N21" s="41"/>
    </row>
    <row r="22" spans="1:14" s="123" customFormat="1" ht="16.5" customHeight="1">
      <c r="A22" s="140"/>
      <c r="B22" s="141" t="s">
        <v>130</v>
      </c>
      <c r="C22" s="136">
        <v>12121</v>
      </c>
      <c r="D22" s="134">
        <v>24</v>
      </c>
      <c r="E22" s="135">
        <v>0</v>
      </c>
      <c r="F22" s="136">
        <v>14213.1</v>
      </c>
      <c r="G22" s="136">
        <v>333</v>
      </c>
      <c r="H22" s="136">
        <v>207009.1</v>
      </c>
      <c r="I22" s="138">
        <f t="shared" si="5"/>
        <v>17.078549624618432</v>
      </c>
      <c r="J22" s="129"/>
      <c r="K22" s="41"/>
      <c r="L22" s="41"/>
      <c r="M22" s="41"/>
      <c r="N22" s="41"/>
    </row>
    <row r="23" spans="1:14" s="123" customFormat="1" ht="16.5" customHeight="1">
      <c r="A23" s="140"/>
      <c r="B23" s="145"/>
      <c r="C23" s="136"/>
      <c r="D23" s="134"/>
      <c r="E23" s="135"/>
      <c r="F23" s="136"/>
      <c r="G23" s="136"/>
      <c r="H23" s="136"/>
      <c r="I23" s="138"/>
      <c r="J23" s="129"/>
      <c r="K23" s="41"/>
      <c r="L23" s="41"/>
      <c r="M23" s="41"/>
      <c r="N23" s="41"/>
    </row>
    <row r="24" spans="1:14" s="139" customFormat="1" ht="16.5" customHeight="1">
      <c r="A24" s="382" t="s">
        <v>109</v>
      </c>
      <c r="B24" s="383"/>
      <c r="C24" s="195">
        <f aca="true" t="shared" si="7" ref="C24:H24">C25+C33</f>
        <v>48287</v>
      </c>
      <c r="D24" s="193">
        <f t="shared" si="7"/>
        <v>68</v>
      </c>
      <c r="E24" s="204">
        <f t="shared" si="7"/>
        <v>4</v>
      </c>
      <c r="F24" s="200">
        <f t="shared" si="7"/>
        <v>46024.9</v>
      </c>
      <c r="G24" s="200">
        <f t="shared" si="7"/>
        <v>1141</v>
      </c>
      <c r="H24" s="200">
        <f t="shared" si="7"/>
        <v>666072.9</v>
      </c>
      <c r="I24" s="205">
        <f aca="true" t="shared" si="8" ref="I24:I29">H24/C24</f>
        <v>13.794041874624641</v>
      </c>
      <c r="J24" s="130"/>
      <c r="K24" s="73"/>
      <c r="L24" s="73"/>
      <c r="M24" s="73"/>
      <c r="N24" s="73"/>
    </row>
    <row r="25" spans="1:14" s="139" customFormat="1" ht="16.5" customHeight="1">
      <c r="A25" s="379" t="s">
        <v>193</v>
      </c>
      <c r="B25" s="331"/>
      <c r="C25" s="195">
        <f aca="true" t="shared" si="9" ref="C25:H25">SUM(C26:C31)</f>
        <v>17674</v>
      </c>
      <c r="D25" s="193">
        <f t="shared" si="9"/>
        <v>16</v>
      </c>
      <c r="E25" s="194">
        <f t="shared" si="9"/>
        <v>0</v>
      </c>
      <c r="F25" s="195">
        <f t="shared" si="9"/>
        <v>11698</v>
      </c>
      <c r="G25" s="195">
        <f t="shared" si="9"/>
        <v>337</v>
      </c>
      <c r="H25" s="195">
        <f t="shared" si="9"/>
        <v>196367</v>
      </c>
      <c r="I25" s="160">
        <f t="shared" si="8"/>
        <v>11.110501301346611</v>
      </c>
      <c r="J25" s="130"/>
      <c r="K25" s="73"/>
      <c r="L25" s="73"/>
      <c r="M25" s="73"/>
      <c r="N25" s="73"/>
    </row>
    <row r="26" spans="1:14" s="123" customFormat="1" ht="16.5" customHeight="1">
      <c r="A26" s="140"/>
      <c r="B26" s="141" t="s">
        <v>194</v>
      </c>
      <c r="C26" s="136">
        <v>6418</v>
      </c>
      <c r="D26" s="142">
        <v>2</v>
      </c>
      <c r="E26" s="135">
        <v>0</v>
      </c>
      <c r="F26" s="136">
        <v>2302</v>
      </c>
      <c r="G26" s="144">
        <v>83</v>
      </c>
      <c r="H26" s="136">
        <v>57749</v>
      </c>
      <c r="I26" s="138">
        <f t="shared" si="8"/>
        <v>8.997974446868183</v>
      </c>
      <c r="J26" s="129"/>
      <c r="K26" s="41"/>
      <c r="L26" s="41"/>
      <c r="M26" s="41"/>
      <c r="N26" s="41"/>
    </row>
    <row r="27" spans="1:14" s="123" customFormat="1" ht="16.5" customHeight="1">
      <c r="A27" s="140"/>
      <c r="B27" s="141" t="s">
        <v>131</v>
      </c>
      <c r="C27" s="136">
        <v>25</v>
      </c>
      <c r="D27" s="142">
        <v>0</v>
      </c>
      <c r="E27" s="135">
        <v>0</v>
      </c>
      <c r="F27" s="136"/>
      <c r="G27" s="144">
        <v>1</v>
      </c>
      <c r="H27" s="136">
        <v>421</v>
      </c>
      <c r="I27" s="138">
        <f t="shared" si="8"/>
        <v>16.84</v>
      </c>
      <c r="J27" s="129"/>
      <c r="K27" s="41"/>
      <c r="L27" s="41"/>
      <c r="M27" s="41"/>
      <c r="N27" s="41"/>
    </row>
    <row r="28" spans="1:14" s="123" customFormat="1" ht="16.5" customHeight="1">
      <c r="A28" s="140"/>
      <c r="B28" s="141" t="s">
        <v>195</v>
      </c>
      <c r="C28" s="136">
        <v>10108</v>
      </c>
      <c r="D28" s="142">
        <v>14</v>
      </c>
      <c r="E28" s="135">
        <v>0</v>
      </c>
      <c r="F28" s="136">
        <v>9396</v>
      </c>
      <c r="G28" s="144">
        <v>230</v>
      </c>
      <c r="H28" s="136">
        <v>131232</v>
      </c>
      <c r="I28" s="138">
        <f t="shared" si="8"/>
        <v>12.982983775227542</v>
      </c>
      <c r="J28" s="129"/>
      <c r="K28" s="41"/>
      <c r="L28" s="41"/>
      <c r="M28" s="41"/>
      <c r="N28" s="41"/>
    </row>
    <row r="29" spans="1:14" s="123" customFormat="1" ht="16.5" customHeight="1">
      <c r="A29" s="140"/>
      <c r="B29" s="141" t="s">
        <v>196</v>
      </c>
      <c r="C29" s="136">
        <v>753</v>
      </c>
      <c r="D29" s="142">
        <v>0</v>
      </c>
      <c r="E29" s="143">
        <v>0</v>
      </c>
      <c r="F29" s="136"/>
      <c r="G29" s="144">
        <v>23</v>
      </c>
      <c r="H29" s="136">
        <v>6965</v>
      </c>
      <c r="I29" s="138">
        <f t="shared" si="8"/>
        <v>9.249667994687915</v>
      </c>
      <c r="J29" s="129"/>
      <c r="K29" s="41"/>
      <c r="L29" s="41"/>
      <c r="M29" s="41"/>
      <c r="N29" s="41"/>
    </row>
    <row r="30" spans="1:14" s="123" customFormat="1" ht="16.5" customHeight="1">
      <c r="A30" s="140"/>
      <c r="B30" s="141" t="s">
        <v>197</v>
      </c>
      <c r="C30" s="136">
        <v>351</v>
      </c>
      <c r="D30" s="142">
        <v>0</v>
      </c>
      <c r="E30" s="143">
        <v>0</v>
      </c>
      <c r="F30" s="136"/>
      <c r="G30" s="144"/>
      <c r="H30" s="136"/>
      <c r="I30" s="138"/>
      <c r="J30" s="129"/>
      <c r="K30" s="41"/>
      <c r="L30" s="41"/>
      <c r="M30" s="41"/>
      <c r="N30" s="41"/>
    </row>
    <row r="31" spans="1:14" s="123" customFormat="1" ht="16.5" customHeight="1">
      <c r="A31" s="140"/>
      <c r="B31" s="141" t="s">
        <v>132</v>
      </c>
      <c r="C31" s="136">
        <v>19</v>
      </c>
      <c r="D31" s="142">
        <v>0</v>
      </c>
      <c r="E31" s="135">
        <v>0</v>
      </c>
      <c r="F31" s="136"/>
      <c r="G31" s="144"/>
      <c r="H31" s="136"/>
      <c r="I31" s="138"/>
      <c r="J31" s="129"/>
      <c r="K31" s="41"/>
      <c r="L31" s="41"/>
      <c r="M31" s="41"/>
      <c r="N31" s="41"/>
    </row>
    <row r="32" spans="1:14" s="123" customFormat="1" ht="16.5" customHeight="1">
      <c r="A32" s="140"/>
      <c r="B32" s="145"/>
      <c r="C32" s="136"/>
      <c r="D32" s="142"/>
      <c r="E32" s="143"/>
      <c r="F32" s="136"/>
      <c r="G32" s="144"/>
      <c r="H32" s="136"/>
      <c r="I32" s="138"/>
      <c r="J32" s="129"/>
      <c r="K32" s="41"/>
      <c r="L32" s="41"/>
      <c r="M32" s="41"/>
      <c r="N32" s="41"/>
    </row>
    <row r="33" spans="1:14" s="123" customFormat="1" ht="16.5" customHeight="1">
      <c r="A33" s="379" t="s">
        <v>198</v>
      </c>
      <c r="B33" s="331"/>
      <c r="C33" s="195">
        <f>SUM(C34:C42)+1</f>
        <v>30613</v>
      </c>
      <c r="D33" s="193">
        <f>SUM(D34:D42)</f>
        <v>52</v>
      </c>
      <c r="E33" s="194">
        <f>SUM(E34:E42)</f>
        <v>4</v>
      </c>
      <c r="F33" s="195">
        <f>SUM(F34:F42)</f>
        <v>34326.9</v>
      </c>
      <c r="G33" s="195">
        <f>SUM(G34:G42)</f>
        <v>804</v>
      </c>
      <c r="H33" s="195">
        <f>SUM(H34:H42)</f>
        <v>469705.9</v>
      </c>
      <c r="I33" s="160">
        <f>H33/C33</f>
        <v>15.34334759742593</v>
      </c>
      <c r="J33" s="129"/>
      <c r="K33" s="41"/>
      <c r="L33" s="41"/>
      <c r="M33" s="41"/>
      <c r="N33" s="41"/>
    </row>
    <row r="34" spans="1:14" s="123" customFormat="1" ht="16.5" customHeight="1">
      <c r="A34" s="140"/>
      <c r="B34" s="141" t="s">
        <v>199</v>
      </c>
      <c r="C34" s="136">
        <v>13654</v>
      </c>
      <c r="D34" s="134">
        <v>38</v>
      </c>
      <c r="E34" s="135">
        <v>2</v>
      </c>
      <c r="F34" s="136">
        <v>24458.9</v>
      </c>
      <c r="G34" s="136">
        <v>480</v>
      </c>
      <c r="H34" s="136">
        <v>278921.9</v>
      </c>
      <c r="I34" s="138">
        <f>H34/C34</f>
        <v>20.427852643913873</v>
      </c>
      <c r="J34" s="129"/>
      <c r="K34" s="41"/>
      <c r="L34" s="41"/>
      <c r="M34" s="41"/>
      <c r="N34" s="41"/>
    </row>
    <row r="35" spans="1:14" s="123" customFormat="1" ht="15.75" customHeight="1">
      <c r="A35" s="140"/>
      <c r="B35" s="141" t="s">
        <v>200</v>
      </c>
      <c r="C35" s="136">
        <v>904</v>
      </c>
      <c r="D35" s="134" t="s">
        <v>122</v>
      </c>
      <c r="E35" s="135" t="s">
        <v>122</v>
      </c>
      <c r="F35" s="136"/>
      <c r="G35" s="136">
        <v>9</v>
      </c>
      <c r="H35" s="136">
        <v>4214</v>
      </c>
      <c r="I35" s="138">
        <f>H35/C35</f>
        <v>4.661504424778761</v>
      </c>
      <c r="J35" s="129"/>
      <c r="K35" s="41"/>
      <c r="L35" s="41"/>
      <c r="M35" s="41"/>
      <c r="N35" s="41"/>
    </row>
    <row r="36" spans="1:14" s="123" customFormat="1" ht="15.75" customHeight="1">
      <c r="A36" s="140"/>
      <c r="B36" s="141" t="s">
        <v>201</v>
      </c>
      <c r="C36" s="136">
        <v>45</v>
      </c>
      <c r="D36" s="134" t="s">
        <v>122</v>
      </c>
      <c r="E36" s="135" t="s">
        <v>122</v>
      </c>
      <c r="F36" s="136"/>
      <c r="G36" s="136"/>
      <c r="H36" s="136"/>
      <c r="I36" s="138"/>
      <c r="J36" s="129"/>
      <c r="K36" s="41"/>
      <c r="L36" s="41"/>
      <c r="M36" s="41"/>
      <c r="N36" s="41"/>
    </row>
    <row r="37" spans="1:14" s="123" customFormat="1" ht="15.75" customHeight="1">
      <c r="A37" s="140"/>
      <c r="B37" s="141" t="s">
        <v>133</v>
      </c>
      <c r="C37" s="136">
        <v>15925</v>
      </c>
      <c r="D37" s="134">
        <v>14</v>
      </c>
      <c r="E37" s="135">
        <v>2</v>
      </c>
      <c r="F37" s="136">
        <v>9868</v>
      </c>
      <c r="G37" s="136">
        <v>315</v>
      </c>
      <c r="H37" s="136">
        <v>186570</v>
      </c>
      <c r="I37" s="138">
        <f>H37/C37</f>
        <v>11.715541601255888</v>
      </c>
      <c r="J37" s="129"/>
      <c r="K37" s="41"/>
      <c r="L37" s="41"/>
      <c r="M37" s="41"/>
      <c r="N37" s="41"/>
    </row>
    <row r="38" spans="1:14" s="123" customFormat="1" ht="15.75" customHeight="1">
      <c r="A38" s="140"/>
      <c r="B38" s="141" t="s">
        <v>202</v>
      </c>
      <c r="C38" s="136">
        <v>5</v>
      </c>
      <c r="D38" s="134" t="s">
        <v>122</v>
      </c>
      <c r="E38" s="135" t="s">
        <v>122</v>
      </c>
      <c r="F38" s="136"/>
      <c r="G38" s="136"/>
      <c r="H38" s="136"/>
      <c r="I38" s="138"/>
      <c r="J38" s="129"/>
      <c r="K38" s="41"/>
      <c r="L38" s="41"/>
      <c r="M38" s="41"/>
      <c r="N38" s="41"/>
    </row>
    <row r="39" spans="1:14" s="123" customFormat="1" ht="15.75" customHeight="1">
      <c r="A39" s="140"/>
      <c r="B39" s="141" t="s">
        <v>50</v>
      </c>
      <c r="C39" s="136">
        <v>3</v>
      </c>
      <c r="D39" s="134" t="s">
        <v>122</v>
      </c>
      <c r="E39" s="135" t="s">
        <v>122</v>
      </c>
      <c r="F39" s="136"/>
      <c r="G39" s="136"/>
      <c r="H39" s="136"/>
      <c r="I39" s="138"/>
      <c r="J39" s="129"/>
      <c r="K39" s="41"/>
      <c r="L39" s="41"/>
      <c r="M39" s="41"/>
      <c r="N39" s="41"/>
    </row>
    <row r="40" spans="1:14" s="123" customFormat="1" ht="15.75" customHeight="1">
      <c r="A40" s="140"/>
      <c r="B40" s="141" t="s">
        <v>203</v>
      </c>
      <c r="C40" s="136">
        <v>31</v>
      </c>
      <c r="D40" s="134" t="s">
        <v>122</v>
      </c>
      <c r="E40" s="135" t="s">
        <v>122</v>
      </c>
      <c r="F40" s="136"/>
      <c r="G40" s="136"/>
      <c r="H40" s="136"/>
      <c r="I40" s="138"/>
      <c r="J40" s="129"/>
      <c r="K40" s="41"/>
      <c r="L40" s="41"/>
      <c r="M40" s="41"/>
      <c r="N40" s="41"/>
    </row>
    <row r="41" spans="1:14" s="123" customFormat="1" ht="15.75" customHeight="1">
      <c r="A41" s="140"/>
      <c r="B41" s="141" t="s">
        <v>204</v>
      </c>
      <c r="C41" s="136">
        <v>2</v>
      </c>
      <c r="D41" s="134" t="s">
        <v>122</v>
      </c>
      <c r="E41" s="135" t="s">
        <v>122</v>
      </c>
      <c r="F41" s="136"/>
      <c r="G41" s="136"/>
      <c r="H41" s="136"/>
      <c r="I41" s="138"/>
      <c r="J41" s="129"/>
      <c r="K41" s="41"/>
      <c r="L41" s="41"/>
      <c r="M41" s="41"/>
      <c r="N41" s="41"/>
    </row>
    <row r="42" spans="1:14" s="123" customFormat="1" ht="15.75" customHeight="1">
      <c r="A42" s="140"/>
      <c r="B42" s="141" t="s">
        <v>205</v>
      </c>
      <c r="C42" s="137">
        <v>43</v>
      </c>
      <c r="D42" s="134" t="s">
        <v>122</v>
      </c>
      <c r="E42" s="135" t="s">
        <v>122</v>
      </c>
      <c r="F42" s="137"/>
      <c r="G42" s="137"/>
      <c r="H42" s="136"/>
      <c r="I42" s="138"/>
      <c r="J42" s="129"/>
      <c r="K42" s="41"/>
      <c r="L42" s="41"/>
      <c r="M42" s="41"/>
      <c r="N42" s="41"/>
    </row>
    <row r="43" spans="1:14" s="123" customFormat="1" ht="15.75" customHeight="1" thickBot="1">
      <c r="A43" s="146"/>
      <c r="B43" s="147"/>
      <c r="C43" s="148"/>
      <c r="D43" s="161"/>
      <c r="E43" s="162"/>
      <c r="F43" s="148"/>
      <c r="G43" s="148"/>
      <c r="H43" s="148"/>
      <c r="I43" s="152"/>
      <c r="J43" s="129"/>
      <c r="K43" s="41"/>
      <c r="L43" s="41"/>
      <c r="M43" s="41"/>
      <c r="N43" s="41"/>
    </row>
    <row r="44" spans="1:14" s="123" customFormat="1" ht="15.75" customHeight="1">
      <c r="A44" s="382" t="s">
        <v>123</v>
      </c>
      <c r="B44" s="383"/>
      <c r="C44" s="195">
        <f aca="true" t="shared" si="10" ref="C44:H44">C45+C49+C54</f>
        <v>81623</v>
      </c>
      <c r="D44" s="193">
        <f t="shared" si="10"/>
        <v>97</v>
      </c>
      <c r="E44" s="194">
        <f t="shared" si="10"/>
        <v>9</v>
      </c>
      <c r="F44" s="195">
        <f t="shared" si="10"/>
        <v>60231.4</v>
      </c>
      <c r="G44" s="195">
        <f t="shared" si="10"/>
        <v>1889</v>
      </c>
      <c r="H44" s="195">
        <f t="shared" si="10"/>
        <v>1189246.4</v>
      </c>
      <c r="I44" s="160">
        <f>H44/C44</f>
        <v>14.569991301471397</v>
      </c>
      <c r="J44" s="129"/>
      <c r="K44" s="41"/>
      <c r="L44" s="41"/>
      <c r="M44" s="41"/>
      <c r="N44" s="41"/>
    </row>
    <row r="45" spans="1:14" s="123" customFormat="1" ht="15.75" customHeight="1">
      <c r="A45" s="379" t="s">
        <v>180</v>
      </c>
      <c r="B45" s="331"/>
      <c r="C45" s="206">
        <f aca="true" t="shared" si="11" ref="C45:H45">SUM(C46:C47)</f>
        <v>26995</v>
      </c>
      <c r="D45" s="201">
        <f t="shared" si="11"/>
        <v>63</v>
      </c>
      <c r="E45" s="202">
        <f t="shared" si="11"/>
        <v>0</v>
      </c>
      <c r="F45" s="195">
        <f t="shared" si="11"/>
        <v>37597.5</v>
      </c>
      <c r="G45" s="203">
        <f t="shared" si="11"/>
        <v>790</v>
      </c>
      <c r="H45" s="195">
        <f t="shared" si="11"/>
        <v>416423.5</v>
      </c>
      <c r="I45" s="160">
        <f>H45/C45</f>
        <v>15.425949249861086</v>
      </c>
      <c r="J45" s="129"/>
      <c r="K45" s="41"/>
      <c r="L45" s="41"/>
      <c r="M45" s="41"/>
      <c r="N45" s="41"/>
    </row>
    <row r="46" spans="1:14" s="123" customFormat="1" ht="15.75" customHeight="1">
      <c r="A46" s="140"/>
      <c r="B46" s="141" t="s">
        <v>206</v>
      </c>
      <c r="C46" s="136">
        <v>17497</v>
      </c>
      <c r="D46" s="142">
        <v>46</v>
      </c>
      <c r="E46" s="143"/>
      <c r="F46" s="136">
        <v>29073.5</v>
      </c>
      <c r="G46" s="144">
        <v>514</v>
      </c>
      <c r="H46" s="136">
        <v>277192.5</v>
      </c>
      <c r="I46" s="138">
        <f>H46/C46</f>
        <v>15.842287249242727</v>
      </c>
      <c r="J46" s="129"/>
      <c r="K46" s="41"/>
      <c r="L46" s="41"/>
      <c r="M46" s="41"/>
      <c r="N46" s="41"/>
    </row>
    <row r="47" spans="1:14" s="123" customFormat="1" ht="15.75" customHeight="1">
      <c r="A47" s="140"/>
      <c r="B47" s="141" t="s">
        <v>207</v>
      </c>
      <c r="C47" s="136">
        <v>9498</v>
      </c>
      <c r="D47" s="142">
        <v>17</v>
      </c>
      <c r="E47" s="143" t="s">
        <v>122</v>
      </c>
      <c r="F47" s="136">
        <v>8524</v>
      </c>
      <c r="G47" s="144">
        <v>276</v>
      </c>
      <c r="H47" s="136">
        <v>139231</v>
      </c>
      <c r="I47" s="138">
        <f>H47/C47</f>
        <v>14.658980838071173</v>
      </c>
      <c r="J47" s="129"/>
      <c r="K47" s="41"/>
      <c r="L47" s="41"/>
      <c r="M47" s="41"/>
      <c r="N47" s="41"/>
    </row>
    <row r="48" spans="1:14" s="139" customFormat="1" ht="15.75" customHeight="1">
      <c r="A48" s="140"/>
      <c r="B48" s="145"/>
      <c r="C48" s="136"/>
      <c r="D48" s="142"/>
      <c r="E48" s="143"/>
      <c r="F48" s="136"/>
      <c r="G48" s="136"/>
      <c r="H48" s="136"/>
      <c r="I48" s="138"/>
      <c r="J48" s="130"/>
      <c r="K48" s="73"/>
      <c r="L48" s="73"/>
      <c r="M48" s="73"/>
      <c r="N48" s="73"/>
    </row>
    <row r="49" spans="1:14" s="139" customFormat="1" ht="15.75" customHeight="1">
      <c r="A49" s="379" t="s">
        <v>181</v>
      </c>
      <c r="B49" s="331"/>
      <c r="C49" s="195">
        <f aca="true" t="shared" si="12" ref="C49:H49">SUM(C50:C52)</f>
        <v>28445</v>
      </c>
      <c r="D49" s="201">
        <f t="shared" si="12"/>
        <v>20</v>
      </c>
      <c r="E49" s="202">
        <f t="shared" si="12"/>
        <v>1</v>
      </c>
      <c r="F49" s="195">
        <f t="shared" si="12"/>
        <v>12090.9</v>
      </c>
      <c r="G49" s="203">
        <f t="shared" si="12"/>
        <v>517</v>
      </c>
      <c r="H49" s="195">
        <f t="shared" si="12"/>
        <v>381769.9</v>
      </c>
      <c r="I49" s="160">
        <f>H49/C49</f>
        <v>13.421335911407981</v>
      </c>
      <c r="J49" s="130"/>
      <c r="K49" s="73"/>
      <c r="L49" s="73"/>
      <c r="N49" s="73"/>
    </row>
    <row r="50" spans="1:14" s="123" customFormat="1" ht="15.75" customHeight="1">
      <c r="A50" s="140"/>
      <c r="B50" s="141" t="s">
        <v>208</v>
      </c>
      <c r="C50" s="136">
        <v>10262</v>
      </c>
      <c r="D50" s="142">
        <v>11</v>
      </c>
      <c r="E50" s="143">
        <v>0</v>
      </c>
      <c r="F50" s="136">
        <v>7907</v>
      </c>
      <c r="G50" s="144">
        <v>225</v>
      </c>
      <c r="H50" s="136">
        <v>181438</v>
      </c>
      <c r="I50" s="153">
        <f>H50/C50</f>
        <v>17.680569089846035</v>
      </c>
      <c r="J50" s="129"/>
      <c r="K50" s="41"/>
      <c r="L50" s="41"/>
      <c r="M50" s="41"/>
      <c r="N50" s="41"/>
    </row>
    <row r="51" spans="1:14" s="123" customFormat="1" ht="15.75" customHeight="1">
      <c r="A51" s="140"/>
      <c r="B51" s="141" t="s">
        <v>209</v>
      </c>
      <c r="C51" s="136">
        <v>9914</v>
      </c>
      <c r="D51" s="142">
        <v>1</v>
      </c>
      <c r="E51" s="143">
        <v>1</v>
      </c>
      <c r="F51" s="136">
        <v>800</v>
      </c>
      <c r="G51" s="144">
        <v>99</v>
      </c>
      <c r="H51" s="136">
        <v>61859</v>
      </c>
      <c r="I51" s="153">
        <f>H51/C51</f>
        <v>6.239560217873714</v>
      </c>
      <c r="J51" s="129"/>
      <c r="K51" s="41"/>
      <c r="L51" s="41"/>
      <c r="M51" s="41"/>
      <c r="N51" s="41"/>
    </row>
    <row r="52" spans="1:14" s="139" customFormat="1" ht="15.75" customHeight="1">
      <c r="A52" s="140"/>
      <c r="B52" s="141" t="s">
        <v>124</v>
      </c>
      <c r="C52" s="136">
        <v>8269</v>
      </c>
      <c r="D52" s="142">
        <v>8</v>
      </c>
      <c r="E52" s="143"/>
      <c r="F52" s="136">
        <v>3383.9</v>
      </c>
      <c r="G52" s="144">
        <v>193</v>
      </c>
      <c r="H52" s="136">
        <v>138472.9</v>
      </c>
      <c r="I52" s="153">
        <f>H52/C52</f>
        <v>16.746027330995283</v>
      </c>
      <c r="J52" s="130"/>
      <c r="K52" s="73"/>
      <c r="L52" s="73"/>
      <c r="M52" s="73"/>
      <c r="N52" s="73"/>
    </row>
    <row r="53" spans="1:14" s="123" customFormat="1" ht="15.75" customHeight="1">
      <c r="A53" s="140"/>
      <c r="B53" s="145"/>
      <c r="C53" s="136"/>
      <c r="D53" s="142"/>
      <c r="E53" s="143"/>
      <c r="F53" s="136"/>
      <c r="G53" s="144"/>
      <c r="H53" s="136"/>
      <c r="I53" s="138"/>
      <c r="J53" s="129"/>
      <c r="K53" s="41"/>
      <c r="L53" s="41"/>
      <c r="M53" s="41"/>
      <c r="N53" s="41"/>
    </row>
    <row r="54" spans="1:14" s="123" customFormat="1" ht="15.75" customHeight="1">
      <c r="A54" s="379" t="s">
        <v>182</v>
      </c>
      <c r="B54" s="331"/>
      <c r="C54" s="195">
        <f aca="true" t="shared" si="13" ref="C54:H54">SUM(C55:C58)</f>
        <v>26183</v>
      </c>
      <c r="D54" s="201">
        <f t="shared" si="13"/>
        <v>14</v>
      </c>
      <c r="E54" s="202">
        <f t="shared" si="13"/>
        <v>8</v>
      </c>
      <c r="F54" s="195">
        <f t="shared" si="13"/>
        <v>10543</v>
      </c>
      <c r="G54" s="203">
        <f t="shared" si="13"/>
        <v>582</v>
      </c>
      <c r="H54" s="195">
        <f t="shared" si="13"/>
        <v>391053</v>
      </c>
      <c r="I54" s="160">
        <f>H54/C54</f>
        <v>14.935377916969026</v>
      </c>
      <c r="J54" s="124"/>
      <c r="K54" s="41"/>
      <c r="L54" s="41"/>
      <c r="M54" s="41"/>
      <c r="N54" s="41"/>
    </row>
    <row r="55" spans="1:14" s="123" customFormat="1" ht="15.75" customHeight="1">
      <c r="A55" s="140"/>
      <c r="B55" s="141" t="s">
        <v>167</v>
      </c>
      <c r="C55" s="136">
        <v>4156</v>
      </c>
      <c r="D55" s="142">
        <v>2</v>
      </c>
      <c r="E55" s="143">
        <v>0</v>
      </c>
      <c r="F55" s="136">
        <v>600</v>
      </c>
      <c r="G55" s="144">
        <v>100</v>
      </c>
      <c r="H55" s="136">
        <v>79485</v>
      </c>
      <c r="I55" s="138">
        <f>H55/C55</f>
        <v>19.125360923965353</v>
      </c>
      <c r="J55" s="129"/>
      <c r="K55" s="41"/>
      <c r="L55" s="41"/>
      <c r="M55" s="41"/>
      <c r="N55" s="41"/>
    </row>
    <row r="56" spans="1:14" s="123" customFormat="1" ht="15.75" customHeight="1">
      <c r="A56" s="140"/>
      <c r="B56" s="141" t="s">
        <v>168</v>
      </c>
      <c r="C56" s="136">
        <v>12472</v>
      </c>
      <c r="D56" s="142">
        <v>7</v>
      </c>
      <c r="E56" s="143">
        <v>4</v>
      </c>
      <c r="F56" s="136">
        <v>5178</v>
      </c>
      <c r="G56" s="144">
        <v>307</v>
      </c>
      <c r="H56" s="136">
        <v>213743</v>
      </c>
      <c r="I56" s="138">
        <f>H56/C56</f>
        <v>17.137828736369467</v>
      </c>
      <c r="J56" s="129"/>
      <c r="K56" s="41"/>
      <c r="L56" s="41"/>
      <c r="M56" s="41"/>
      <c r="N56" s="41"/>
    </row>
    <row r="57" spans="1:14" s="123" customFormat="1" ht="15.75" customHeight="1">
      <c r="A57" s="140"/>
      <c r="B57" s="141" t="s">
        <v>169</v>
      </c>
      <c r="C57" s="136">
        <v>7010</v>
      </c>
      <c r="D57" s="142">
        <v>5</v>
      </c>
      <c r="E57" s="143">
        <v>2</v>
      </c>
      <c r="F57" s="136">
        <v>4134</v>
      </c>
      <c r="G57" s="144">
        <v>86</v>
      </c>
      <c r="H57" s="136">
        <v>38719</v>
      </c>
      <c r="I57" s="138">
        <f>H57/C57</f>
        <v>5.52339514978602</v>
      </c>
      <c r="J57" s="129"/>
      <c r="K57" s="41"/>
      <c r="L57" s="41"/>
      <c r="M57" s="41"/>
      <c r="N57" s="41"/>
    </row>
    <row r="58" spans="1:14" s="139" customFormat="1" ht="15.75" customHeight="1">
      <c r="A58" s="140"/>
      <c r="B58" s="141" t="s">
        <v>170</v>
      </c>
      <c r="C58" s="136">
        <v>2545</v>
      </c>
      <c r="D58" s="142">
        <v>0</v>
      </c>
      <c r="E58" s="143">
        <v>2</v>
      </c>
      <c r="F58" s="136">
        <v>631</v>
      </c>
      <c r="G58" s="144">
        <v>89</v>
      </c>
      <c r="H58" s="136">
        <v>59106</v>
      </c>
      <c r="I58" s="138">
        <f>H58/C58</f>
        <v>23.224361493123773</v>
      </c>
      <c r="J58" s="130"/>
      <c r="K58" s="73"/>
      <c r="L58" s="73"/>
      <c r="M58" s="73"/>
      <c r="N58" s="73"/>
    </row>
    <row r="59" spans="1:14" s="123" customFormat="1" ht="15.75" customHeight="1" thickBot="1">
      <c r="A59" s="146"/>
      <c r="B59" s="147"/>
      <c r="C59" s="148"/>
      <c r="D59" s="149"/>
      <c r="E59" s="150"/>
      <c r="F59" s="148"/>
      <c r="G59" s="151"/>
      <c r="H59" s="148"/>
      <c r="I59" s="152"/>
      <c r="J59" s="129"/>
      <c r="K59" s="41"/>
      <c r="L59" s="41"/>
      <c r="M59" s="41"/>
      <c r="N59" s="41"/>
    </row>
    <row r="60" spans="1:14" s="123" customFormat="1" ht="9.75" customHeight="1">
      <c r="A60" s="154"/>
      <c r="B60" s="154"/>
      <c r="C60" s="41"/>
      <c r="D60" s="41"/>
      <c r="E60" s="155"/>
      <c r="F60" s="41"/>
      <c r="G60" s="19"/>
      <c r="H60" s="19"/>
      <c r="I60" s="126"/>
      <c r="J60" s="126"/>
      <c r="K60" s="41"/>
      <c r="L60" s="41"/>
      <c r="M60" s="41"/>
      <c r="N60" s="41"/>
    </row>
    <row r="61" spans="1:14" s="123" customFormat="1" ht="12" customHeight="1">
      <c r="A61" s="207" t="s">
        <v>128</v>
      </c>
      <c r="B61" s="156"/>
      <c r="C61" s="41"/>
      <c r="D61" s="41"/>
      <c r="E61" s="155"/>
      <c r="F61" s="41"/>
      <c r="G61" s="19"/>
      <c r="H61" s="19"/>
      <c r="I61" s="126"/>
      <c r="J61" s="126"/>
      <c r="K61" s="41"/>
      <c r="L61" s="41"/>
      <c r="M61" s="41"/>
      <c r="N61" s="41"/>
    </row>
    <row r="62" spans="1:14" s="123" customFormat="1" ht="12" customHeight="1">
      <c r="A62" s="207" t="s">
        <v>145</v>
      </c>
      <c r="B62" s="156"/>
      <c r="C62" s="41"/>
      <c r="D62" s="41"/>
      <c r="E62" s="155"/>
      <c r="F62" s="41"/>
      <c r="G62" s="19"/>
      <c r="H62" s="19"/>
      <c r="I62" s="126"/>
      <c r="J62" s="126"/>
      <c r="K62" s="41"/>
      <c r="L62" s="41"/>
      <c r="M62" s="41"/>
      <c r="N62" s="41"/>
    </row>
    <row r="63" spans="1:14" s="123" customFormat="1" ht="12" customHeight="1">
      <c r="A63" s="207" t="s">
        <v>171</v>
      </c>
      <c r="B63" s="156"/>
      <c r="C63" s="41"/>
      <c r="D63" s="41"/>
      <c r="E63" s="155"/>
      <c r="F63" s="41"/>
      <c r="G63" s="19"/>
      <c r="H63" s="19"/>
      <c r="I63" s="126"/>
      <c r="J63" s="126"/>
      <c r="K63" s="41"/>
      <c r="L63" s="41"/>
      <c r="M63" s="41"/>
      <c r="N63" s="41"/>
    </row>
    <row r="64" spans="1:14" s="123" customFormat="1" ht="16.5" customHeight="1">
      <c r="A64" s="156"/>
      <c r="B64" s="156"/>
      <c r="C64" s="41"/>
      <c r="D64" s="41"/>
      <c r="E64" s="155"/>
      <c r="F64" s="41"/>
      <c r="G64" s="19"/>
      <c r="H64" s="19"/>
      <c r="I64" s="126"/>
      <c r="J64" s="126"/>
      <c r="K64" s="41"/>
      <c r="L64" s="41"/>
      <c r="M64" s="41"/>
      <c r="N64" s="41"/>
    </row>
  </sheetData>
  <sheetProtection/>
  <mergeCells count="16">
    <mergeCell ref="A54:B54"/>
    <mergeCell ref="A8:B8"/>
    <mergeCell ref="A15:B15"/>
    <mergeCell ref="A3:B4"/>
    <mergeCell ref="A49:B49"/>
    <mergeCell ref="A24:B24"/>
    <mergeCell ref="A25:B25"/>
    <mergeCell ref="A44:B44"/>
    <mergeCell ref="A5:B5"/>
    <mergeCell ref="A16:B16"/>
    <mergeCell ref="A33:B33"/>
    <mergeCell ref="A45:B45"/>
    <mergeCell ref="D3:F3"/>
    <mergeCell ref="G3:I3"/>
    <mergeCell ref="D4:E4"/>
    <mergeCell ref="C3:C4"/>
  </mergeCells>
  <printOptions horizontalCentered="1"/>
  <pageMargins left="0.5905511811023623" right="0.3937007874015748" top="0.7874015748031497" bottom="0.3937007874015748" header="0" footer="0"/>
  <pageSetup horizontalDpi="600" verticalDpi="600" orientation="portrait" paperSize="9" r:id="rId3"/>
  <rowBreaks count="1" manualBreakCount="1">
    <brk id="43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Normal="85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" width="5.125" style="1" customWidth="1"/>
    <col min="2" max="2" width="10.125" style="1" customWidth="1"/>
    <col min="3" max="8" width="8.625" style="1" customWidth="1"/>
    <col min="9" max="9" width="8.50390625" style="1" customWidth="1"/>
    <col min="10" max="14" width="8.625" style="1" customWidth="1"/>
    <col min="15" max="16384" width="9.00390625" style="1" customWidth="1"/>
  </cols>
  <sheetData>
    <row r="1" spans="1:2" s="23" customFormat="1" ht="17.25">
      <c r="A1" s="163" t="s">
        <v>235</v>
      </c>
      <c r="B1" s="163"/>
    </row>
    <row r="2" s="23" customFormat="1" ht="13.5" customHeight="1" thickBot="1">
      <c r="H2" s="35" t="s">
        <v>236</v>
      </c>
    </row>
    <row r="3" spans="1:8" s="23" customFormat="1" ht="18.75" customHeight="1">
      <c r="A3" s="392" t="s">
        <v>237</v>
      </c>
      <c r="B3" s="385"/>
      <c r="C3" s="394" t="s">
        <v>238</v>
      </c>
      <c r="D3" s="394"/>
      <c r="E3" s="394" t="s">
        <v>239</v>
      </c>
      <c r="F3" s="394"/>
      <c r="G3" s="394" t="s">
        <v>240</v>
      </c>
      <c r="H3" s="395"/>
    </row>
    <row r="4" spans="1:8" s="23" customFormat="1" ht="18.75" customHeight="1">
      <c r="A4" s="393"/>
      <c r="B4" s="387"/>
      <c r="C4" s="215" t="s">
        <v>241</v>
      </c>
      <c r="D4" s="215" t="s">
        <v>242</v>
      </c>
      <c r="E4" s="215" t="s">
        <v>241</v>
      </c>
      <c r="F4" s="215" t="s">
        <v>242</v>
      </c>
      <c r="G4" s="215" t="s">
        <v>241</v>
      </c>
      <c r="H4" s="216" t="s">
        <v>242</v>
      </c>
    </row>
    <row r="5" spans="1:8" s="23" customFormat="1" ht="21" customHeight="1">
      <c r="A5" s="388" t="s">
        <v>243</v>
      </c>
      <c r="B5" s="389"/>
      <c r="C5" s="217">
        <v>191</v>
      </c>
      <c r="D5" s="217">
        <v>72708</v>
      </c>
      <c r="E5" s="217">
        <f aca="true" t="shared" si="0" ref="E5:F7">C5</f>
        <v>191</v>
      </c>
      <c r="F5" s="217">
        <f t="shared" si="0"/>
        <v>72708</v>
      </c>
      <c r="G5" s="218">
        <v>0</v>
      </c>
      <c r="H5" s="219">
        <v>0</v>
      </c>
    </row>
    <row r="6" spans="1:8" s="23" customFormat="1" ht="21" customHeight="1">
      <c r="A6" s="388" t="s">
        <v>244</v>
      </c>
      <c r="B6" s="389"/>
      <c r="C6" s="217">
        <v>441</v>
      </c>
      <c r="D6" s="217">
        <v>17424</v>
      </c>
      <c r="E6" s="217">
        <f t="shared" si="0"/>
        <v>441</v>
      </c>
      <c r="F6" s="217">
        <f t="shared" si="0"/>
        <v>17424</v>
      </c>
      <c r="G6" s="218">
        <v>0</v>
      </c>
      <c r="H6" s="219">
        <v>0</v>
      </c>
    </row>
    <row r="7" spans="1:8" s="23" customFormat="1" ht="21" customHeight="1">
      <c r="A7" s="388" t="s">
        <v>245</v>
      </c>
      <c r="B7" s="389"/>
      <c r="C7" s="217">
        <v>123</v>
      </c>
      <c r="D7" s="217">
        <v>25048</v>
      </c>
      <c r="E7" s="217">
        <f t="shared" si="0"/>
        <v>123</v>
      </c>
      <c r="F7" s="217">
        <f t="shared" si="0"/>
        <v>25048</v>
      </c>
      <c r="G7" s="218">
        <v>0</v>
      </c>
      <c r="H7" s="219">
        <v>0</v>
      </c>
    </row>
    <row r="8" spans="1:8" s="23" customFormat="1" ht="21" customHeight="1">
      <c r="A8" s="388" t="s">
        <v>246</v>
      </c>
      <c r="B8" s="389"/>
      <c r="C8" s="218">
        <v>0</v>
      </c>
      <c r="D8" s="218">
        <v>0</v>
      </c>
      <c r="E8" s="218">
        <v>0</v>
      </c>
      <c r="F8" s="218">
        <v>0</v>
      </c>
      <c r="G8" s="218">
        <v>0</v>
      </c>
      <c r="H8" s="219">
        <v>0</v>
      </c>
    </row>
    <row r="9" spans="1:8" s="23" customFormat="1" ht="21" customHeight="1">
      <c r="A9" s="388" t="s">
        <v>247</v>
      </c>
      <c r="B9" s="389"/>
      <c r="C9" s="218">
        <v>0</v>
      </c>
      <c r="D9" s="218">
        <v>0</v>
      </c>
      <c r="E9" s="218">
        <v>0</v>
      </c>
      <c r="F9" s="218">
        <v>0</v>
      </c>
      <c r="G9" s="218">
        <v>0</v>
      </c>
      <c r="H9" s="219">
        <v>0</v>
      </c>
    </row>
    <row r="10" spans="1:8" s="23" customFormat="1" ht="21" customHeight="1">
      <c r="A10" s="388" t="s">
        <v>248</v>
      </c>
      <c r="B10" s="389"/>
      <c r="C10" s="218">
        <v>0</v>
      </c>
      <c r="D10" s="218">
        <v>0</v>
      </c>
      <c r="E10" s="218">
        <v>0</v>
      </c>
      <c r="F10" s="218">
        <v>0</v>
      </c>
      <c r="G10" s="218">
        <v>0</v>
      </c>
      <c r="H10" s="219">
        <v>0</v>
      </c>
    </row>
    <row r="11" spans="1:8" s="23" customFormat="1" ht="21" customHeight="1">
      <c r="A11" s="388" t="s">
        <v>249</v>
      </c>
      <c r="B11" s="389"/>
      <c r="C11" s="217">
        <v>114</v>
      </c>
      <c r="D11" s="217">
        <v>192494</v>
      </c>
      <c r="E11" s="217">
        <f aca="true" t="shared" si="1" ref="E11:F13">C11</f>
        <v>114</v>
      </c>
      <c r="F11" s="217">
        <f t="shared" si="1"/>
        <v>192494</v>
      </c>
      <c r="G11" s="218">
        <v>0</v>
      </c>
      <c r="H11" s="219">
        <v>0</v>
      </c>
    </row>
    <row r="12" spans="1:8" s="23" customFormat="1" ht="21" customHeight="1">
      <c r="A12" s="388" t="s">
        <v>250</v>
      </c>
      <c r="B12" s="389"/>
      <c r="C12" s="217">
        <v>1865</v>
      </c>
      <c r="D12" s="217">
        <v>231523</v>
      </c>
      <c r="E12" s="217">
        <f t="shared" si="1"/>
        <v>1865</v>
      </c>
      <c r="F12" s="217">
        <f t="shared" si="1"/>
        <v>231523</v>
      </c>
      <c r="G12" s="218">
        <v>0</v>
      </c>
      <c r="H12" s="219">
        <v>0</v>
      </c>
    </row>
    <row r="13" spans="1:8" s="23" customFormat="1" ht="21" customHeight="1">
      <c r="A13" s="388" t="s">
        <v>251</v>
      </c>
      <c r="B13" s="389"/>
      <c r="C13" s="217">
        <v>3388</v>
      </c>
      <c r="D13" s="217">
        <v>489230</v>
      </c>
      <c r="E13" s="217">
        <f t="shared" si="1"/>
        <v>3388</v>
      </c>
      <c r="F13" s="217">
        <f t="shared" si="1"/>
        <v>489230</v>
      </c>
      <c r="G13" s="218">
        <v>0</v>
      </c>
      <c r="H13" s="219">
        <v>0</v>
      </c>
    </row>
    <row r="14" spans="1:8" s="23" customFormat="1" ht="21" customHeight="1">
      <c r="A14" s="388" t="s">
        <v>11</v>
      </c>
      <c r="B14" s="389"/>
      <c r="C14" s="217">
        <v>2699</v>
      </c>
      <c r="D14" s="217">
        <v>280340</v>
      </c>
      <c r="E14" s="217">
        <v>2699</v>
      </c>
      <c r="F14" s="217">
        <v>280340</v>
      </c>
      <c r="G14" s="218">
        <v>0</v>
      </c>
      <c r="H14" s="219">
        <v>0</v>
      </c>
    </row>
    <row r="15" spans="1:8" s="23" customFormat="1" ht="21" customHeight="1">
      <c r="A15" s="388" t="s">
        <v>252</v>
      </c>
      <c r="B15" s="389"/>
      <c r="C15" s="217">
        <f aca="true" t="shared" si="2" ref="C15:D18">E15</f>
        <v>5273</v>
      </c>
      <c r="D15" s="217">
        <f t="shared" si="2"/>
        <v>440454</v>
      </c>
      <c r="E15" s="217">
        <v>5273</v>
      </c>
      <c r="F15" s="217">
        <v>440454</v>
      </c>
      <c r="G15" s="218">
        <v>0</v>
      </c>
      <c r="H15" s="219">
        <v>0</v>
      </c>
    </row>
    <row r="16" spans="1:18" s="23" customFormat="1" ht="21" customHeight="1">
      <c r="A16" s="388" t="s">
        <v>253</v>
      </c>
      <c r="B16" s="389"/>
      <c r="C16" s="217">
        <f t="shared" si="2"/>
        <v>1463</v>
      </c>
      <c r="D16" s="217">
        <f t="shared" si="2"/>
        <v>244518</v>
      </c>
      <c r="E16" s="217">
        <v>1463</v>
      </c>
      <c r="F16" s="217">
        <v>244518</v>
      </c>
      <c r="G16" s="218">
        <v>0</v>
      </c>
      <c r="H16" s="219">
        <v>0</v>
      </c>
      <c r="P16" s="220"/>
      <c r="Q16" s="220" t="s">
        <v>254</v>
      </c>
      <c r="R16" s="220" t="s">
        <v>255</v>
      </c>
    </row>
    <row r="17" spans="1:18" s="104" customFormat="1" ht="21" customHeight="1">
      <c r="A17" s="388" t="s">
        <v>256</v>
      </c>
      <c r="B17" s="389"/>
      <c r="C17" s="217">
        <f t="shared" si="2"/>
        <v>351</v>
      </c>
      <c r="D17" s="217">
        <f t="shared" si="2"/>
        <v>69830</v>
      </c>
      <c r="E17" s="217">
        <v>351</v>
      </c>
      <c r="F17" s="217">
        <f>21630+18800+29400</f>
        <v>69830</v>
      </c>
      <c r="G17" s="218">
        <v>0</v>
      </c>
      <c r="H17" s="219">
        <v>0</v>
      </c>
      <c r="N17" s="23"/>
      <c r="P17" s="221" t="s">
        <v>257</v>
      </c>
      <c r="Q17" s="222">
        <v>140</v>
      </c>
      <c r="R17" s="222">
        <v>198946</v>
      </c>
    </row>
    <row r="18" spans="1:18" s="52" customFormat="1" ht="21" customHeight="1">
      <c r="A18" s="388" t="s">
        <v>258</v>
      </c>
      <c r="B18" s="389"/>
      <c r="C18" s="223">
        <f t="shared" si="2"/>
        <v>89</v>
      </c>
      <c r="D18" s="223">
        <f t="shared" si="2"/>
        <v>23500</v>
      </c>
      <c r="E18" s="223">
        <v>89</v>
      </c>
      <c r="F18" s="223">
        <v>23500</v>
      </c>
      <c r="G18" s="218">
        <v>0</v>
      </c>
      <c r="H18" s="219">
        <v>0</v>
      </c>
      <c r="N18" s="224"/>
      <c r="P18" s="221" t="s">
        <v>259</v>
      </c>
      <c r="Q18" s="222">
        <v>76</v>
      </c>
      <c r="R18" s="222">
        <v>12493</v>
      </c>
    </row>
    <row r="19" spans="1:18" s="52" customFormat="1" ht="21" customHeight="1">
      <c r="A19" s="388" t="s">
        <v>260</v>
      </c>
      <c r="B19" s="389"/>
      <c r="C19" s="223">
        <v>348</v>
      </c>
      <c r="D19" s="223">
        <v>45655</v>
      </c>
      <c r="E19" s="223">
        <v>348</v>
      </c>
      <c r="F19" s="223">
        <v>45655</v>
      </c>
      <c r="G19" s="218">
        <v>0</v>
      </c>
      <c r="H19" s="219">
        <v>0</v>
      </c>
      <c r="N19" s="224"/>
      <c r="P19" s="221" t="s">
        <v>261</v>
      </c>
      <c r="Q19" s="222">
        <v>428</v>
      </c>
      <c r="R19" s="222">
        <v>11020</v>
      </c>
    </row>
    <row r="20" spans="1:18" s="52" customFormat="1" ht="21" customHeight="1">
      <c r="A20" s="388" t="s">
        <v>262</v>
      </c>
      <c r="B20" s="389"/>
      <c r="C20" s="223">
        <v>296</v>
      </c>
      <c r="D20" s="223">
        <v>88519</v>
      </c>
      <c r="E20" s="223">
        <v>296</v>
      </c>
      <c r="F20" s="223">
        <v>88519</v>
      </c>
      <c r="G20" s="225" t="s">
        <v>263</v>
      </c>
      <c r="H20" s="226" t="s">
        <v>264</v>
      </c>
      <c r="N20" s="224"/>
      <c r="P20" s="221" t="s">
        <v>265</v>
      </c>
      <c r="Q20" s="222">
        <f>SUM(Q17:Q19)</f>
        <v>644</v>
      </c>
      <c r="R20" s="222">
        <f>SUM(R17:R19)</f>
        <v>222459</v>
      </c>
    </row>
    <row r="21" spans="1:18" s="52" customFormat="1" ht="21" customHeight="1">
      <c r="A21" s="388" t="s">
        <v>266</v>
      </c>
      <c r="B21" s="389"/>
      <c r="C21" s="223">
        <v>644</v>
      </c>
      <c r="D21" s="223">
        <v>222459</v>
      </c>
      <c r="E21" s="223">
        <v>644</v>
      </c>
      <c r="F21" s="223">
        <v>222459</v>
      </c>
      <c r="G21" s="225" t="s">
        <v>264</v>
      </c>
      <c r="H21" s="226" t="s">
        <v>264</v>
      </c>
      <c r="N21" s="224"/>
      <c r="P21" s="224"/>
      <c r="Q21" s="227"/>
      <c r="R21" s="227"/>
    </row>
    <row r="22" spans="1:18" s="52" customFormat="1" ht="21" customHeight="1">
      <c r="A22" s="388" t="s">
        <v>268</v>
      </c>
      <c r="B22" s="389"/>
      <c r="C22" s="223">
        <v>3603</v>
      </c>
      <c r="D22" s="223">
        <v>413671</v>
      </c>
      <c r="E22" s="223">
        <v>3603</v>
      </c>
      <c r="F22" s="223">
        <v>413671</v>
      </c>
      <c r="G22" s="225" t="s">
        <v>264</v>
      </c>
      <c r="H22" s="226" t="s">
        <v>264</v>
      </c>
      <c r="N22" s="224"/>
      <c r="P22" s="224"/>
      <c r="Q22" s="227"/>
      <c r="R22" s="227"/>
    </row>
    <row r="23" spans="1:18" s="52" customFormat="1" ht="21.75" customHeight="1" thickBot="1">
      <c r="A23" s="390" t="s">
        <v>269</v>
      </c>
      <c r="B23" s="391"/>
      <c r="C23" s="232">
        <v>165</v>
      </c>
      <c r="D23" s="232">
        <v>58933</v>
      </c>
      <c r="E23" s="232">
        <v>165</v>
      </c>
      <c r="F23" s="232">
        <v>58933</v>
      </c>
      <c r="G23" s="228" t="s">
        <v>264</v>
      </c>
      <c r="H23" s="229" t="s">
        <v>264</v>
      </c>
      <c r="N23" s="224"/>
      <c r="P23" s="224"/>
      <c r="Q23" s="227"/>
      <c r="R23" s="227"/>
    </row>
    <row r="24" spans="1:2" s="23" customFormat="1" ht="13.5" customHeight="1">
      <c r="A24" s="230" t="s">
        <v>113</v>
      </c>
      <c r="B24" s="231"/>
    </row>
    <row r="25" spans="1:2" s="23" customFormat="1" ht="13.5" customHeight="1">
      <c r="A25" s="230" t="s">
        <v>267</v>
      </c>
      <c r="B25" s="231"/>
    </row>
    <row r="26" ht="23.25" customHeight="1"/>
    <row r="27" ht="21.75" customHeight="1"/>
  </sheetData>
  <sheetProtection/>
  <mergeCells count="23">
    <mergeCell ref="E3:F3"/>
    <mergeCell ref="G3:H3"/>
    <mergeCell ref="A5:B5"/>
    <mergeCell ref="A6:B6"/>
    <mergeCell ref="A11:B11"/>
    <mergeCell ref="A12:B12"/>
    <mergeCell ref="A3:B4"/>
    <mergeCell ref="C3:D3"/>
    <mergeCell ref="A7:B7"/>
    <mergeCell ref="A8:B8"/>
    <mergeCell ref="A9:B9"/>
    <mergeCell ref="A10:B10"/>
    <mergeCell ref="A23:B23"/>
    <mergeCell ref="A13:B13"/>
    <mergeCell ref="A14:B14"/>
    <mergeCell ref="A15:B15"/>
    <mergeCell ref="A16:B16"/>
    <mergeCell ref="A17:B17"/>
    <mergeCell ref="A18:B18"/>
    <mergeCell ref="A22:B22"/>
    <mergeCell ref="A19:B19"/>
    <mergeCell ref="A20:B20"/>
    <mergeCell ref="A21:B21"/>
  </mergeCells>
  <printOptions horizontalCentered="1"/>
  <pageMargins left="0.7874015748031497" right="0.5905511811023623" top="0.6692913385826772" bottom="0.2755905511811024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深町 尚子１８</dc:creator>
  <cp:keywords/>
  <dc:description/>
  <cp:lastModifiedBy>izm-k</cp:lastModifiedBy>
  <cp:lastPrinted>2010-10-12T00:15:04Z</cp:lastPrinted>
  <dcterms:created xsi:type="dcterms:W3CDTF">1997-01-08T22:48:59Z</dcterms:created>
  <dcterms:modified xsi:type="dcterms:W3CDTF">2010-12-07T09:07:03Z</dcterms:modified>
  <cp:category/>
  <cp:version/>
  <cp:contentType/>
  <cp:contentStatus/>
</cp:coreProperties>
</file>