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30" windowWidth="19260" windowHeight="6075" tabRatio="705"/>
  </bookViews>
  <sheets>
    <sheet name="幼(3)市郡別園数・園児数・就園率" sheetId="3" r:id="rId1"/>
    <sheet name="Sheet1" sheetId="4" r:id="rId2"/>
  </sheets>
  <definedNames>
    <definedName name="_xlnm._FilterDatabase" localSheetId="1" hidden="1">Sheet1!$A$4:$BD$29</definedName>
    <definedName name="_xlnm.Print_Area" localSheetId="0">'幼(3)市郡別園数・園児数・就園率'!$B$1:$Y$35</definedName>
    <definedName name="_xlnm.Print_Titles" localSheetId="0">'幼(3)市郡別園数・園児数・就園率'!$3:$6</definedName>
    <definedName name="Z_069EDB1C_379C_40B3_A5F7_571A844E4F6D_.wvu.Cols" localSheetId="0" hidden="1">'幼(3)市郡別園数・園児数・就園率'!#REF!</definedName>
    <definedName name="Z_069EDB1C_379C_40B3_A5F7_571A844E4F6D_.wvu.PrintArea" localSheetId="0" hidden="1">'幼(3)市郡別園数・園児数・就園率'!$B$1:$Q$35</definedName>
    <definedName name="Z_069EDB1C_379C_40B3_A5F7_571A844E4F6D_.wvu.PrintTitles" localSheetId="0" hidden="1">'幼(3)市郡別園数・園児数・就園率'!$3:$6</definedName>
    <definedName name="Z_DC28FFB0_860B_4E47_A1F8_F90D16A73EB8_.wvu.Cols" localSheetId="0" hidden="1">'幼(3)市郡別園数・園児数・就園率'!#REF!</definedName>
    <definedName name="Z_DC28FFB0_860B_4E47_A1F8_F90D16A73EB8_.wvu.PrintArea" localSheetId="0" hidden="1">'幼(3)市郡別園数・園児数・就園率'!$B$1:$Q$35</definedName>
    <definedName name="Z_DC28FFB0_860B_4E47_A1F8_F90D16A73EB8_.wvu.PrintTitles" localSheetId="0" hidden="1">'幼(3)市郡別園数・園児数・就園率'!$3:$6</definedName>
  </definedNames>
  <calcPr calcId="125725"/>
  <customWorkbookViews>
    <customWorkbookView name="zak605 - 個人用ビュー" guid="{069EDB1C-379C-40B3-A5F7-571A844E4F6D}" mergeInterval="0" personalView="1" maximized="1" windowWidth="1020" windowHeight="570" tabRatio="804" activeSheetId="3"/>
    <customWorkbookView name="群馬県庁 - 個人用ビュー" guid="{DC28FFB0-860B-4E47-A1F8-F90D16A73EB8}" mergeInterval="0" personalView="1" maximized="1" windowWidth="1020" windowHeight="566" tabRatio="804" activeSheetId="2"/>
  </customWorkbookViews>
</workbook>
</file>

<file path=xl/calcChain.xml><?xml version="1.0" encoding="utf-8"?>
<calcChain xmlns="http://schemas.openxmlformats.org/spreadsheetml/2006/main">
  <c r="AN25" i="4"/>
  <c r="AN26"/>
  <c r="O5"/>
  <c r="Q24" l="1"/>
  <c r="Q23"/>
  <c r="Q22"/>
  <c r="Q21"/>
  <c r="Q20"/>
  <c r="Q19"/>
  <c r="Q18"/>
  <c r="Q16"/>
  <c r="Q15"/>
  <c r="Q14"/>
  <c r="Q13"/>
  <c r="Q12"/>
  <c r="Q11"/>
  <c r="Q10"/>
  <c r="Q9"/>
  <c r="Q8"/>
  <c r="Q7"/>
  <c r="Q6"/>
  <c r="Q5"/>
  <c r="P24"/>
  <c r="P23"/>
  <c r="P22"/>
  <c r="P21"/>
  <c r="P20"/>
  <c r="P19"/>
  <c r="P18"/>
  <c r="P16"/>
  <c r="P15"/>
  <c r="P14"/>
  <c r="P13"/>
  <c r="P12"/>
  <c r="P11"/>
  <c r="P10"/>
  <c r="P9"/>
  <c r="P8"/>
  <c r="P7"/>
  <c r="P6"/>
  <c r="P5"/>
  <c r="O24"/>
  <c r="O23"/>
  <c r="O22"/>
  <c r="O21"/>
  <c r="O20"/>
  <c r="O19"/>
  <c r="O18"/>
  <c r="O16"/>
  <c r="O15"/>
  <c r="O14"/>
  <c r="O13"/>
  <c r="O12"/>
  <c r="O11"/>
  <c r="O10"/>
  <c r="O9"/>
  <c r="O8"/>
  <c r="O7"/>
  <c r="O6"/>
  <c r="H26" i="3" l="1"/>
  <c r="H25"/>
  <c r="H24"/>
  <c r="H23"/>
  <c r="H22"/>
  <c r="H21"/>
  <c r="H20"/>
  <c r="H18"/>
  <c r="H17"/>
  <c r="H16"/>
  <c r="H15"/>
  <c r="H14"/>
  <c r="H13"/>
  <c r="H12"/>
  <c r="H11"/>
  <c r="H10"/>
  <c r="H9"/>
  <c r="H8"/>
  <c r="H7"/>
  <c r="C26" l="1"/>
  <c r="I26" s="1"/>
  <c r="C25"/>
  <c r="C24"/>
  <c r="D24" s="1"/>
  <c r="C23"/>
  <c r="C22"/>
  <c r="C21"/>
  <c r="C20"/>
  <c r="I20" s="1"/>
  <c r="C18"/>
  <c r="I18" s="1"/>
  <c r="C17"/>
  <c r="I17" s="1"/>
  <c r="C16"/>
  <c r="D16" s="1"/>
  <c r="C15"/>
  <c r="I15" s="1"/>
  <c r="C14"/>
  <c r="I14" s="1"/>
  <c r="C13"/>
  <c r="I13" s="1"/>
  <c r="C12"/>
  <c r="D12" s="1"/>
  <c r="C11"/>
  <c r="I11" s="1"/>
  <c r="C10"/>
  <c r="I10" s="1"/>
  <c r="C9"/>
  <c r="I9" s="1"/>
  <c r="C8"/>
  <c r="C7"/>
  <c r="D7" s="1"/>
  <c r="Y5" i="4"/>
  <c r="Y6"/>
  <c r="Y7"/>
  <c r="Y8"/>
  <c r="Y9"/>
  <c r="Y10"/>
  <c r="Y11"/>
  <c r="Y12"/>
  <c r="Y13"/>
  <c r="Y14"/>
  <c r="Y15"/>
  <c r="Y16"/>
  <c r="BD24"/>
  <c r="BC24"/>
  <c r="BB24"/>
  <c r="X26" i="3" s="1"/>
  <c r="BA24" i="4"/>
  <c r="AZ24"/>
  <c r="BD23"/>
  <c r="BC23"/>
  <c r="Y25" i="3" s="1"/>
  <c r="BB23" i="4"/>
  <c r="P25" i="3" s="1"/>
  <c r="BA23" i="4"/>
  <c r="AZ23"/>
  <c r="BD22"/>
  <c r="BC22"/>
  <c r="BB22"/>
  <c r="BE22" s="1"/>
  <c r="BA22"/>
  <c r="AZ22"/>
  <c r="BD21"/>
  <c r="BC21"/>
  <c r="BB21"/>
  <c r="P23" i="3" s="1"/>
  <c r="BA21" i="4"/>
  <c r="AZ21"/>
  <c r="BD20"/>
  <c r="BC20"/>
  <c r="BB20"/>
  <c r="P22" i="3" s="1"/>
  <c r="BA20" i="4"/>
  <c r="AZ20"/>
  <c r="BD19"/>
  <c r="BC19"/>
  <c r="BB19"/>
  <c r="BA19"/>
  <c r="AZ19"/>
  <c r="BD18"/>
  <c r="BC18"/>
  <c r="BB18"/>
  <c r="X20" i="3" s="1"/>
  <c r="BA18" i="4"/>
  <c r="AZ18"/>
  <c r="BD16"/>
  <c r="BC16"/>
  <c r="BB16"/>
  <c r="BE16" s="1"/>
  <c r="BA16"/>
  <c r="AZ16"/>
  <c r="BD15"/>
  <c r="BC15"/>
  <c r="BB15"/>
  <c r="BE15" s="1"/>
  <c r="BA15"/>
  <c r="AZ15"/>
  <c r="BD14"/>
  <c r="BC14"/>
  <c r="O16" i="3" s="1"/>
  <c r="BB14" i="4"/>
  <c r="BA14"/>
  <c r="AZ14"/>
  <c r="BD13"/>
  <c r="BC13"/>
  <c r="BB13"/>
  <c r="BE13" s="1"/>
  <c r="BA13"/>
  <c r="AZ13"/>
  <c r="BD12"/>
  <c r="BC12"/>
  <c r="BB12"/>
  <c r="X14" i="3" s="1"/>
  <c r="BA12" i="4"/>
  <c r="AZ12"/>
  <c r="BD11"/>
  <c r="Y13" i="3" s="1"/>
  <c r="BC11" i="4"/>
  <c r="BB11"/>
  <c r="BE11" s="1"/>
  <c r="BA11"/>
  <c r="AZ11"/>
  <c r="BD10"/>
  <c r="BC10"/>
  <c r="BB10"/>
  <c r="BE10" s="1"/>
  <c r="BA10"/>
  <c r="AZ10"/>
  <c r="BD9"/>
  <c r="BC9"/>
  <c r="BB9"/>
  <c r="P11" i="3" s="1"/>
  <c r="BA9" i="4"/>
  <c r="AZ9"/>
  <c r="BD8"/>
  <c r="BC8"/>
  <c r="BF8" s="1"/>
  <c r="BB8"/>
  <c r="X10" i="3" s="1"/>
  <c r="BA8" i="4"/>
  <c r="AZ8"/>
  <c r="BD7"/>
  <c r="BC7"/>
  <c r="BB7"/>
  <c r="BE7" s="1"/>
  <c r="BA7"/>
  <c r="AZ7"/>
  <c r="BD6"/>
  <c r="BC6"/>
  <c r="BB6"/>
  <c r="BE6" s="1"/>
  <c r="BA6"/>
  <c r="AZ6"/>
  <c r="BD5"/>
  <c r="BC5"/>
  <c r="BB5"/>
  <c r="BE5" s="1"/>
  <c r="BA5"/>
  <c r="AY24"/>
  <c r="AY23"/>
  <c r="AY22"/>
  <c r="AY21"/>
  <c r="AY20"/>
  <c r="AY19"/>
  <c r="AY18"/>
  <c r="AY16"/>
  <c r="AY15"/>
  <c r="AY14"/>
  <c r="AY13"/>
  <c r="AY12"/>
  <c r="AY11"/>
  <c r="AY10"/>
  <c r="AY9"/>
  <c r="AY8"/>
  <c r="AY7"/>
  <c r="AY6"/>
  <c r="AZ5"/>
  <c r="AY5"/>
  <c r="K24"/>
  <c r="K23"/>
  <c r="K22"/>
  <c r="K21"/>
  <c r="K20"/>
  <c r="K19"/>
  <c r="K18"/>
  <c r="K16"/>
  <c r="K15"/>
  <c r="K14"/>
  <c r="K13"/>
  <c r="K12"/>
  <c r="K11"/>
  <c r="K10"/>
  <c r="K9"/>
  <c r="K8"/>
  <c r="K7"/>
  <c r="K6"/>
  <c r="K5"/>
  <c r="BE19"/>
  <c r="T16"/>
  <c r="F18" i="3" s="1"/>
  <c r="T15" i="4"/>
  <c r="F17" i="3" s="1"/>
  <c r="T14" i="4"/>
  <c r="F16" i="3" s="1"/>
  <c r="T13" i="4"/>
  <c r="F15" i="3" s="1"/>
  <c r="T12" i="4"/>
  <c r="F14" i="3" s="1"/>
  <c r="T11" i="4"/>
  <c r="F13" i="3" s="1"/>
  <c r="T10" i="4"/>
  <c r="F12" i="3" s="1"/>
  <c r="T9" i="4"/>
  <c r="F11" i="3" s="1"/>
  <c r="T8" i="4"/>
  <c r="F10" i="3" s="1"/>
  <c r="T7" i="4"/>
  <c r="F9" i="3" s="1"/>
  <c r="T6" i="4"/>
  <c r="F8" i="3" s="1"/>
  <c r="T5" i="4"/>
  <c r="F7" i="3" s="1"/>
  <c r="Y22"/>
  <c r="BE12" i="4"/>
  <c r="BE14"/>
  <c r="BE23"/>
  <c r="X25" i="3"/>
  <c r="X23"/>
  <c r="X21"/>
  <c r="X16"/>
  <c r="X8"/>
  <c r="J17" i="4"/>
  <c r="W19" i="3" s="1"/>
  <c r="J25" i="4"/>
  <c r="W27" i="3" s="1"/>
  <c r="I17" i="4"/>
  <c r="I25"/>
  <c r="V27" i="3" s="1"/>
  <c r="W26"/>
  <c r="V26"/>
  <c r="W25"/>
  <c r="V25"/>
  <c r="W24"/>
  <c r="V24"/>
  <c r="W23"/>
  <c r="V23"/>
  <c r="W22"/>
  <c r="V22"/>
  <c r="W21"/>
  <c r="V21"/>
  <c r="W20"/>
  <c r="V20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H17" i="4"/>
  <c r="U19" i="3" s="1"/>
  <c r="H25" i="4"/>
  <c r="U27" i="3" s="1"/>
  <c r="U26"/>
  <c r="U25"/>
  <c r="U24"/>
  <c r="U23"/>
  <c r="U22"/>
  <c r="U21"/>
  <c r="U20"/>
  <c r="U18"/>
  <c r="U17"/>
  <c r="U16"/>
  <c r="U15"/>
  <c r="U14"/>
  <c r="U13"/>
  <c r="U12"/>
  <c r="U11"/>
  <c r="U10"/>
  <c r="U9"/>
  <c r="U8"/>
  <c r="U7"/>
  <c r="T8"/>
  <c r="T9"/>
  <c r="T11"/>
  <c r="T12"/>
  <c r="T13"/>
  <c r="T14"/>
  <c r="T16"/>
  <c r="N21"/>
  <c r="T23"/>
  <c r="T24"/>
  <c r="T26"/>
  <c r="BF5" i="4"/>
  <c r="M8" i="3"/>
  <c r="S16"/>
  <c r="S18"/>
  <c r="S20"/>
  <c r="Z20" i="4"/>
  <c r="T25" i="3"/>
  <c r="S24"/>
  <c r="S23"/>
  <c r="T18"/>
  <c r="T17"/>
  <c r="T15"/>
  <c r="T10"/>
  <c r="P7"/>
  <c r="R9"/>
  <c r="P9"/>
  <c r="P10"/>
  <c r="L12"/>
  <c r="Z12" i="4"/>
  <c r="P15" i="3"/>
  <c r="R16"/>
  <c r="P17"/>
  <c r="L18"/>
  <c r="R18"/>
  <c r="R20"/>
  <c r="Z19" i="4"/>
  <c r="R23" i="3"/>
  <c r="R24"/>
  <c r="R25"/>
  <c r="R22"/>
  <c r="R17"/>
  <c r="R8"/>
  <c r="P14"/>
  <c r="Q7"/>
  <c r="M26"/>
  <c r="N25"/>
  <c r="L25"/>
  <c r="M24"/>
  <c r="L24"/>
  <c r="N23"/>
  <c r="L23"/>
  <c r="L22"/>
  <c r="M20"/>
  <c r="N18"/>
  <c r="M18"/>
  <c r="N17"/>
  <c r="M17"/>
  <c r="L16"/>
  <c r="N15"/>
  <c r="N14"/>
  <c r="M14"/>
  <c r="L14"/>
  <c r="N13"/>
  <c r="M12"/>
  <c r="N11"/>
  <c r="M11"/>
  <c r="N10"/>
  <c r="M10"/>
  <c r="N9"/>
  <c r="M9"/>
  <c r="L8"/>
  <c r="N7"/>
  <c r="M7"/>
  <c r="AV18" i="4"/>
  <c r="AV19"/>
  <c r="AV20"/>
  <c r="AV21"/>
  <c r="AV22"/>
  <c r="AV23"/>
  <c r="AV24"/>
  <c r="AV5"/>
  <c r="AV6"/>
  <c r="AV7"/>
  <c r="AV8"/>
  <c r="AV9"/>
  <c r="AV10"/>
  <c r="AV11"/>
  <c r="AV12"/>
  <c r="AV13"/>
  <c r="AV14"/>
  <c r="AV15"/>
  <c r="AV16"/>
  <c r="AW5"/>
  <c r="AW6"/>
  <c r="AW7"/>
  <c r="AW8"/>
  <c r="AW9"/>
  <c r="AW10"/>
  <c r="AW11"/>
  <c r="AW12"/>
  <c r="AW13"/>
  <c r="AW14"/>
  <c r="AW15"/>
  <c r="AW16"/>
  <c r="AU17"/>
  <c r="AW24"/>
  <c r="AW23"/>
  <c r="AW22"/>
  <c r="AW21"/>
  <c r="AW20"/>
  <c r="AW19"/>
  <c r="AW18"/>
  <c r="AF24"/>
  <c r="AO14"/>
  <c r="AO6"/>
  <c r="AO24"/>
  <c r="AO23"/>
  <c r="AO22"/>
  <c r="AO21"/>
  <c r="AO20"/>
  <c r="AO19"/>
  <c r="AO18"/>
  <c r="AO16"/>
  <c r="AO15"/>
  <c r="AO13"/>
  <c r="AO12"/>
  <c r="AO11"/>
  <c r="AO10"/>
  <c r="AO9"/>
  <c r="AO8"/>
  <c r="AO7"/>
  <c r="AO5"/>
  <c r="AU25"/>
  <c r="AU26" s="1"/>
  <c r="AT25"/>
  <c r="AS25"/>
  <c r="AR25"/>
  <c r="AQ25"/>
  <c r="AP25"/>
  <c r="AM25"/>
  <c r="AT17"/>
  <c r="AS17"/>
  <c r="AR17"/>
  <c r="AQ17"/>
  <c r="AP17"/>
  <c r="AN17"/>
  <c r="AM17"/>
  <c r="AE25"/>
  <c r="AD25"/>
  <c r="AE17"/>
  <c r="AD17"/>
  <c r="AL25"/>
  <c r="AK25"/>
  <c r="AJ25"/>
  <c r="AI25"/>
  <c r="AH25"/>
  <c r="AG25"/>
  <c r="AL17"/>
  <c r="AK17"/>
  <c r="AJ17"/>
  <c r="AI17"/>
  <c r="AH17"/>
  <c r="AG17"/>
  <c r="AF23"/>
  <c r="AF22"/>
  <c r="AF21"/>
  <c r="AF20"/>
  <c r="AF19"/>
  <c r="AF18"/>
  <c r="AF16"/>
  <c r="AF15"/>
  <c r="AF14"/>
  <c r="AF13"/>
  <c r="AF12"/>
  <c r="AF11"/>
  <c r="AF10"/>
  <c r="AF9"/>
  <c r="AF8"/>
  <c r="AF7"/>
  <c r="AF6"/>
  <c r="AF5"/>
  <c r="Z22"/>
  <c r="Z14"/>
  <c r="Z8"/>
  <c r="Y18"/>
  <c r="Y20"/>
  <c r="Y19"/>
  <c r="Y21"/>
  <c r="Y22"/>
  <c r="Y23"/>
  <c r="Y24"/>
  <c r="X5"/>
  <c r="X6"/>
  <c r="X7"/>
  <c r="X8"/>
  <c r="X9"/>
  <c r="X10"/>
  <c r="X11"/>
  <c r="X12"/>
  <c r="X13"/>
  <c r="X14"/>
  <c r="X15"/>
  <c r="X16"/>
  <c r="X18"/>
  <c r="X19"/>
  <c r="X20"/>
  <c r="X21"/>
  <c r="X22"/>
  <c r="X23"/>
  <c r="X24"/>
  <c r="M25"/>
  <c r="M26"/>
  <c r="L25"/>
  <c r="H27" i="3" s="1"/>
  <c r="L17" i="4"/>
  <c r="M17"/>
  <c r="Q25"/>
  <c r="P25"/>
  <c r="O25"/>
  <c r="U25"/>
  <c r="N24"/>
  <c r="J26" i="3" s="1"/>
  <c r="N23" i="4"/>
  <c r="J25" i="3" s="1"/>
  <c r="N22" i="4"/>
  <c r="J24" i="3" s="1"/>
  <c r="N21" i="4"/>
  <c r="J23" i="3" s="1"/>
  <c r="N20" i="4"/>
  <c r="J22" i="3" s="1"/>
  <c r="N19" i="4"/>
  <c r="J21" i="3" s="1"/>
  <c r="N18" i="4"/>
  <c r="J20" i="3" s="1"/>
  <c r="Q17" i="4"/>
  <c r="P17"/>
  <c r="O17"/>
  <c r="U17"/>
  <c r="N16"/>
  <c r="J18" i="3" s="1"/>
  <c r="N15" i="4"/>
  <c r="J17" i="3" s="1"/>
  <c r="N14" i="4"/>
  <c r="J16" i="3" s="1"/>
  <c r="N13" i="4"/>
  <c r="J15" i="3" s="1"/>
  <c r="N12" i="4"/>
  <c r="J14" i="3" s="1"/>
  <c r="N11" i="4"/>
  <c r="J13" i="3" s="1"/>
  <c r="N10" i="4"/>
  <c r="J12" i="3" s="1"/>
  <c r="N9" i="4"/>
  <c r="J11" i="3" s="1"/>
  <c r="N8" i="4"/>
  <c r="J10" i="3" s="1"/>
  <c r="N7" i="4"/>
  <c r="J9" i="3" s="1"/>
  <c r="K9" s="1"/>
  <c r="N6" i="4"/>
  <c r="J8" i="3" s="1"/>
  <c r="N5" i="4"/>
  <c r="V25"/>
  <c r="V17"/>
  <c r="T18"/>
  <c r="T24"/>
  <c r="F26" i="3" s="1"/>
  <c r="T23" i="4"/>
  <c r="F25" i="3" s="1"/>
  <c r="T22" i="4"/>
  <c r="F24" i="3" s="1"/>
  <c r="T21" i="4"/>
  <c r="F23" i="3" s="1"/>
  <c r="T20" i="4"/>
  <c r="F22" i="3" s="1"/>
  <c r="T19" i="4"/>
  <c r="F21" i="3" s="1"/>
  <c r="W25" i="4"/>
  <c r="W17"/>
  <c r="S25"/>
  <c r="S17"/>
  <c r="R17"/>
  <c r="R25"/>
  <c r="C27" i="3" s="1"/>
  <c r="I27" s="1"/>
  <c r="F25" i="4"/>
  <c r="G25"/>
  <c r="E25"/>
  <c r="F17"/>
  <c r="G17"/>
  <c r="E17"/>
  <c r="I7" i="3"/>
  <c r="E19"/>
  <c r="E27"/>
  <c r="H19"/>
  <c r="I8"/>
  <c r="I12"/>
  <c r="I16"/>
  <c r="I22"/>
  <c r="I23"/>
  <c r="I25"/>
  <c r="D17"/>
  <c r="D9"/>
  <c r="D11"/>
  <c r="D13"/>
  <c r="D15"/>
  <c r="D22"/>
  <c r="D23"/>
  <c r="D25"/>
  <c r="D26"/>
  <c r="D20"/>
  <c r="Z7" i="4"/>
  <c r="Z9"/>
  <c r="Z15"/>
  <c r="Z21"/>
  <c r="L7" i="3"/>
  <c r="L9"/>
  <c r="L11"/>
  <c r="L15"/>
  <c r="L17"/>
  <c r="N20"/>
  <c r="M21"/>
  <c r="N22"/>
  <c r="M23"/>
  <c r="N24"/>
  <c r="M25"/>
  <c r="N26"/>
  <c r="O23"/>
  <c r="O25"/>
  <c r="Q22"/>
  <c r="Q25"/>
  <c r="S11"/>
  <c r="S13"/>
  <c r="S17"/>
  <c r="T20"/>
  <c r="X22"/>
  <c r="Y21"/>
  <c r="L26"/>
  <c r="P21"/>
  <c r="Z23" i="4"/>
  <c r="T21" i="3"/>
  <c r="X11"/>
  <c r="S22"/>
  <c r="S25"/>
  <c r="R11"/>
  <c r="AA25" i="4"/>
  <c r="P26" i="3" l="1"/>
  <c r="BE24" i="4"/>
  <c r="Q23" i="3"/>
  <c r="AQ26" i="4"/>
  <c r="AT26"/>
  <c r="Q26" i="3"/>
  <c r="BF15" i="4"/>
  <c r="O15" i="3"/>
  <c r="X15"/>
  <c r="Y7"/>
  <c r="Y9"/>
  <c r="BF13" i="4"/>
  <c r="Q17" i="3"/>
  <c r="P26" i="4"/>
  <c r="O26"/>
  <c r="S26"/>
  <c r="I24" i="3"/>
  <c r="D18"/>
  <c r="D14"/>
  <c r="D10"/>
  <c r="R26" i="4"/>
  <c r="Y25"/>
  <c r="Y17"/>
  <c r="C19" i="3"/>
  <c r="AS26" i="4"/>
  <c r="BE20"/>
  <c r="AP26"/>
  <c r="AR26"/>
  <c r="O7" i="3"/>
  <c r="X12"/>
  <c r="AX5" i="4"/>
  <c r="AX6"/>
  <c r="Q8" i="3"/>
  <c r="AO25" i="4"/>
  <c r="BF23"/>
  <c r="BE21"/>
  <c r="AX23"/>
  <c r="AO17"/>
  <c r="AO26" s="1"/>
  <c r="Q9" i="3"/>
  <c r="BF7" i="4"/>
  <c r="Y17" i="3"/>
  <c r="Q10"/>
  <c r="Q14"/>
  <c r="Y15"/>
  <c r="AX16" i="4"/>
  <c r="O18" i="3"/>
  <c r="BF10" i="4"/>
  <c r="AY17"/>
  <c r="BF11"/>
  <c r="AM26"/>
  <c r="O26" i="3"/>
  <c r="AX24" i="4"/>
  <c r="BD25"/>
  <c r="BF22"/>
  <c r="Q24" i="3"/>
  <c r="Y24"/>
  <c r="AZ25" i="4"/>
  <c r="AX21"/>
  <c r="O22" i="3"/>
  <c r="AX20" i="4"/>
  <c r="BF19"/>
  <c r="AF25"/>
  <c r="AL26"/>
  <c r="BE18"/>
  <c r="AK26"/>
  <c r="BA25"/>
  <c r="AX19"/>
  <c r="O14" i="3"/>
  <c r="P13"/>
  <c r="BF12" i="4"/>
  <c r="X13" i="3"/>
  <c r="X18"/>
  <c r="Y10"/>
  <c r="BE9" i="4"/>
  <c r="Y16" i="3"/>
  <c r="BE8" i="4"/>
  <c r="AX7"/>
  <c r="AX11"/>
  <c r="AX15"/>
  <c r="Y14" i="3"/>
  <c r="AX13" i="4"/>
  <c r="O10" i="3"/>
  <c r="AZ17" i="4"/>
  <c r="AJ26"/>
  <c r="O8" i="3"/>
  <c r="O13"/>
  <c r="P8"/>
  <c r="AX12" i="4"/>
  <c r="O11" i="3"/>
  <c r="Y18"/>
  <c r="X7"/>
  <c r="BA17" i="4"/>
  <c r="AW25"/>
  <c r="AV25"/>
  <c r="AE26"/>
  <c r="AD26"/>
  <c r="AV17"/>
  <c r="AW17"/>
  <c r="E28" i="3"/>
  <c r="N17" i="4"/>
  <c r="N25"/>
  <c r="T25"/>
  <c r="F20" i="3"/>
  <c r="F27" s="1"/>
  <c r="U26" i="4"/>
  <c r="H28" i="3"/>
  <c r="D27"/>
  <c r="L26" i="4"/>
  <c r="G9" i="3"/>
  <c r="I19"/>
  <c r="D19"/>
  <c r="C28"/>
  <c r="Y26" i="4"/>
  <c r="X25"/>
  <c r="BB17"/>
  <c r="BE17" s="1"/>
  <c r="O21" i="3"/>
  <c r="L13"/>
  <c r="Z5" i="4"/>
  <c r="BF24"/>
  <c r="T17"/>
  <c r="AF17"/>
  <c r="AI26"/>
  <c r="AX8"/>
  <c r="N8" i="3"/>
  <c r="N12"/>
  <c r="N16"/>
  <c r="M22"/>
  <c r="O24"/>
  <c r="R7"/>
  <c r="S8"/>
  <c r="S12"/>
  <c r="BF9" i="4"/>
  <c r="X17" i="3"/>
  <c r="Y26"/>
  <c r="Y11"/>
  <c r="Y12"/>
  <c r="X17" i="4"/>
  <c r="L21" i="3"/>
  <c r="Q21"/>
  <c r="O12"/>
  <c r="Z13" i="4"/>
  <c r="D8" i="3"/>
  <c r="Z16" i="4"/>
  <c r="X9" i="3"/>
  <c r="BC17" i="4"/>
  <c r="BF14"/>
  <c r="R21" i="3"/>
  <c r="X24"/>
  <c r="S15"/>
  <c r="Q20"/>
  <c r="AY25" i="4"/>
  <c r="Z11"/>
  <c r="BF18"/>
  <c r="G25" i="3"/>
  <c r="Z6" i="4"/>
  <c r="Z18"/>
  <c r="AX10"/>
  <c r="M15" i="3"/>
  <c r="O9"/>
  <c r="O17"/>
  <c r="Q11"/>
  <c r="AX9" i="4"/>
  <c r="AX18"/>
  <c r="J7" i="3"/>
  <c r="K7" s="1"/>
  <c r="AH26" i="4"/>
  <c r="O20" i="3"/>
  <c r="Q12"/>
  <c r="R13"/>
  <c r="S10"/>
  <c r="S14"/>
  <c r="BF21" i="4"/>
  <c r="Q13" i="3"/>
  <c r="K18"/>
  <c r="AX14" i="4"/>
  <c r="AX22"/>
  <c r="BD17"/>
  <c r="Y8" i="3"/>
  <c r="BC25" i="4"/>
  <c r="Y23" i="3"/>
  <c r="K25" i="4"/>
  <c r="G26"/>
  <c r="E26"/>
  <c r="F26"/>
  <c r="H26"/>
  <c r="U28" i="3" s="1"/>
  <c r="K17" i="4"/>
  <c r="J26"/>
  <c r="W28" i="3" s="1"/>
  <c r="AG26" i="4"/>
  <c r="BB25"/>
  <c r="P27" i="3" s="1"/>
  <c r="Y20"/>
  <c r="G23"/>
  <c r="L20"/>
  <c r="P24"/>
  <c r="Z24" i="4"/>
  <c r="S26" i="3"/>
  <c r="BF20" i="4"/>
  <c r="W26"/>
  <c r="V26"/>
  <c r="AB25"/>
  <c r="AC25"/>
  <c r="T27" i="3" s="1"/>
  <c r="P20"/>
  <c r="Z25" i="4"/>
  <c r="S21" i="3"/>
  <c r="T26" i="4"/>
  <c r="K25" i="3"/>
  <c r="K8"/>
  <c r="F19"/>
  <c r="K16"/>
  <c r="G16"/>
  <c r="K12"/>
  <c r="G12"/>
  <c r="K10"/>
  <c r="M16"/>
  <c r="P12"/>
  <c r="R10"/>
  <c r="R14"/>
  <c r="Q15"/>
  <c r="BF6" i="4"/>
  <c r="AC17"/>
  <c r="N19" i="3" s="1"/>
  <c r="G8"/>
  <c r="G18"/>
  <c r="P18"/>
  <c r="R12"/>
  <c r="P16"/>
  <c r="BF16" i="4"/>
  <c r="Q16" i="3"/>
  <c r="G14"/>
  <c r="AA17" i="4"/>
  <c r="R19" i="3" s="1"/>
  <c r="G26"/>
  <c r="K26"/>
  <c r="K24"/>
  <c r="G24"/>
  <c r="K22"/>
  <c r="G22"/>
  <c r="J27"/>
  <c r="G20"/>
  <c r="R27"/>
  <c r="L27"/>
  <c r="R26"/>
  <c r="T22"/>
  <c r="K23"/>
  <c r="Q26" i="4"/>
  <c r="G17" i="3"/>
  <c r="K17"/>
  <c r="G15"/>
  <c r="K15"/>
  <c r="G11"/>
  <c r="K11"/>
  <c r="G13"/>
  <c r="K13"/>
  <c r="K14"/>
  <c r="G10"/>
  <c r="Z10" i="4"/>
  <c r="L10" i="3"/>
  <c r="M13"/>
  <c r="Q18"/>
  <c r="R15"/>
  <c r="S7"/>
  <c r="S9"/>
  <c r="AB17" i="4"/>
  <c r="T7" i="3"/>
  <c r="I26" i="4"/>
  <c r="AF26" l="1"/>
  <c r="N26"/>
  <c r="AY26"/>
  <c r="AX17"/>
  <c r="BD26"/>
  <c r="AW26"/>
  <c r="AZ26"/>
  <c r="Y27" i="3"/>
  <c r="BA26" i="4"/>
  <c r="BC26"/>
  <c r="O19" i="3"/>
  <c r="Y19"/>
  <c r="AV26" i="4"/>
  <c r="G7" i="3"/>
  <c r="J19"/>
  <c r="J28" s="1"/>
  <c r="K20"/>
  <c r="F28"/>
  <c r="BF25" i="4"/>
  <c r="N27" i="3"/>
  <c r="Z17" i="4"/>
  <c r="Z26" s="1"/>
  <c r="T19" i="3"/>
  <c r="D28"/>
  <c r="X26" i="4"/>
  <c r="AA26"/>
  <c r="R28" i="3" s="1"/>
  <c r="M27"/>
  <c r="X19"/>
  <c r="S27"/>
  <c r="AX25" i="4"/>
  <c r="AX26" s="1"/>
  <c r="Q27" i="3"/>
  <c r="I28"/>
  <c r="K26" i="4"/>
  <c r="X27" i="3"/>
  <c r="BE25" i="4"/>
  <c r="O27" i="3"/>
  <c r="BB26" i="4"/>
  <c r="BE26" s="1"/>
  <c r="P19" i="3"/>
  <c r="AC26" i="4"/>
  <c r="L19" i="3"/>
  <c r="K27"/>
  <c r="G27"/>
  <c r="S19"/>
  <c r="M19"/>
  <c r="Q19"/>
  <c r="BF17" i="4"/>
  <c r="AB26"/>
  <c r="S28" i="3" s="1"/>
  <c r="K19"/>
  <c r="V28"/>
  <c r="G19" l="1"/>
  <c r="Y28"/>
  <c r="X28"/>
  <c r="P28"/>
  <c r="L28"/>
  <c r="O28"/>
  <c r="T28"/>
  <c r="N28"/>
  <c r="Q28"/>
  <c r="BF26" i="4"/>
  <c r="K28" i="3"/>
  <c r="G28"/>
  <c r="M28"/>
</calcChain>
</file>

<file path=xl/sharedStrings.xml><?xml version="1.0" encoding="utf-8"?>
<sst xmlns="http://schemas.openxmlformats.org/spreadsheetml/2006/main" count="163" uniqueCount="89">
  <si>
    <t>私立</t>
  </si>
  <si>
    <t>園数</t>
  </si>
  <si>
    <t>園児数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</si>
  <si>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</si>
  <si>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</si>
  <si>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</si>
  <si>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</si>
  <si>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</si>
  <si>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</si>
  <si>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</si>
  <si>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</si>
  <si>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</si>
  <si>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</si>
  <si>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</si>
  <si>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（単位：園、％、人）</t>
  </si>
  <si>
    <t>幼稚園</t>
  </si>
  <si>
    <t>就園率Ｂ（％）</t>
  </si>
  <si>
    <t>国・公立</t>
  </si>
  <si>
    <t>就園率A（％）</t>
  </si>
  <si>
    <t>４・５歳児</t>
  </si>
  <si>
    <t>国公・私比率</t>
  </si>
  <si>
    <t>３歳児</t>
  </si>
  <si>
    <t>４歳児</t>
  </si>
  <si>
    <t>５歳児</t>
  </si>
  <si>
    <t>市計</t>
  </si>
  <si>
    <t>多野郡</t>
  </si>
  <si>
    <t>甘楽郡</t>
  </si>
  <si>
    <t>佐波郡</t>
  </si>
  <si>
    <t>邑楽郡</t>
  </si>
  <si>
    <t>郡計</t>
  </si>
  <si>
    <t>県計</t>
  </si>
  <si>
    <t>（注）・就園率Ａ＝（国・公・私立幼稚園の実員／幼児の人口）×100</t>
  </si>
  <si>
    <t>　　　・就園率Ｂ＝（（国・公・私立幼稚園の実員＋保育所の実員（3～5歳））／幼児の人口）×100</t>
  </si>
  <si>
    <t>みどり市</t>
    <rPh sb="3" eb="4">
      <t>シ</t>
    </rPh>
    <phoneticPr fontId="2"/>
  </si>
  <si>
    <t>吾妻郡</t>
    <rPh sb="0" eb="3">
      <t>アガツマグン</t>
    </rPh>
    <phoneticPr fontId="2"/>
  </si>
  <si>
    <t>利根郡</t>
    <rPh sb="0" eb="3">
      <t>トネグン</t>
    </rPh>
    <phoneticPr fontId="2"/>
  </si>
  <si>
    <t>保育所
実員</t>
    <rPh sb="2" eb="3">
      <t>ショ</t>
    </rPh>
    <phoneticPr fontId="2"/>
  </si>
  <si>
    <t>市町村</t>
    <rPh sb="0" eb="3">
      <t>シチョウソン</t>
    </rPh>
    <phoneticPr fontId="2"/>
  </si>
  <si>
    <t>区分</t>
    <rPh sb="0" eb="2">
      <t>クブン</t>
    </rPh>
    <phoneticPr fontId="2"/>
  </si>
  <si>
    <t>　　　・幼稚園の実員は学校基本調査、保育所の実員は福祉行政報告例、幼児人口は就学前幼児数調査による。</t>
    <rPh sb="4" eb="7">
      <t>ヨウチエン</t>
    </rPh>
    <rPh sb="8" eb="10">
      <t>ジツイン</t>
    </rPh>
    <rPh sb="11" eb="13">
      <t>ガッコウ</t>
    </rPh>
    <rPh sb="13" eb="15">
      <t>キホン</t>
    </rPh>
    <rPh sb="15" eb="17">
      <t>チョウサ</t>
    </rPh>
    <rPh sb="18" eb="21">
      <t>ホイクショ</t>
    </rPh>
    <rPh sb="22" eb="24">
      <t>ジツイン</t>
    </rPh>
    <rPh sb="25" eb="27">
      <t>フクシ</t>
    </rPh>
    <rPh sb="27" eb="29">
      <t>ギョウセイ</t>
    </rPh>
    <rPh sb="29" eb="32">
      <t>ホウコクレイ</t>
    </rPh>
    <rPh sb="33" eb="35">
      <t>ヨウジ</t>
    </rPh>
    <rPh sb="35" eb="37">
      <t>ジンコウ</t>
    </rPh>
    <rPh sb="38" eb="41">
      <t>シュウガクマエ</t>
    </rPh>
    <rPh sb="41" eb="44">
      <t>ヨウジスウ</t>
    </rPh>
    <rPh sb="44" eb="46">
      <t>チョウサ</t>
    </rPh>
    <phoneticPr fontId="2"/>
  </si>
  <si>
    <t>　　　・市郡界を越える入園者、認可外保育施設の幼児数は考慮していない。</t>
    <rPh sb="15" eb="17">
      <t>ニンカ</t>
    </rPh>
    <rPh sb="17" eb="18">
      <t>ガイ</t>
    </rPh>
    <rPh sb="18" eb="20">
      <t>ホイク</t>
    </rPh>
    <phoneticPr fontId="2"/>
  </si>
  <si>
    <t>　　  ・保育所実員は、３～５歳児の合計。</t>
    <rPh sb="5" eb="8">
      <t>ホイクショ</t>
    </rPh>
    <rPh sb="8" eb="10">
      <t>ジツイン</t>
    </rPh>
    <rPh sb="15" eb="17">
      <t>サイジ</t>
    </rPh>
    <rPh sb="18" eb="20">
      <t>ゴウケイ</t>
    </rPh>
    <phoneticPr fontId="2"/>
  </si>
  <si>
    <t>　　　・園児数欄の（　）内の数字は、満３歳児を内書きしたもの。就園率の３歳児には含まない。</t>
    <phoneticPr fontId="2"/>
  </si>
  <si>
    <t>幼児人口</t>
    <rPh sb="0" eb="2">
      <t>ヨウジ</t>
    </rPh>
    <rPh sb="2" eb="4">
      <t>ジンコウ</t>
    </rPh>
    <phoneticPr fontId="2"/>
  </si>
  <si>
    <t>保育所</t>
    <rPh sb="0" eb="3">
      <t>ホイクショ</t>
    </rPh>
    <phoneticPr fontId="2"/>
  </si>
  <si>
    <t>公・私立幼稚園</t>
    <rPh sb="0" eb="1">
      <t>コウ</t>
    </rPh>
    <rPh sb="2" eb="4">
      <t>シリツ</t>
    </rPh>
    <rPh sb="4" eb="7">
      <t>ヨウチエン</t>
    </rPh>
    <phoneticPr fontId="2"/>
  </si>
  <si>
    <t>市町村名</t>
    <rPh sb="0" eb="3">
      <t>シチョウソン</t>
    </rPh>
    <rPh sb="3" eb="4">
      <t>メイ</t>
    </rPh>
    <phoneticPr fontId="5"/>
  </si>
  <si>
    <t>就学前児童数</t>
    <rPh sb="0" eb="3">
      <t>シュウガクマエ</t>
    </rPh>
    <rPh sb="3" eb="6">
      <t>ジドウスウ</t>
    </rPh>
    <phoneticPr fontId="2"/>
  </si>
  <si>
    <t>国公立幼稚園</t>
    <rPh sb="0" eb="1">
      <t>クニ</t>
    </rPh>
    <rPh sb="1" eb="3">
      <t>コウリツ</t>
    </rPh>
    <rPh sb="3" eb="6">
      <t>ヨウチエン</t>
    </rPh>
    <phoneticPr fontId="2"/>
  </si>
  <si>
    <t>私立幼稚園</t>
    <rPh sb="0" eb="2">
      <t>シリツ</t>
    </rPh>
    <rPh sb="2" eb="5">
      <t>ヨウチエン</t>
    </rPh>
    <phoneticPr fontId="2"/>
  </si>
  <si>
    <t>幼稚園計</t>
    <rPh sb="0" eb="3">
      <t>ヨウチエン</t>
    </rPh>
    <rPh sb="3" eb="4">
      <t>ケイ</t>
    </rPh>
    <phoneticPr fontId="2"/>
  </si>
  <si>
    <t>公立保育所</t>
    <rPh sb="0" eb="2">
      <t>コウリツ</t>
    </rPh>
    <rPh sb="2" eb="5">
      <t>ホイクショ</t>
    </rPh>
    <phoneticPr fontId="2"/>
  </si>
  <si>
    <t>私立保育所</t>
    <rPh sb="0" eb="2">
      <t>シリツ</t>
    </rPh>
    <rPh sb="2" eb="5">
      <t>ホイクショ</t>
    </rPh>
    <phoneticPr fontId="2"/>
  </si>
  <si>
    <t>保育所計</t>
    <rPh sb="0" eb="3">
      <t>ホイクショ</t>
    </rPh>
    <rPh sb="3" eb="4">
      <t>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</si>
  <si>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</si>
  <si>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</si>
  <si>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</si>
  <si>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</si>
  <si>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</si>
  <si>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</si>
  <si>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計</t>
    <rPh sb="0" eb="1">
      <t>ケイ</t>
    </rPh>
    <phoneticPr fontId="2"/>
  </si>
  <si>
    <t>施設数</t>
    <rPh sb="0" eb="3">
      <t>シセツスウ</t>
    </rPh>
    <phoneticPr fontId="2"/>
  </si>
  <si>
    <t>定員数</t>
    <rPh sb="0" eb="3">
      <t>テイインスウ</t>
    </rPh>
    <phoneticPr fontId="2"/>
  </si>
  <si>
    <t>実員数</t>
    <rPh sb="0" eb="2">
      <t>ジツイン</t>
    </rPh>
    <rPh sb="2" eb="3">
      <t>スウ</t>
    </rPh>
    <phoneticPr fontId="2"/>
  </si>
  <si>
    <t>郡</t>
    <rPh sb="0" eb="1">
      <t>グン</t>
    </rPh>
    <phoneticPr fontId="2"/>
  </si>
  <si>
    <t>町村</t>
    <rPh sb="0" eb="2">
      <t>チョウソン</t>
    </rPh>
    <phoneticPr fontId="2"/>
  </si>
  <si>
    <t>前橋市</t>
    <phoneticPr fontId="2"/>
  </si>
  <si>
    <t>高崎市</t>
    <phoneticPr fontId="2"/>
  </si>
  <si>
    <t>桐生市</t>
    <phoneticPr fontId="2"/>
  </si>
  <si>
    <t>伊勢崎市</t>
    <phoneticPr fontId="2"/>
  </si>
  <si>
    <t>太田市</t>
    <phoneticPr fontId="2"/>
  </si>
  <si>
    <t>沼田市</t>
    <phoneticPr fontId="2"/>
  </si>
  <si>
    <t>館林市</t>
    <phoneticPr fontId="2"/>
  </si>
  <si>
    <t>渋川市</t>
    <phoneticPr fontId="2"/>
  </si>
  <si>
    <t>藤岡市</t>
    <phoneticPr fontId="2"/>
  </si>
  <si>
    <t>富岡市</t>
    <phoneticPr fontId="2"/>
  </si>
  <si>
    <t>安中市</t>
    <phoneticPr fontId="2"/>
  </si>
  <si>
    <t>市部計</t>
    <rPh sb="0" eb="1">
      <t>シ</t>
    </rPh>
    <rPh sb="1" eb="2">
      <t>ブ</t>
    </rPh>
    <rPh sb="2" eb="3">
      <t>ケイ</t>
    </rPh>
    <phoneticPr fontId="2"/>
  </si>
  <si>
    <t>北群馬郡</t>
  </si>
  <si>
    <t>郡部計</t>
    <rPh sb="0" eb="2">
      <t>グンブ</t>
    </rPh>
    <rPh sb="2" eb="3">
      <t>ケイ</t>
    </rPh>
    <phoneticPr fontId="6"/>
  </si>
  <si>
    <t>合計</t>
    <rPh sb="0" eb="2">
      <t>ゴウケイ</t>
    </rPh>
    <phoneticPr fontId="5"/>
  </si>
  <si>
    <t>※幼児人口は「義務教育前幼児数調査（教育委員会総務課）」より</t>
    <rPh sb="1" eb="3">
      <t>ヨウジ</t>
    </rPh>
    <rPh sb="3" eb="5">
      <t>ジンコウ</t>
    </rPh>
    <rPh sb="7" eb="9">
      <t>ギム</t>
    </rPh>
    <rPh sb="9" eb="11">
      <t>キョウイク</t>
    </rPh>
    <rPh sb="11" eb="12">
      <t>マエ</t>
    </rPh>
    <rPh sb="12" eb="14">
      <t>ヨウジ</t>
    </rPh>
    <rPh sb="14" eb="15">
      <t>スウ</t>
    </rPh>
    <rPh sb="15" eb="17">
      <t>チョウサ</t>
    </rPh>
    <rPh sb="18" eb="20">
      <t>キョウイク</t>
    </rPh>
    <rPh sb="20" eb="23">
      <t>イインカイ</t>
    </rPh>
    <rPh sb="23" eb="26">
      <t>ソウムカ</t>
    </rPh>
    <phoneticPr fontId="2"/>
  </si>
  <si>
    <t>※幼稚園は「学校基本調査速報」より</t>
    <rPh sb="1" eb="4">
      <t>ヨウチエン</t>
    </rPh>
    <rPh sb="6" eb="8">
      <t>ガッコウ</t>
    </rPh>
    <rPh sb="8" eb="10">
      <t>キホン</t>
    </rPh>
    <rPh sb="10" eb="12">
      <t>チョウサ</t>
    </rPh>
    <rPh sb="12" eb="14">
      <t>ソクホウ</t>
    </rPh>
    <phoneticPr fontId="2"/>
  </si>
  <si>
    <t>※保育所は「福祉行政報告例（子育て支援課）」より</t>
    <rPh sb="1" eb="4">
      <t>ホイクショ</t>
    </rPh>
    <rPh sb="6" eb="8">
      <t>フクシ</t>
    </rPh>
    <rPh sb="8" eb="10">
      <t>ギョウセイ</t>
    </rPh>
    <rPh sb="10" eb="13">
      <t>ホウコクレイ</t>
    </rPh>
    <rPh sb="14" eb="16">
      <t>コソダ</t>
    </rPh>
    <rPh sb="17" eb="20">
      <t>シエンカ</t>
    </rPh>
    <phoneticPr fontId="2"/>
  </si>
  <si>
    <t>（３）市郡別幼稚園数・園児数・就園率（平成２5年５月１日現在）</t>
    <rPh sb="3" eb="4">
      <t>シ</t>
    </rPh>
    <rPh sb="4" eb="5">
      <t>グン</t>
    </rPh>
    <rPh sb="5" eb="6">
      <t>ベツ</t>
    </rPh>
    <rPh sb="6" eb="9">
      <t>ヨウチエン</t>
    </rPh>
    <rPh sb="9" eb="10">
      <t>スウ</t>
    </rPh>
    <rPh sb="11" eb="14">
      <t>エンジスウ</t>
    </rPh>
    <rPh sb="15" eb="18">
      <t>シュウエンリツ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ゲンザイ</t>
    </rPh>
    <phoneticPr fontId="2"/>
  </si>
  <si>
    <t>H25</t>
    <phoneticPr fontId="2"/>
  </si>
  <si>
    <t>３歳児</t>
    <phoneticPr fontId="2"/>
  </si>
  <si>
    <t>３歳児</t>
    <phoneticPr fontId="2"/>
  </si>
  <si>
    <t>北群馬郡</t>
    <phoneticPr fontId="2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</si>
</sst>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_);[Red]\(#,##0\)"/>
    <numFmt numFmtId="178" formatCode="0.0%"/>
    <numFmt numFmtId="179" formatCode="\(#\)"/>
  </numFmts>
  <fonts count="14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name val="ＭＳ ゴシック"/>
      <family val="3"/>
      <charset val="128"/>
    </font>
    <font>
      <sz val="1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12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19">
    <xf numFmtId="0" fontId="0" fillId="0" borderId="0" xfId="0"/>
    <xf numFmtId="0" fontId="0" fillId="0" borderId="0" xfId="0" applyFont="1"/>
    <xf numFmtId="0" fontId="0" fillId="0" borderId="0" xfId="0" applyFill="1" applyBorder="1"/>
    <xf numFmtId="38" fontId="0" fillId="0" borderId="0" xfId="1" applyFont="1"/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2" xfId="2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/>
    </xf>
    <xf numFmtId="3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right" shrinkToFit="1"/>
    </xf>
    <xf numFmtId="0" fontId="4" fillId="0" borderId="12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4" fillId="0" borderId="12" xfId="2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38" fontId="10" fillId="0" borderId="0" xfId="1" applyFont="1"/>
    <xf numFmtId="0" fontId="10" fillId="0" borderId="5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11" xfId="0" applyFont="1" applyFill="1" applyBorder="1" applyAlignment="1" applyProtection="1">
      <alignment horizontal="right" vertical="justify" wrapText="1"/>
      <protection locked="0"/>
    </xf>
    <xf numFmtId="0" fontId="10" fillId="3" borderId="50" xfId="0" applyFont="1" applyFill="1" applyBorder="1" applyAlignment="1">
      <alignment horizontal="center" vertical="center" justifyLastLine="1"/>
    </xf>
    <xf numFmtId="0" fontId="10" fillId="3" borderId="50" xfId="0" applyFont="1" applyFill="1" applyBorder="1" applyAlignment="1" applyProtection="1">
      <alignment horizontal="center" vertical="center" wrapText="1" justifyLastLine="1"/>
      <protection locked="0"/>
    </xf>
    <xf numFmtId="0" fontId="10" fillId="3" borderId="50" xfId="0" applyFont="1" applyFill="1" applyBorder="1" applyAlignment="1" applyProtection="1">
      <alignment horizontal="center" vertical="center" justifyLastLine="1"/>
      <protection locked="0"/>
    </xf>
    <xf numFmtId="0" fontId="10" fillId="3" borderId="54" xfId="0" applyFont="1" applyFill="1" applyBorder="1" applyAlignment="1">
      <alignment horizontal="center" vertical="center" justifyLastLine="1"/>
    </xf>
    <xf numFmtId="38" fontId="10" fillId="3" borderId="50" xfId="1" applyFont="1" applyFill="1" applyBorder="1" applyAlignment="1">
      <alignment horizontal="center" vertical="center" justifyLastLine="1"/>
    </xf>
    <xf numFmtId="38" fontId="10" fillId="3" borderId="51" xfId="1" applyFont="1" applyFill="1" applyBorder="1" applyAlignment="1">
      <alignment horizontal="center" vertical="center" justifyLastLine="1"/>
    </xf>
    <xf numFmtId="38" fontId="10" fillId="3" borderId="46" xfId="1" applyFont="1" applyFill="1" applyBorder="1" applyAlignment="1">
      <alignment horizontal="center" vertical="center" justifyLastLine="1"/>
    </xf>
    <xf numFmtId="38" fontId="10" fillId="3" borderId="45" xfId="1" applyFont="1" applyFill="1" applyBorder="1" applyAlignment="1">
      <alignment horizontal="center" vertical="center" justifyLastLine="1"/>
    </xf>
    <xf numFmtId="0" fontId="10" fillId="3" borderId="9" xfId="0" applyFont="1" applyFill="1" applyBorder="1" applyAlignment="1">
      <alignment horizontal="right" vertical="justify" wrapText="1"/>
    </xf>
    <xf numFmtId="0" fontId="10" fillId="3" borderId="12" xfId="0" applyFont="1" applyFill="1" applyBorder="1" applyAlignment="1">
      <alignment horizontal="center" vertical="center" justifyLastLine="1"/>
    </xf>
    <xf numFmtId="0" fontId="10" fillId="3" borderId="12" xfId="0" applyFont="1" applyFill="1" applyBorder="1" applyAlignment="1">
      <alignment horizontal="center" vertical="center" wrapText="1" justifyLastLine="1"/>
    </xf>
    <xf numFmtId="0" fontId="10" fillId="3" borderId="19" xfId="0" applyFont="1" applyFill="1" applyBorder="1" applyAlignment="1">
      <alignment horizontal="center" vertical="center" justifyLastLine="1"/>
    </xf>
    <xf numFmtId="38" fontId="10" fillId="3" borderId="12" xfId="1" applyFont="1" applyFill="1" applyBorder="1" applyAlignment="1">
      <alignment horizontal="center" vertical="center" justifyLastLine="1"/>
    </xf>
    <xf numFmtId="38" fontId="10" fillId="3" borderId="49" xfId="1" applyFont="1" applyFill="1" applyBorder="1" applyAlignment="1">
      <alignment horizontal="center" vertical="center" justifyLastLine="1"/>
    </xf>
    <xf numFmtId="38" fontId="10" fillId="3" borderId="17" xfId="1" applyFont="1" applyFill="1" applyBorder="1" applyAlignment="1">
      <alignment horizontal="center" vertical="center" justifyLastLine="1"/>
    </xf>
    <xf numFmtId="38" fontId="10" fillId="3" borderId="40" xfId="1" applyFont="1" applyFill="1" applyBorder="1" applyAlignment="1">
      <alignment horizontal="center" vertical="center" justifyLastLine="1"/>
    </xf>
    <xf numFmtId="0" fontId="10" fillId="3" borderId="9" xfId="0" applyFont="1" applyFill="1" applyBorder="1" applyAlignment="1">
      <alignment vertical="justify" wrapText="1"/>
    </xf>
    <xf numFmtId="0" fontId="10" fillId="3" borderId="23" xfId="0" applyFont="1" applyFill="1" applyBorder="1" applyAlignment="1" applyProtection="1">
      <alignment horizontal="center" vertical="center" justifyLastLine="1"/>
      <protection locked="0"/>
    </xf>
    <xf numFmtId="0" fontId="10" fillId="3" borderId="23" xfId="0" applyFont="1" applyFill="1" applyBorder="1" applyAlignment="1">
      <alignment horizontal="center" vertical="center" justifyLastLine="1"/>
    </xf>
    <xf numFmtId="0" fontId="10" fillId="3" borderId="19" xfId="0" applyFont="1" applyFill="1" applyBorder="1" applyAlignment="1" applyProtection="1">
      <alignment horizontal="center" vertical="center" justifyLastLine="1"/>
      <protection locked="0"/>
    </xf>
    <xf numFmtId="0" fontId="10" fillId="3" borderId="33" xfId="0" applyFont="1" applyFill="1" applyBorder="1" applyAlignment="1" applyProtection="1">
      <alignment horizontal="center" vertical="center" wrapText="1" justifyLastLine="1"/>
      <protection locked="0"/>
    </xf>
    <xf numFmtId="38" fontId="10" fillId="3" borderId="12" xfId="1" applyFont="1" applyFill="1" applyBorder="1" applyAlignment="1" applyProtection="1">
      <alignment horizontal="center" vertical="center"/>
      <protection locked="0"/>
    </xf>
    <xf numFmtId="38" fontId="10" fillId="3" borderId="48" xfId="1" applyFont="1" applyFill="1" applyBorder="1" applyAlignment="1" applyProtection="1">
      <alignment horizontal="center" vertical="center"/>
      <protection locked="0"/>
    </xf>
    <xf numFmtId="38" fontId="10" fillId="3" borderId="15" xfId="1" applyFont="1" applyFill="1" applyBorder="1" applyAlignment="1" applyProtection="1">
      <alignment horizontal="center" vertical="center"/>
      <protection locked="0"/>
    </xf>
    <xf numFmtId="38" fontId="10" fillId="3" borderId="19" xfId="1" applyFont="1" applyFill="1" applyBorder="1" applyAlignment="1" applyProtection="1">
      <alignment horizontal="center" vertical="center" justifyLastLine="1"/>
      <protection locked="0"/>
    </xf>
    <xf numFmtId="38" fontId="10" fillId="3" borderId="47" xfId="1" applyFont="1" applyFill="1" applyBorder="1" applyAlignment="1" applyProtection="1">
      <alignment horizontal="center" vertical="center" wrapText="1" justifyLastLine="1"/>
      <protection locked="0"/>
    </xf>
    <xf numFmtId="0" fontId="10" fillId="3" borderId="10" xfId="0" applyFont="1" applyFill="1" applyBorder="1" applyAlignment="1">
      <alignment vertical="justify" wrapText="1"/>
    </xf>
    <xf numFmtId="0" fontId="10" fillId="3" borderId="5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53" xfId="0" applyFont="1" applyFill="1" applyBorder="1" applyAlignment="1">
      <alignment horizontal="center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 justifyLastLine="1"/>
    </xf>
    <xf numFmtId="38" fontId="10" fillId="3" borderId="49" xfId="1" applyFont="1" applyFill="1" applyBorder="1" applyAlignment="1" applyProtection="1">
      <alignment horizontal="center" vertical="center"/>
      <protection locked="0"/>
    </xf>
    <xf numFmtId="38" fontId="10" fillId="3" borderId="17" xfId="1" applyFont="1" applyFill="1" applyBorder="1" applyAlignment="1" applyProtection="1">
      <alignment horizontal="center" vertical="center"/>
      <protection locked="0"/>
    </xf>
    <xf numFmtId="38" fontId="10" fillId="3" borderId="19" xfId="1" applyFont="1" applyFill="1" applyBorder="1" applyAlignment="1">
      <alignment horizontal="center" vertical="center" justifyLastLine="1"/>
    </xf>
    <xf numFmtId="38" fontId="10" fillId="3" borderId="47" xfId="1" applyFont="1" applyFill="1" applyBorder="1" applyAlignment="1">
      <alignment horizontal="center" vertical="center" wrapText="1" justifyLastLine="1"/>
    </xf>
    <xf numFmtId="0" fontId="10" fillId="2" borderId="1" xfId="0" applyFont="1" applyFill="1" applyBorder="1" applyAlignment="1" applyProtection="1">
      <alignment horizontal="distributed" vertical="center"/>
      <protection locked="0"/>
    </xf>
    <xf numFmtId="176" fontId="10" fillId="0" borderId="19" xfId="0" applyNumberFormat="1" applyFont="1" applyBorder="1" applyProtection="1">
      <protection locked="0"/>
    </xf>
    <xf numFmtId="178" fontId="10" fillId="0" borderId="30" xfId="0" applyNumberFormat="1" applyFont="1" applyBorder="1" applyProtection="1">
      <protection locked="0"/>
    </xf>
    <xf numFmtId="179" fontId="10" fillId="0" borderId="19" xfId="0" applyNumberFormat="1" applyFont="1" applyBorder="1" applyAlignment="1" applyProtection="1">
      <alignment horizontal="right"/>
      <protection locked="0"/>
    </xf>
    <xf numFmtId="176" fontId="10" fillId="0" borderId="27" xfId="0" applyNumberFormat="1" applyFont="1" applyBorder="1" applyAlignment="1" applyProtection="1">
      <alignment horizontal="right"/>
      <protection locked="0"/>
    </xf>
    <xf numFmtId="178" fontId="10" fillId="0" borderId="31" xfId="0" applyNumberFormat="1" applyFont="1" applyBorder="1" applyProtection="1">
      <protection locked="0"/>
    </xf>
    <xf numFmtId="178" fontId="10" fillId="0" borderId="32" xfId="0" applyNumberFormat="1" applyFont="1" applyBorder="1" applyProtection="1">
      <protection locked="0"/>
    </xf>
    <xf numFmtId="176" fontId="10" fillId="0" borderId="12" xfId="0" applyNumberFormat="1" applyFont="1" applyBorder="1" applyProtection="1">
      <protection locked="0"/>
    </xf>
    <xf numFmtId="178" fontId="10" fillId="0" borderId="19" xfId="0" applyNumberFormat="1" applyFont="1" applyBorder="1" applyProtection="1">
      <protection locked="0"/>
    </xf>
    <xf numFmtId="178" fontId="10" fillId="0" borderId="33" xfId="0" applyNumberFormat="1" applyFont="1" applyBorder="1" applyProtection="1">
      <protection locked="0"/>
    </xf>
    <xf numFmtId="38" fontId="10" fillId="0" borderId="14" xfId="1" applyFont="1" applyBorder="1" applyProtection="1">
      <protection locked="0"/>
    </xf>
    <xf numFmtId="0" fontId="13" fillId="2" borderId="1" xfId="0" applyFont="1" applyFill="1" applyBorder="1" applyAlignment="1" applyProtection="1">
      <alignment horizontal="distributed" vertical="center"/>
      <protection locked="0"/>
    </xf>
    <xf numFmtId="178" fontId="10" fillId="0" borderId="30" xfId="0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distributed" vertical="center"/>
      <protection locked="0"/>
    </xf>
    <xf numFmtId="178" fontId="10" fillId="0" borderId="34" xfId="0" applyNumberFormat="1" applyFont="1" applyBorder="1" applyProtection="1">
      <protection locked="0"/>
    </xf>
    <xf numFmtId="179" fontId="10" fillId="0" borderId="20" xfId="0" applyNumberFormat="1" applyFont="1" applyBorder="1" applyAlignment="1" applyProtection="1">
      <alignment horizontal="right"/>
      <protection locked="0"/>
    </xf>
    <xf numFmtId="178" fontId="10" fillId="0" borderId="34" xfId="0" applyNumberFormat="1" applyFont="1" applyBorder="1" applyAlignment="1" applyProtection="1">
      <alignment horizontal="right"/>
      <protection locked="0"/>
    </xf>
    <xf numFmtId="176" fontId="10" fillId="0" borderId="23" xfId="0" applyNumberFormat="1" applyFont="1" applyBorder="1" applyProtection="1">
      <protection locked="0"/>
    </xf>
    <xf numFmtId="178" fontId="10" fillId="0" borderId="20" xfId="0" applyNumberFormat="1" applyFont="1" applyBorder="1" applyProtection="1">
      <protection locked="0"/>
    </xf>
    <xf numFmtId="178" fontId="10" fillId="0" borderId="35" xfId="0" applyNumberFormat="1" applyFont="1" applyBorder="1" applyProtection="1">
      <protection locked="0"/>
    </xf>
    <xf numFmtId="38" fontId="10" fillId="0" borderId="15" xfId="1" applyFont="1" applyBorder="1" applyProtection="1">
      <protection locked="0"/>
    </xf>
    <xf numFmtId="0" fontId="10" fillId="2" borderId="2" xfId="0" applyFont="1" applyFill="1" applyBorder="1" applyAlignment="1" applyProtection="1">
      <alignment horizontal="distributed" vertical="center"/>
      <protection locked="0"/>
    </xf>
    <xf numFmtId="176" fontId="10" fillId="0" borderId="21" xfId="0" applyNumberFormat="1" applyFont="1" applyBorder="1" applyProtection="1">
      <protection locked="0"/>
    </xf>
    <xf numFmtId="178" fontId="10" fillId="0" borderId="36" xfId="0" applyNumberFormat="1" applyFont="1" applyBorder="1" applyProtection="1">
      <protection locked="0"/>
    </xf>
    <xf numFmtId="179" fontId="10" fillId="0" borderId="21" xfId="0" applyNumberFormat="1" applyFont="1" applyBorder="1" applyAlignment="1" applyProtection="1">
      <alignment horizontal="right"/>
      <protection locked="0"/>
    </xf>
    <xf numFmtId="176" fontId="10" fillId="0" borderId="28" xfId="0" applyNumberFormat="1" applyFont="1" applyBorder="1" applyProtection="1">
      <protection locked="0"/>
    </xf>
    <xf numFmtId="176" fontId="10" fillId="0" borderId="26" xfId="0" applyNumberFormat="1" applyFont="1" applyBorder="1" applyProtection="1">
      <protection locked="0"/>
    </xf>
    <xf numFmtId="178" fontId="10" fillId="0" borderId="26" xfId="0" applyNumberFormat="1" applyFont="1" applyBorder="1" applyProtection="1">
      <protection locked="0"/>
    </xf>
    <xf numFmtId="178" fontId="10" fillId="0" borderId="37" xfId="0" applyNumberFormat="1" applyFont="1" applyBorder="1" applyProtection="1">
      <protection locked="0"/>
    </xf>
    <xf numFmtId="178" fontId="10" fillId="0" borderId="16" xfId="0" applyNumberFormat="1" applyFont="1" applyBorder="1" applyProtection="1">
      <protection locked="0"/>
    </xf>
    <xf numFmtId="176" fontId="10" fillId="0" borderId="24" xfId="0" applyNumberFormat="1" applyFont="1" applyBorder="1" applyProtection="1">
      <protection locked="0"/>
    </xf>
    <xf numFmtId="178" fontId="10" fillId="0" borderId="21" xfId="0" applyNumberFormat="1" applyFont="1" applyBorder="1" applyProtection="1">
      <protection locked="0"/>
    </xf>
    <xf numFmtId="178" fontId="10" fillId="0" borderId="38" xfId="0" applyNumberFormat="1" applyFont="1" applyBorder="1" applyProtection="1">
      <protection locked="0"/>
    </xf>
    <xf numFmtId="38" fontId="10" fillId="0" borderId="16" xfId="1" applyFont="1" applyBorder="1" applyProtection="1">
      <protection locked="0"/>
    </xf>
    <xf numFmtId="0" fontId="10" fillId="2" borderId="1" xfId="0" applyFont="1" applyFill="1" applyBorder="1" applyAlignment="1" applyProtection="1">
      <alignment horizontal="distributed" vertical="center" wrapText="1"/>
      <protection locked="0"/>
    </xf>
    <xf numFmtId="178" fontId="10" fillId="0" borderId="39" xfId="0" applyNumberFormat="1" applyFont="1" applyBorder="1" applyProtection="1">
      <protection locked="0"/>
    </xf>
    <xf numFmtId="178" fontId="10" fillId="0" borderId="40" xfId="0" applyNumberFormat="1" applyFont="1" applyBorder="1" applyProtection="1">
      <protection locked="0"/>
    </xf>
    <xf numFmtId="178" fontId="10" fillId="0" borderId="41" xfId="0" applyNumberFormat="1" applyFont="1" applyBorder="1" applyProtection="1">
      <protection locked="0"/>
    </xf>
    <xf numFmtId="178" fontId="10" fillId="0" borderId="17" xfId="0" applyNumberFormat="1" applyFont="1" applyBorder="1" applyProtection="1">
      <protection locked="0"/>
    </xf>
    <xf numFmtId="176" fontId="10" fillId="0" borderId="13" xfId="0" applyNumberFormat="1" applyFont="1" applyBorder="1" applyProtection="1">
      <protection locked="0"/>
    </xf>
    <xf numFmtId="38" fontId="10" fillId="0" borderId="17" xfId="1" applyFont="1" applyBorder="1" applyProtection="1">
      <protection locked="0"/>
    </xf>
    <xf numFmtId="176" fontId="10" fillId="0" borderId="19" xfId="0" applyNumberFormat="1" applyFont="1" applyBorder="1" applyAlignment="1" applyProtection="1">
      <alignment horizontal="right"/>
      <protection locked="0"/>
    </xf>
    <xf numFmtId="176" fontId="10" fillId="0" borderId="28" xfId="0" applyNumberFormat="1" applyFont="1" applyBorder="1" applyAlignment="1" applyProtection="1">
      <alignment horizontal="right"/>
      <protection locked="0"/>
    </xf>
    <xf numFmtId="0" fontId="10" fillId="2" borderId="3" xfId="0" applyFont="1" applyFill="1" applyBorder="1" applyAlignment="1" applyProtection="1">
      <alignment horizontal="distributed" vertical="center"/>
      <protection locked="0"/>
    </xf>
    <xf numFmtId="176" fontId="10" fillId="0" borderId="22" xfId="0" applyNumberFormat="1" applyFont="1" applyBorder="1" applyProtection="1">
      <protection locked="0"/>
    </xf>
    <xf numFmtId="178" fontId="10" fillId="0" borderId="42" xfId="0" applyNumberFormat="1" applyFont="1" applyBorder="1" applyProtection="1">
      <protection locked="0"/>
    </xf>
    <xf numFmtId="179" fontId="10" fillId="0" borderId="22" xfId="0" applyNumberFormat="1" applyFont="1" applyBorder="1" applyAlignment="1" applyProtection="1">
      <alignment horizontal="right"/>
      <protection locked="0"/>
    </xf>
    <xf numFmtId="176" fontId="10" fillId="0" borderId="29" xfId="0" applyNumberFormat="1" applyFont="1" applyBorder="1" applyProtection="1">
      <protection locked="0"/>
    </xf>
    <xf numFmtId="176" fontId="10" fillId="0" borderId="22" xfId="0" applyNumberFormat="1" applyFont="1" applyBorder="1" applyAlignment="1" applyProtection="1">
      <alignment horizontal="right"/>
      <protection locked="0"/>
    </xf>
    <xf numFmtId="178" fontId="10" fillId="0" borderId="22" xfId="0" applyNumberFormat="1" applyFont="1" applyBorder="1" applyProtection="1">
      <protection locked="0"/>
    </xf>
    <xf numFmtId="178" fontId="10" fillId="0" borderId="43" xfId="0" applyNumberFormat="1" applyFont="1" applyBorder="1" applyProtection="1">
      <protection locked="0"/>
    </xf>
    <xf numFmtId="178" fontId="10" fillId="0" borderId="18" xfId="0" applyNumberFormat="1" applyFont="1" applyBorder="1" applyProtection="1">
      <protection locked="0"/>
    </xf>
    <xf numFmtId="176" fontId="10" fillId="0" borderId="25" xfId="0" applyNumberFormat="1" applyFont="1" applyBorder="1" applyProtection="1">
      <protection locked="0"/>
    </xf>
    <xf numFmtId="178" fontId="10" fillId="0" borderId="44" xfId="0" applyNumberFormat="1" applyFont="1" applyBorder="1" applyProtection="1">
      <protection locked="0"/>
    </xf>
    <xf numFmtId="38" fontId="10" fillId="0" borderId="18" xfId="1" applyFont="1" applyBorder="1" applyProtection="1">
      <protection locked="0"/>
    </xf>
  </cellXfs>
  <cellStyles count="3">
    <cellStyle name="桁区切り" xfId="1" builtinId="6"/>
    <cellStyle name="標準" xfId="0" builtinId="0"/>
    <cellStyle name="標準_Sheet1" xfId="2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209550" y="466725"/>
          <a:ext cx="13811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6"/>
  <sheetViews>
    <sheetView showZeros="0" tabSelected="1" view="pageBreakPreview" zoomScale="85" zoomScaleNormal="100" zoomScaleSheetLayoutView="85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O32" sqref="O32"/>
    </sheetView>
  </sheetViews>
  <sheetFormatPr defaultRowHeight="13.5"/>
  <cols>
    <col min="1" max="1" width="2.625" customWidth="1"/>
    <col min="2" max="2" width="18.25" customWidth="1"/>
    <col min="3" max="3" width="6.125" bestFit="1" customWidth="1"/>
    <col min="4" max="4" width="9.625" customWidth="1"/>
    <col min="5" max="5" width="5.75" bestFit="1" customWidth="1"/>
    <col min="6" max="6" width="8.625" bestFit="1" customWidth="1"/>
    <col min="7" max="7" width="9.625" customWidth="1"/>
    <col min="8" max="8" width="5.375" bestFit="1" customWidth="1"/>
    <col min="9" max="9" width="9.25" bestFit="1" customWidth="1"/>
    <col min="10" max="10" width="7.625" bestFit="1" customWidth="1"/>
    <col min="11" max="11" width="9.625" customWidth="1"/>
    <col min="12" max="20" width="8.875" customWidth="1"/>
    <col min="21" max="25" width="8.875" style="3" customWidth="1"/>
  </cols>
  <sheetData>
    <row r="1" spans="2:25" ht="21.75" customHeight="1">
      <c r="B1" s="18" t="s">
        <v>84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21"/>
      <c r="V1" s="21"/>
      <c r="W1" s="21"/>
      <c r="X1" s="21"/>
      <c r="Y1" s="21"/>
    </row>
    <row r="2" spans="2:25" ht="14.25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2" t="s">
        <v>14</v>
      </c>
      <c r="Q2" s="22"/>
      <c r="R2" s="23"/>
      <c r="S2" s="23"/>
      <c r="T2" s="23"/>
      <c r="U2" s="21"/>
      <c r="V2" s="21"/>
      <c r="W2" s="21"/>
      <c r="X2" s="21"/>
      <c r="Y2" s="21"/>
    </row>
    <row r="3" spans="2:25" ht="13.5" customHeight="1">
      <c r="B3" s="24"/>
      <c r="C3" s="25" t="s">
        <v>15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36</v>
      </c>
      <c r="P3" s="27" t="s">
        <v>16</v>
      </c>
      <c r="Q3" s="28"/>
      <c r="R3" s="29" t="s">
        <v>45</v>
      </c>
      <c r="S3" s="29"/>
      <c r="T3" s="29"/>
      <c r="U3" s="30" t="s">
        <v>43</v>
      </c>
      <c r="V3" s="30"/>
      <c r="W3" s="31"/>
      <c r="X3" s="32" t="s">
        <v>44</v>
      </c>
      <c r="Y3" s="31"/>
    </row>
    <row r="4" spans="2:25" ht="13.5" customHeight="1">
      <c r="B4" s="33" t="s">
        <v>38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6"/>
      <c r="R4" s="37"/>
      <c r="S4" s="37"/>
      <c r="T4" s="37"/>
      <c r="U4" s="38"/>
      <c r="V4" s="38"/>
      <c r="W4" s="39"/>
      <c r="X4" s="40"/>
      <c r="Y4" s="39"/>
    </row>
    <row r="5" spans="2:25">
      <c r="B5" s="41" t="s">
        <v>37</v>
      </c>
      <c r="C5" s="42" t="s">
        <v>0</v>
      </c>
      <c r="D5" s="43"/>
      <c r="E5" s="43"/>
      <c r="F5" s="43"/>
      <c r="G5" s="43"/>
      <c r="H5" s="42" t="s">
        <v>17</v>
      </c>
      <c r="I5" s="43"/>
      <c r="J5" s="43"/>
      <c r="K5" s="43"/>
      <c r="L5" s="42" t="s">
        <v>18</v>
      </c>
      <c r="M5" s="43"/>
      <c r="N5" s="43"/>
      <c r="O5" s="35"/>
      <c r="P5" s="44" t="s">
        <v>86</v>
      </c>
      <c r="Q5" s="45" t="s">
        <v>19</v>
      </c>
      <c r="R5" s="46" t="s">
        <v>21</v>
      </c>
      <c r="S5" s="46" t="s">
        <v>22</v>
      </c>
      <c r="T5" s="46" t="s">
        <v>23</v>
      </c>
      <c r="U5" s="47" t="s">
        <v>21</v>
      </c>
      <c r="V5" s="46" t="s">
        <v>22</v>
      </c>
      <c r="W5" s="48" t="s">
        <v>23</v>
      </c>
      <c r="X5" s="49" t="s">
        <v>87</v>
      </c>
      <c r="Y5" s="50" t="s">
        <v>19</v>
      </c>
    </row>
    <row r="6" spans="2:25">
      <c r="B6" s="51"/>
      <c r="C6" s="52" t="s">
        <v>1</v>
      </c>
      <c r="D6" s="53" t="s">
        <v>20</v>
      </c>
      <c r="E6" s="54" t="s">
        <v>2</v>
      </c>
      <c r="F6" s="55"/>
      <c r="G6" s="53" t="s">
        <v>20</v>
      </c>
      <c r="H6" s="52" t="s">
        <v>1</v>
      </c>
      <c r="I6" s="53" t="s">
        <v>20</v>
      </c>
      <c r="J6" s="52" t="s">
        <v>2</v>
      </c>
      <c r="K6" s="53" t="s">
        <v>20</v>
      </c>
      <c r="L6" s="52" t="s">
        <v>21</v>
      </c>
      <c r="M6" s="56" t="s">
        <v>22</v>
      </c>
      <c r="N6" s="57" t="s">
        <v>23</v>
      </c>
      <c r="O6" s="58"/>
      <c r="P6" s="36"/>
      <c r="Q6" s="59"/>
      <c r="R6" s="46"/>
      <c r="S6" s="46"/>
      <c r="T6" s="46"/>
      <c r="U6" s="60"/>
      <c r="V6" s="46"/>
      <c r="W6" s="61"/>
      <c r="X6" s="62"/>
      <c r="Y6" s="63"/>
    </row>
    <row r="7" spans="2:25" ht="20.25" customHeight="1">
      <c r="B7" s="64" t="s">
        <v>3</v>
      </c>
      <c r="C7" s="65">
        <f>Sheet1!R5</f>
        <v>34</v>
      </c>
      <c r="D7" s="66">
        <f>C7/(C7+H7)</f>
        <v>0.87179487179487181</v>
      </c>
      <c r="E7" s="67">
        <v>44</v>
      </c>
      <c r="F7" s="68">
        <f>Sheet1!T5</f>
        <v>4280</v>
      </c>
      <c r="G7" s="66">
        <f>F7/(F7+J7)</f>
        <v>0.87186799755551025</v>
      </c>
      <c r="H7" s="65">
        <f>Sheet1!L5</f>
        <v>5</v>
      </c>
      <c r="I7" s="66">
        <f>H7/(H7+C7)</f>
        <v>0.12820512820512819</v>
      </c>
      <c r="J7" s="65">
        <f>Sheet1!N5</f>
        <v>629</v>
      </c>
      <c r="K7" s="66">
        <f>J7/(J7+F7)</f>
        <v>0.12813200244448972</v>
      </c>
      <c r="L7" s="69">
        <f>Sheet1!AA5/Sheet1!H5</f>
        <v>0.54914305701294164</v>
      </c>
      <c r="M7" s="70">
        <f>Sheet1!AB5/Sheet1!I5</f>
        <v>0.57044909153239631</v>
      </c>
      <c r="N7" s="66">
        <f>Sheet1!AC5/Sheet1!J5</f>
        <v>0.57798481711525185</v>
      </c>
      <c r="O7" s="71">
        <f>Sheet1!BB5+Sheet1!BC5+Sheet1!BD5</f>
        <v>3939</v>
      </c>
      <c r="P7" s="72">
        <f>(Sheet1!AA5+Sheet1!BB5)/Sheet1!H5</f>
        <v>1.0066456803077999</v>
      </c>
      <c r="Q7" s="73">
        <f>(Sheet1!AB5+Sheet1!AC5+Sheet1!BC5+Sheet1!BD5)/(Sheet1!I5+Sheet1!J5)</f>
        <v>1.0266552020636286</v>
      </c>
      <c r="R7" s="71">
        <f>Sheet1!AA5</f>
        <v>1570</v>
      </c>
      <c r="S7" s="71">
        <f>Sheet1!AB5</f>
        <v>1664</v>
      </c>
      <c r="T7" s="71">
        <f>Sheet1!AC5</f>
        <v>1675</v>
      </c>
      <c r="U7" s="74">
        <f>Sheet1!H5</f>
        <v>2859</v>
      </c>
      <c r="V7" s="74">
        <f>Sheet1!I5</f>
        <v>2917</v>
      </c>
      <c r="W7" s="74">
        <f>Sheet1!J5</f>
        <v>2898</v>
      </c>
      <c r="X7" s="74">
        <f>Sheet1!BB5</f>
        <v>1308</v>
      </c>
      <c r="Y7" s="74">
        <f>Sheet1!BC5+Sheet1!BD5</f>
        <v>2631</v>
      </c>
    </row>
    <row r="8" spans="2:25" ht="20.25" customHeight="1">
      <c r="B8" s="64" t="s">
        <v>4</v>
      </c>
      <c r="C8" s="65">
        <f>Sheet1!R6</f>
        <v>26</v>
      </c>
      <c r="D8" s="66">
        <f t="shared" ref="D8:D28" si="0">C8/(C8+H8)</f>
        <v>0.76470588235294112</v>
      </c>
      <c r="E8" s="67">
        <v>31</v>
      </c>
      <c r="F8" s="68">
        <f>Sheet1!T6</f>
        <v>4181</v>
      </c>
      <c r="G8" s="66">
        <f t="shared" ref="G8:G26" si="1">F8/(F8+J8)</f>
        <v>0.86295149638802893</v>
      </c>
      <c r="H8" s="65">
        <f>Sheet1!L6</f>
        <v>8</v>
      </c>
      <c r="I8" s="66">
        <f t="shared" ref="I8:I27" si="2">H8/(H8+C8)</f>
        <v>0.23529411764705882</v>
      </c>
      <c r="J8" s="65">
        <f>Sheet1!N6</f>
        <v>664</v>
      </c>
      <c r="K8" s="66">
        <f t="shared" ref="K8:K28" si="3">J8/(J8+F8)</f>
        <v>0.1370485036119711</v>
      </c>
      <c r="L8" s="69">
        <f>Sheet1!AA6/Sheet1!H6</f>
        <v>0.4728960766696616</v>
      </c>
      <c r="M8" s="70">
        <f>Sheet1!AB6/Sheet1!I6</f>
        <v>0.47105788423153694</v>
      </c>
      <c r="N8" s="66">
        <f>Sheet1!AC6/Sheet1!J6</f>
        <v>0.4726207906295754</v>
      </c>
      <c r="O8" s="71">
        <f>Sheet1!BB6+Sheet1!BC6+Sheet1!BD6</f>
        <v>5166</v>
      </c>
      <c r="P8" s="72">
        <f>(Sheet1!AA6+Sheet1!BB6)/Sheet1!H6</f>
        <v>0.96915244085055408</v>
      </c>
      <c r="Q8" s="73">
        <f>(Sheet1!AB6+Sheet1!AC6+Sheet1!BC6+Sheet1!BD6)/(Sheet1!I6+Sheet1!J6)</f>
        <v>0.97876336318982948</v>
      </c>
      <c r="R8" s="71">
        <f>Sheet1!AA6</f>
        <v>1579</v>
      </c>
      <c r="S8" s="71">
        <f>Sheet1!AB6</f>
        <v>1652</v>
      </c>
      <c r="T8" s="71">
        <f>Sheet1!AC6</f>
        <v>1614</v>
      </c>
      <c r="U8" s="74">
        <f>Sheet1!H6</f>
        <v>3339</v>
      </c>
      <c r="V8" s="74">
        <f>Sheet1!I6</f>
        <v>3507</v>
      </c>
      <c r="W8" s="74">
        <f>Sheet1!J6</f>
        <v>3415</v>
      </c>
      <c r="X8" s="74">
        <f>Sheet1!BB6</f>
        <v>1657</v>
      </c>
      <c r="Y8" s="74">
        <f>Sheet1!BC6+Sheet1!BD6</f>
        <v>3509</v>
      </c>
    </row>
    <row r="9" spans="2:25" ht="20.25" customHeight="1">
      <c r="B9" s="64" t="s">
        <v>5</v>
      </c>
      <c r="C9" s="65">
        <f>Sheet1!R7</f>
        <v>6</v>
      </c>
      <c r="D9" s="66">
        <f t="shared" si="0"/>
        <v>0.46153846153846156</v>
      </c>
      <c r="E9" s="67">
        <v>4</v>
      </c>
      <c r="F9" s="68">
        <f>Sheet1!T7</f>
        <v>422</v>
      </c>
      <c r="G9" s="66">
        <f t="shared" si="1"/>
        <v>0.57336956521739135</v>
      </c>
      <c r="H9" s="65">
        <f>Sheet1!L7</f>
        <v>7</v>
      </c>
      <c r="I9" s="66">
        <f t="shared" si="2"/>
        <v>0.53846153846153844</v>
      </c>
      <c r="J9" s="65">
        <f>Sheet1!N7</f>
        <v>314</v>
      </c>
      <c r="K9" s="66">
        <f t="shared" si="3"/>
        <v>0.4266304347826087</v>
      </c>
      <c r="L9" s="69">
        <f>Sheet1!AA7/Sheet1!H7</f>
        <v>0.27586206896551724</v>
      </c>
      <c r="M9" s="70">
        <f>Sheet1!AB7/Sheet1!I7</f>
        <v>0.30671296296296297</v>
      </c>
      <c r="N9" s="66">
        <f>Sheet1!AC7/Sheet1!J7</f>
        <v>0.29209621993127149</v>
      </c>
      <c r="O9" s="71">
        <f>Sheet1!BB7+Sheet1!BC7+Sheet1!BD7</f>
        <v>1723</v>
      </c>
      <c r="P9" s="72">
        <f>(Sheet1!AA7+Sheet1!BB7)/Sheet1!H7</f>
        <v>0.96807151979565775</v>
      </c>
      <c r="Q9" s="73">
        <f>(Sheet1!AB7+Sheet1!AC7+Sheet1!BC7+Sheet1!BD7)/(Sheet1!I7+Sheet1!J7)</f>
        <v>0.97927461139896377</v>
      </c>
      <c r="R9" s="71">
        <f>Sheet1!AA7</f>
        <v>216</v>
      </c>
      <c r="S9" s="71">
        <f>Sheet1!AB7</f>
        <v>265</v>
      </c>
      <c r="T9" s="71">
        <f>Sheet1!AC7</f>
        <v>255</v>
      </c>
      <c r="U9" s="74">
        <f>Sheet1!H7</f>
        <v>783</v>
      </c>
      <c r="V9" s="74">
        <f>Sheet1!I7</f>
        <v>864</v>
      </c>
      <c r="W9" s="74">
        <f>Sheet1!J7</f>
        <v>873</v>
      </c>
      <c r="X9" s="74">
        <f>Sheet1!BB7</f>
        <v>542</v>
      </c>
      <c r="Y9" s="74">
        <f>Sheet1!BC7+Sheet1!BD7</f>
        <v>1181</v>
      </c>
    </row>
    <row r="10" spans="2:25" ht="20.25" customHeight="1">
      <c r="B10" s="75" t="s">
        <v>6</v>
      </c>
      <c r="C10" s="65">
        <f>Sheet1!R8</f>
        <v>6</v>
      </c>
      <c r="D10" s="66">
        <f t="shared" si="0"/>
        <v>0.375</v>
      </c>
      <c r="E10" s="67">
        <v>8</v>
      </c>
      <c r="F10" s="68">
        <f>Sheet1!T8</f>
        <v>926</v>
      </c>
      <c r="G10" s="66">
        <f t="shared" si="1"/>
        <v>0.65165376495425753</v>
      </c>
      <c r="H10" s="65">
        <f>Sheet1!L8</f>
        <v>10</v>
      </c>
      <c r="I10" s="66">
        <f t="shared" si="2"/>
        <v>0.625</v>
      </c>
      <c r="J10" s="65">
        <f>Sheet1!N8</f>
        <v>495</v>
      </c>
      <c r="K10" s="66">
        <f t="shared" si="3"/>
        <v>0.34834623504574241</v>
      </c>
      <c r="L10" s="69">
        <f>Sheet1!AA8/Sheet1!H8</f>
        <v>0.15183509301156359</v>
      </c>
      <c r="M10" s="70">
        <f>Sheet1!AB8/Sheet1!I8</f>
        <v>0.27805362462760674</v>
      </c>
      <c r="N10" s="66">
        <f>Sheet1!AC8/Sheet1!J8</f>
        <v>0.27523387493845397</v>
      </c>
      <c r="O10" s="71">
        <f>Sheet1!BB8+Sheet1!BC8+Sheet1!BD8</f>
        <v>3662</v>
      </c>
      <c r="P10" s="72">
        <f>(Sheet1!AA8+Sheet1!BB8)/Sheet1!H8</f>
        <v>0.76219205630970333</v>
      </c>
      <c r="Q10" s="73">
        <f>(Sheet1!AB8+Sheet1!AC8+Sheet1!BC8+Sheet1!BD8)/(Sheet1!I8+Sheet1!J8)</f>
        <v>0.88182941903584677</v>
      </c>
      <c r="R10" s="71">
        <f>Sheet1!AA8</f>
        <v>302</v>
      </c>
      <c r="S10" s="71">
        <f>Sheet1!AB8</f>
        <v>560</v>
      </c>
      <c r="T10" s="71">
        <f>Sheet1!AC8</f>
        <v>559</v>
      </c>
      <c r="U10" s="74">
        <f>Sheet1!H8</f>
        <v>1989</v>
      </c>
      <c r="V10" s="74">
        <f>Sheet1!I8</f>
        <v>2014</v>
      </c>
      <c r="W10" s="74">
        <f>Sheet1!J8</f>
        <v>2031</v>
      </c>
      <c r="X10" s="74">
        <f>Sheet1!BB8</f>
        <v>1214</v>
      </c>
      <c r="Y10" s="74">
        <f>Sheet1!BC8+Sheet1!BD8</f>
        <v>2448</v>
      </c>
    </row>
    <row r="11" spans="2:25" ht="20.25" customHeight="1">
      <c r="B11" s="64" t="s">
        <v>7</v>
      </c>
      <c r="C11" s="65">
        <f>Sheet1!R9</f>
        <v>17</v>
      </c>
      <c r="D11" s="66">
        <f t="shared" si="0"/>
        <v>0.80952380952380953</v>
      </c>
      <c r="E11" s="67">
        <v>32</v>
      </c>
      <c r="F11" s="68">
        <f>Sheet1!T9</f>
        <v>2298</v>
      </c>
      <c r="G11" s="66">
        <f t="shared" si="1"/>
        <v>0.8454746136865342</v>
      </c>
      <c r="H11" s="65">
        <f>Sheet1!L9</f>
        <v>4</v>
      </c>
      <c r="I11" s="66">
        <f t="shared" si="2"/>
        <v>0.19047619047619047</v>
      </c>
      <c r="J11" s="65">
        <f>Sheet1!N9</f>
        <v>420</v>
      </c>
      <c r="K11" s="66">
        <f t="shared" si="3"/>
        <v>0.1545253863134658</v>
      </c>
      <c r="L11" s="69">
        <f>Sheet1!AA9/Sheet1!H9</f>
        <v>0.41072261072261074</v>
      </c>
      <c r="M11" s="70">
        <f>Sheet1!AB9/Sheet1!I9</f>
        <v>0.40216450216450217</v>
      </c>
      <c r="N11" s="66">
        <f>Sheet1!AC9/Sheet1!J9</f>
        <v>0.41067390321121666</v>
      </c>
      <c r="O11" s="71">
        <f>Sheet1!BB9+Sheet1!BC9+Sheet1!BD9</f>
        <v>3459</v>
      </c>
      <c r="P11" s="72">
        <f>(Sheet1!AA9+Sheet1!BB9)/Sheet1!H9</f>
        <v>0.92214452214452214</v>
      </c>
      <c r="Q11" s="73">
        <f>(Sheet1!AB9+Sheet1!AC9+Sheet1!BC9+Sheet1!BD9)/(Sheet1!I9+Sheet1!J9)</f>
        <v>0.92877681928776823</v>
      </c>
      <c r="R11" s="71">
        <f>Sheet1!AA9</f>
        <v>881</v>
      </c>
      <c r="S11" s="71">
        <f>Sheet1!AB9</f>
        <v>929</v>
      </c>
      <c r="T11" s="71">
        <f>Sheet1!AC9</f>
        <v>908</v>
      </c>
      <c r="U11" s="74">
        <f>Sheet1!H9</f>
        <v>2145</v>
      </c>
      <c r="V11" s="74">
        <f>Sheet1!I9</f>
        <v>2310</v>
      </c>
      <c r="W11" s="74">
        <f>Sheet1!J9</f>
        <v>2211</v>
      </c>
      <c r="X11" s="74">
        <f>Sheet1!BB9</f>
        <v>1097</v>
      </c>
      <c r="Y11" s="74">
        <f>Sheet1!BC9+Sheet1!BD9</f>
        <v>2362</v>
      </c>
    </row>
    <row r="12" spans="2:25" ht="20.25" customHeight="1">
      <c r="B12" s="64" t="s">
        <v>8</v>
      </c>
      <c r="C12" s="65">
        <f>Sheet1!R10</f>
        <v>3</v>
      </c>
      <c r="D12" s="66">
        <f t="shared" si="0"/>
        <v>0.375</v>
      </c>
      <c r="E12" s="67"/>
      <c r="F12" s="68">
        <f>Sheet1!T10</f>
        <v>207</v>
      </c>
      <c r="G12" s="66">
        <f t="shared" si="1"/>
        <v>0.53350515463917525</v>
      </c>
      <c r="H12" s="65">
        <f>Sheet1!L10</f>
        <v>5</v>
      </c>
      <c r="I12" s="66">
        <f t="shared" si="2"/>
        <v>0.625</v>
      </c>
      <c r="J12" s="65">
        <f>Sheet1!N10</f>
        <v>181</v>
      </c>
      <c r="K12" s="66">
        <f t="shared" si="3"/>
        <v>0.46649484536082475</v>
      </c>
      <c r="L12" s="69">
        <f>Sheet1!AA10/Sheet1!H10</f>
        <v>0.3061797752808989</v>
      </c>
      <c r="M12" s="70">
        <f>Sheet1!AB10/Sheet1!I10</f>
        <v>0.33676092544987146</v>
      </c>
      <c r="N12" s="66">
        <f>Sheet1!AC10/Sheet1!J10</f>
        <v>0.36363636363636365</v>
      </c>
      <c r="O12" s="71">
        <f>Sheet1!BB10+Sheet1!BC10+Sheet1!BD10</f>
        <v>724</v>
      </c>
      <c r="P12" s="72">
        <f>(Sheet1!AA10+Sheet1!BB10)/Sheet1!H10</f>
        <v>0.9466292134831461</v>
      </c>
      <c r="Q12" s="73">
        <f>(Sheet1!AB10+Sheet1!AC10+Sheet1!BC10+Sheet1!BD10)/(Sheet1!I10+Sheet1!J10)</f>
        <v>0.97361809045226133</v>
      </c>
      <c r="R12" s="71">
        <f>Sheet1!AA10</f>
        <v>109</v>
      </c>
      <c r="S12" s="71">
        <f>Sheet1!AB10</f>
        <v>131</v>
      </c>
      <c r="T12" s="71">
        <f>Sheet1!AC10</f>
        <v>148</v>
      </c>
      <c r="U12" s="74">
        <f>Sheet1!H10</f>
        <v>356</v>
      </c>
      <c r="V12" s="74">
        <f>Sheet1!I10</f>
        <v>389</v>
      </c>
      <c r="W12" s="74">
        <f>Sheet1!J10</f>
        <v>407</v>
      </c>
      <c r="X12" s="74">
        <f>Sheet1!BB10</f>
        <v>228</v>
      </c>
      <c r="Y12" s="74">
        <f>Sheet1!BC10+Sheet1!BD10</f>
        <v>496</v>
      </c>
    </row>
    <row r="13" spans="2:25" ht="20.25" customHeight="1">
      <c r="B13" s="64" t="s">
        <v>9</v>
      </c>
      <c r="C13" s="65">
        <f>Sheet1!R11</f>
        <v>2</v>
      </c>
      <c r="D13" s="66">
        <f t="shared" si="0"/>
        <v>0.2857142857142857</v>
      </c>
      <c r="E13" s="67">
        <v>1</v>
      </c>
      <c r="F13" s="68">
        <f>Sheet1!T11</f>
        <v>299</v>
      </c>
      <c r="G13" s="66">
        <f t="shared" si="1"/>
        <v>0.38881664499349805</v>
      </c>
      <c r="H13" s="65">
        <f>Sheet1!L11</f>
        <v>5</v>
      </c>
      <c r="I13" s="66">
        <f t="shared" si="2"/>
        <v>0.7142857142857143</v>
      </c>
      <c r="J13" s="65">
        <f>Sheet1!N11</f>
        <v>470</v>
      </c>
      <c r="K13" s="66">
        <f t="shared" si="3"/>
        <v>0.611183355006502</v>
      </c>
      <c r="L13" s="69">
        <f>Sheet1!AA11/Sheet1!H11</f>
        <v>0.3864353312302839</v>
      </c>
      <c r="M13" s="70">
        <f>Sheet1!AB11/Sheet1!I11</f>
        <v>0.3916184971098266</v>
      </c>
      <c r="N13" s="66">
        <f>Sheet1!AC11/Sheet1!J11</f>
        <v>0.37704918032786883</v>
      </c>
      <c r="O13" s="71">
        <f>Sheet1!BB11+Sheet1!BC11+Sheet1!BD11</f>
        <v>1080</v>
      </c>
      <c r="P13" s="72">
        <f>(Sheet1!AA11+Sheet1!BB11)/Sheet1!H11</f>
        <v>0.92271293375394325</v>
      </c>
      <c r="Q13" s="73">
        <f>(Sheet1!AB11+Sheet1!AC11+Sheet1!BC11+Sheet1!BD11)/(Sheet1!I11+Sheet1!J11)</f>
        <v>0.92736610418195153</v>
      </c>
      <c r="R13" s="71">
        <f>Sheet1!AA11</f>
        <v>245</v>
      </c>
      <c r="S13" s="71">
        <f>Sheet1!AB11</f>
        <v>271</v>
      </c>
      <c r="T13" s="71">
        <f>Sheet1!AC11</f>
        <v>253</v>
      </c>
      <c r="U13" s="74">
        <f>Sheet1!H11</f>
        <v>634</v>
      </c>
      <c r="V13" s="74">
        <f>Sheet1!I11</f>
        <v>692</v>
      </c>
      <c r="W13" s="74">
        <f>Sheet1!J11</f>
        <v>671</v>
      </c>
      <c r="X13" s="74">
        <f>Sheet1!BB11</f>
        <v>340</v>
      </c>
      <c r="Y13" s="74">
        <f>Sheet1!BC11+Sheet1!BD11</f>
        <v>740</v>
      </c>
    </row>
    <row r="14" spans="2:25" ht="20.25" customHeight="1">
      <c r="B14" s="64" t="s">
        <v>10</v>
      </c>
      <c r="C14" s="65">
        <f>Sheet1!R12</f>
        <v>2</v>
      </c>
      <c r="D14" s="66">
        <f t="shared" si="0"/>
        <v>0.33333333333333331</v>
      </c>
      <c r="E14" s="67">
        <v>1</v>
      </c>
      <c r="F14" s="68">
        <f>Sheet1!T12</f>
        <v>343</v>
      </c>
      <c r="G14" s="66">
        <f t="shared" si="1"/>
        <v>0.42189421894218943</v>
      </c>
      <c r="H14" s="65">
        <f>Sheet1!L12</f>
        <v>4</v>
      </c>
      <c r="I14" s="66">
        <f t="shared" si="2"/>
        <v>0.66666666666666663</v>
      </c>
      <c r="J14" s="65">
        <f>Sheet1!N12</f>
        <v>470</v>
      </c>
      <c r="K14" s="66">
        <f t="shared" si="3"/>
        <v>0.57810578105781063</v>
      </c>
      <c r="L14" s="69">
        <f>Sheet1!AA12/Sheet1!H12</f>
        <v>0.49450549450549453</v>
      </c>
      <c r="M14" s="70">
        <f>Sheet1!AB12/Sheet1!I12</f>
        <v>0.42060810810810811</v>
      </c>
      <c r="N14" s="66">
        <f>Sheet1!AC12/Sheet1!J12</f>
        <v>0.49163879598662208</v>
      </c>
      <c r="O14" s="71">
        <f>Sheet1!BB12+Sheet1!BC12+Sheet1!BD12</f>
        <v>947</v>
      </c>
      <c r="P14" s="72">
        <f>(Sheet1!AA12+Sheet1!BB12)/Sheet1!H12</f>
        <v>1.0219780219780219</v>
      </c>
      <c r="Q14" s="73">
        <f>(Sheet1!AB12+Sheet1!AC12+Sheet1!BC12+Sheet1!BD12)/(Sheet1!I12+Sheet1!J12)</f>
        <v>1.0100840336134453</v>
      </c>
      <c r="R14" s="71">
        <f>Sheet1!AA12</f>
        <v>270</v>
      </c>
      <c r="S14" s="71">
        <f>Sheet1!AB12</f>
        <v>249</v>
      </c>
      <c r="T14" s="71">
        <f>Sheet1!AC12</f>
        <v>294</v>
      </c>
      <c r="U14" s="74">
        <f>Sheet1!H12</f>
        <v>546</v>
      </c>
      <c r="V14" s="74">
        <f>Sheet1!I12</f>
        <v>592</v>
      </c>
      <c r="W14" s="74">
        <f>Sheet1!J12</f>
        <v>598</v>
      </c>
      <c r="X14" s="74">
        <f>Sheet1!BB12</f>
        <v>288</v>
      </c>
      <c r="Y14" s="74">
        <f>Sheet1!BC12+Sheet1!BD12</f>
        <v>659</v>
      </c>
    </row>
    <row r="15" spans="2:25" ht="20.25" customHeight="1">
      <c r="B15" s="64" t="s">
        <v>11</v>
      </c>
      <c r="C15" s="65">
        <f>Sheet1!R13</f>
        <v>6</v>
      </c>
      <c r="D15" s="66">
        <f t="shared" si="0"/>
        <v>1</v>
      </c>
      <c r="E15" s="67">
        <v>3</v>
      </c>
      <c r="F15" s="68">
        <f>Sheet1!T13</f>
        <v>404</v>
      </c>
      <c r="G15" s="66">
        <f t="shared" si="1"/>
        <v>1</v>
      </c>
      <c r="H15" s="65">
        <f>Sheet1!L13</f>
        <v>0</v>
      </c>
      <c r="I15" s="66">
        <f t="shared" si="2"/>
        <v>0</v>
      </c>
      <c r="J15" s="65">
        <f>Sheet1!N13</f>
        <v>0</v>
      </c>
      <c r="K15" s="66">
        <f t="shared" si="3"/>
        <v>0</v>
      </c>
      <c r="L15" s="69">
        <f>Sheet1!AA13/Sheet1!H13</f>
        <v>0.22326454033771106</v>
      </c>
      <c r="M15" s="70">
        <f>Sheet1!AB13/Sheet1!I13</f>
        <v>0.23478260869565218</v>
      </c>
      <c r="N15" s="66">
        <f>Sheet1!AC13/Sheet1!J13</f>
        <v>0.26501766784452296</v>
      </c>
      <c r="O15" s="71">
        <f>Sheet1!BB13+Sheet1!BC13+Sheet1!BD13</f>
        <v>1292</v>
      </c>
      <c r="P15" s="72">
        <f>(Sheet1!AA13+Sheet1!BB13)/Sheet1!H13</f>
        <v>1.0131332082551594</v>
      </c>
      <c r="Q15" s="73">
        <f>(Sheet1!AB13+Sheet1!AC13+Sheet1!BC13+Sheet1!BD13)/(Sheet1!I13+Sheet1!J13)</f>
        <v>1.0131463628396145</v>
      </c>
      <c r="R15" s="71">
        <f>Sheet1!AA13</f>
        <v>119</v>
      </c>
      <c r="S15" s="71">
        <f>Sheet1!AB13</f>
        <v>135</v>
      </c>
      <c r="T15" s="71">
        <f>Sheet1!AC13</f>
        <v>150</v>
      </c>
      <c r="U15" s="74">
        <f>Sheet1!H13</f>
        <v>533</v>
      </c>
      <c r="V15" s="74">
        <f>Sheet1!I13</f>
        <v>575</v>
      </c>
      <c r="W15" s="74">
        <f>Sheet1!J13</f>
        <v>566</v>
      </c>
      <c r="X15" s="74">
        <f>Sheet1!BB13</f>
        <v>421</v>
      </c>
      <c r="Y15" s="74">
        <f>Sheet1!BC13+Sheet1!BD13</f>
        <v>871</v>
      </c>
    </row>
    <row r="16" spans="2:25" ht="20.25" customHeight="1">
      <c r="B16" s="64" t="s">
        <v>12</v>
      </c>
      <c r="C16" s="65">
        <f>Sheet1!R14</f>
        <v>4</v>
      </c>
      <c r="D16" s="66">
        <f t="shared" si="0"/>
        <v>0.8</v>
      </c>
      <c r="E16" s="67">
        <v>3</v>
      </c>
      <c r="F16" s="68">
        <f>Sheet1!T14</f>
        <v>286</v>
      </c>
      <c r="G16" s="66">
        <f t="shared" si="1"/>
        <v>0.9285714285714286</v>
      </c>
      <c r="H16" s="65">
        <f>Sheet1!L14</f>
        <v>1</v>
      </c>
      <c r="I16" s="76">
        <f t="shared" si="2"/>
        <v>0.2</v>
      </c>
      <c r="J16" s="65">
        <f>Sheet1!N14</f>
        <v>22</v>
      </c>
      <c r="K16" s="76">
        <f t="shared" si="3"/>
        <v>7.1428571428571425E-2</v>
      </c>
      <c r="L16" s="69">
        <f>Sheet1!AA14/Sheet1!H14</f>
        <v>0.26044226044226043</v>
      </c>
      <c r="M16" s="70">
        <f>Sheet1!AB14/Sheet1!I14</f>
        <v>0.27250000000000002</v>
      </c>
      <c r="N16" s="66">
        <f>Sheet1!AC14/Sheet1!J14</f>
        <v>0.23366834170854273</v>
      </c>
      <c r="O16" s="71">
        <f>Sheet1!BB14+Sheet1!BC14+Sheet1!BD14</f>
        <v>883</v>
      </c>
      <c r="P16" s="72">
        <f>(Sheet1!AA14+Sheet1!BB14)/Sheet1!H14</f>
        <v>0.98034398034398029</v>
      </c>
      <c r="Q16" s="73">
        <f>(Sheet1!AB14+Sheet1!AC14+Sheet1!BC14+Sheet1!BD14)/(Sheet1!I14+Sheet1!J14)</f>
        <v>0.99248120300751874</v>
      </c>
      <c r="R16" s="71">
        <f>Sheet1!AA14</f>
        <v>106</v>
      </c>
      <c r="S16" s="71">
        <f>Sheet1!AB14</f>
        <v>109</v>
      </c>
      <c r="T16" s="71">
        <f>Sheet1!AC14</f>
        <v>93</v>
      </c>
      <c r="U16" s="74">
        <f>Sheet1!H14</f>
        <v>407</v>
      </c>
      <c r="V16" s="74">
        <f>Sheet1!I14</f>
        <v>400</v>
      </c>
      <c r="W16" s="74">
        <f>Sheet1!J14</f>
        <v>398</v>
      </c>
      <c r="X16" s="74">
        <f>Sheet1!BB14</f>
        <v>293</v>
      </c>
      <c r="Y16" s="74">
        <f>Sheet1!BC14+Sheet1!BD14</f>
        <v>590</v>
      </c>
    </row>
    <row r="17" spans="2:25" ht="20.25" customHeight="1">
      <c r="B17" s="64" t="s">
        <v>13</v>
      </c>
      <c r="C17" s="65">
        <f>Sheet1!R15</f>
        <v>4</v>
      </c>
      <c r="D17" s="66">
        <f>C17/(C17+H17)</f>
        <v>1</v>
      </c>
      <c r="E17" s="67">
        <v>5</v>
      </c>
      <c r="F17" s="68">
        <f>Sheet1!T15</f>
        <v>439</v>
      </c>
      <c r="G17" s="66">
        <f t="shared" si="1"/>
        <v>1</v>
      </c>
      <c r="H17" s="65">
        <f>Sheet1!L15</f>
        <v>0</v>
      </c>
      <c r="I17" s="76">
        <f t="shared" si="2"/>
        <v>0</v>
      </c>
      <c r="J17" s="65">
        <f>Sheet1!N15</f>
        <v>0</v>
      </c>
      <c r="K17" s="76">
        <f t="shared" si="3"/>
        <v>0</v>
      </c>
      <c r="L17" s="69">
        <f>Sheet1!AA15/Sheet1!H15</f>
        <v>0.33183856502242154</v>
      </c>
      <c r="M17" s="70">
        <f>Sheet1!AB15/Sheet1!I15</f>
        <v>0.30542986425339369</v>
      </c>
      <c r="N17" s="66">
        <f>Sheet1!AC15/Sheet1!J15</f>
        <v>0.35374149659863946</v>
      </c>
      <c r="O17" s="71">
        <f>Sheet1!BB15+Sheet1!BC15+Sheet1!BD15</f>
        <v>848</v>
      </c>
      <c r="P17" s="72">
        <f>(Sheet1!AA15+Sheet1!BB15)/Sheet1!H15</f>
        <v>0.952914798206278</v>
      </c>
      <c r="Q17" s="73">
        <f>(Sheet1!AB15+Sheet1!AC15+Sheet1!BC15+Sheet1!BD15)/(Sheet1!I15+Sheet1!J15)</f>
        <v>0.97621744054360138</v>
      </c>
      <c r="R17" s="71">
        <f>Sheet1!AA15</f>
        <v>148</v>
      </c>
      <c r="S17" s="71">
        <f>Sheet1!AB15</f>
        <v>135</v>
      </c>
      <c r="T17" s="71">
        <f>Sheet1!AC15</f>
        <v>156</v>
      </c>
      <c r="U17" s="74">
        <f>Sheet1!H15</f>
        <v>446</v>
      </c>
      <c r="V17" s="74">
        <f>Sheet1!I15</f>
        <v>442</v>
      </c>
      <c r="W17" s="74">
        <f>Sheet1!J15</f>
        <v>441</v>
      </c>
      <c r="X17" s="74">
        <f>Sheet1!BB15</f>
        <v>277</v>
      </c>
      <c r="Y17" s="74">
        <f>Sheet1!BC15+Sheet1!BD15</f>
        <v>571</v>
      </c>
    </row>
    <row r="18" spans="2:25" ht="20.25" customHeight="1">
      <c r="B18" s="77" t="s">
        <v>33</v>
      </c>
      <c r="C18" s="65">
        <f>Sheet1!R16</f>
        <v>2</v>
      </c>
      <c r="D18" s="78">
        <f t="shared" si="0"/>
        <v>0.66666666666666663</v>
      </c>
      <c r="E18" s="79">
        <v>2</v>
      </c>
      <c r="F18" s="68">
        <f>Sheet1!T16</f>
        <v>253</v>
      </c>
      <c r="G18" s="78">
        <f t="shared" si="1"/>
        <v>0.54643628509719222</v>
      </c>
      <c r="H18" s="65">
        <f>Sheet1!L16</f>
        <v>1</v>
      </c>
      <c r="I18" s="80">
        <f t="shared" si="2"/>
        <v>0.33333333333333331</v>
      </c>
      <c r="J18" s="65">
        <f>Sheet1!N16</f>
        <v>210</v>
      </c>
      <c r="K18" s="80">
        <f t="shared" si="3"/>
        <v>0.45356371490280778</v>
      </c>
      <c r="L18" s="69">
        <f>Sheet1!AA16/Sheet1!H16</f>
        <v>0.31235955056179776</v>
      </c>
      <c r="M18" s="70">
        <f>Sheet1!AB16/Sheet1!I16</f>
        <v>0.33688699360341151</v>
      </c>
      <c r="N18" s="66">
        <f>Sheet1!AC16/Sheet1!J16</f>
        <v>0.3380855397148676</v>
      </c>
      <c r="O18" s="81">
        <f>Sheet1!BB16+Sheet1!BC16+Sheet1!BD16</f>
        <v>866</v>
      </c>
      <c r="P18" s="82">
        <f>(Sheet1!AA16+Sheet1!BB16)/Sheet1!H16</f>
        <v>0.90786516853932586</v>
      </c>
      <c r="Q18" s="83">
        <f>(Sheet1!AB16+Sheet1!AC16+Sheet1!BC16+Sheet1!BD16)/(Sheet1!I16+Sheet1!J16)</f>
        <v>0.96354166666666663</v>
      </c>
      <c r="R18" s="71">
        <f>Sheet1!AA16</f>
        <v>139</v>
      </c>
      <c r="S18" s="71">
        <f>Sheet1!AB16</f>
        <v>158</v>
      </c>
      <c r="T18" s="71">
        <f>Sheet1!AC16</f>
        <v>166</v>
      </c>
      <c r="U18" s="84">
        <f>Sheet1!H16</f>
        <v>445</v>
      </c>
      <c r="V18" s="84">
        <f>Sheet1!I16</f>
        <v>469</v>
      </c>
      <c r="W18" s="84">
        <f>Sheet1!J16</f>
        <v>491</v>
      </c>
      <c r="X18" s="84">
        <f>Sheet1!BB16</f>
        <v>265</v>
      </c>
      <c r="Y18" s="84">
        <f>Sheet1!BC16+Sheet1!BD16</f>
        <v>601</v>
      </c>
    </row>
    <row r="19" spans="2:25" ht="20.25" customHeight="1" thickBot="1">
      <c r="B19" s="85" t="s">
        <v>24</v>
      </c>
      <c r="C19" s="86">
        <f>SUM(C7:C18)</f>
        <v>112</v>
      </c>
      <c r="D19" s="87">
        <f t="shared" si="0"/>
        <v>0.69135802469135799</v>
      </c>
      <c r="E19" s="88">
        <f>SUM(E7:E18)</f>
        <v>134</v>
      </c>
      <c r="F19" s="89">
        <f>SUM(F7:F18)</f>
        <v>14338</v>
      </c>
      <c r="G19" s="87">
        <f t="shared" si="1"/>
        <v>0.7872398835996266</v>
      </c>
      <c r="H19" s="86">
        <f>SUM(H7:H18)</f>
        <v>50</v>
      </c>
      <c r="I19" s="87">
        <f t="shared" si="2"/>
        <v>0.30864197530864196</v>
      </c>
      <c r="J19" s="90">
        <f>SUM(J7:J18)</f>
        <v>3875</v>
      </c>
      <c r="K19" s="87">
        <f t="shared" si="3"/>
        <v>0.21276011640037337</v>
      </c>
      <c r="L19" s="91">
        <f>Sheet1!AA17/Sheet1!H17</f>
        <v>0.39248722552133686</v>
      </c>
      <c r="M19" s="92">
        <f>Sheet1!AB17/Sheet1!I17</f>
        <v>0.41249752817876212</v>
      </c>
      <c r="N19" s="93">
        <f>Sheet1!AC17/Sheet1!J17</f>
        <v>0.41806666666666664</v>
      </c>
      <c r="O19" s="94">
        <f>Sheet1!BB17+Sheet1!BC17+Sheet1!BD17</f>
        <v>24589</v>
      </c>
      <c r="P19" s="95">
        <f>(Sheet1!AA17+Sheet1!BB17)/Sheet1!H17</f>
        <v>0.9400635271371357</v>
      </c>
      <c r="Q19" s="96">
        <f>(Sheet1!AB17+Sheet1!AC17+Sheet1!BC17+Sheet1!BD17)/(Sheet1!I17+Sheet1!J17)</f>
        <v>0.96741904477809815</v>
      </c>
      <c r="R19" s="94">
        <f>Sheet1!AA17</f>
        <v>5684</v>
      </c>
      <c r="S19" s="94">
        <f>Sheet1!AB17</f>
        <v>6258</v>
      </c>
      <c r="T19" s="94">
        <f>Sheet1!AC17</f>
        <v>6271</v>
      </c>
      <c r="U19" s="97">
        <f>Sheet1!H17</f>
        <v>14482</v>
      </c>
      <c r="V19" s="97">
        <f>Sheet1!I17</f>
        <v>15171</v>
      </c>
      <c r="W19" s="97">
        <f>Sheet1!J17</f>
        <v>15000</v>
      </c>
      <c r="X19" s="97">
        <f>Sheet1!BB17</f>
        <v>7930</v>
      </c>
      <c r="Y19" s="97">
        <f>Sheet1!BC17+Sheet1!BD17</f>
        <v>16659</v>
      </c>
    </row>
    <row r="20" spans="2:25" ht="20.25" customHeight="1">
      <c r="B20" s="98" t="s">
        <v>88</v>
      </c>
      <c r="C20" s="65">
        <f>Sheet1!R18</f>
        <v>1</v>
      </c>
      <c r="D20" s="66">
        <f t="shared" si="0"/>
        <v>0.33333333333333331</v>
      </c>
      <c r="E20" s="67"/>
      <c r="F20" s="68">
        <f>Sheet1!T18</f>
        <v>154</v>
      </c>
      <c r="G20" s="99">
        <f t="shared" si="1"/>
        <v>0.56826568265682653</v>
      </c>
      <c r="H20" s="65">
        <f>Sheet1!L18</f>
        <v>2</v>
      </c>
      <c r="I20" s="66">
        <f t="shared" si="2"/>
        <v>0.66666666666666663</v>
      </c>
      <c r="J20" s="65">
        <f>Sheet1!N18</f>
        <v>117</v>
      </c>
      <c r="K20" s="66">
        <f t="shared" si="3"/>
        <v>0.43173431734317341</v>
      </c>
      <c r="L20" s="100">
        <f>Sheet1!AA18/Sheet1!H18</f>
        <v>0.20923913043478262</v>
      </c>
      <c r="M20" s="101">
        <f>Sheet1!AB18/Sheet1!I18</f>
        <v>0.26347305389221559</v>
      </c>
      <c r="N20" s="102">
        <f>Sheet1!AC18/Sheet1!J18</f>
        <v>0.26700251889168763</v>
      </c>
      <c r="O20" s="71">
        <f>Sheet1!BB18+Sheet1!BC18+Sheet1!BD18</f>
        <v>716</v>
      </c>
      <c r="P20" s="72">
        <f>(Sheet1!AA18+Sheet1!BB18)/Sheet1!H18</f>
        <v>0.86684782608695654</v>
      </c>
      <c r="Q20" s="73">
        <f>(Sheet1!AB18+Sheet1!AC18+Sheet1!BC18+Sheet1!BD18)/(Sheet1!I18+Sheet1!J18)</f>
        <v>0.91381668946648431</v>
      </c>
      <c r="R20" s="103">
        <f>Sheet1!AA18</f>
        <v>77</v>
      </c>
      <c r="S20" s="103">
        <f>Sheet1!AB18</f>
        <v>88</v>
      </c>
      <c r="T20" s="103">
        <f>Sheet1!AC18</f>
        <v>106</v>
      </c>
      <c r="U20" s="104">
        <f>Sheet1!H18</f>
        <v>368</v>
      </c>
      <c r="V20" s="104">
        <f>Sheet1!I18</f>
        <v>334</v>
      </c>
      <c r="W20" s="104">
        <f>Sheet1!J18</f>
        <v>397</v>
      </c>
      <c r="X20" s="104">
        <f>Sheet1!BB18</f>
        <v>242</v>
      </c>
      <c r="Y20" s="104">
        <f>Sheet1!BC18+Sheet1!BD18</f>
        <v>474</v>
      </c>
    </row>
    <row r="21" spans="2:25" ht="20.25" customHeight="1">
      <c r="B21" s="64" t="s">
        <v>25</v>
      </c>
      <c r="C21" s="105">
        <f>Sheet1!R19</f>
        <v>0</v>
      </c>
      <c r="D21" s="76">
        <v>0</v>
      </c>
      <c r="E21" s="67"/>
      <c r="F21" s="68">
        <f>Sheet1!T19</f>
        <v>0</v>
      </c>
      <c r="G21" s="78">
        <v>0</v>
      </c>
      <c r="H21" s="65">
        <f>Sheet1!L19</f>
        <v>0</v>
      </c>
      <c r="I21" s="66"/>
      <c r="J21" s="65">
        <f>Sheet1!N19</f>
        <v>0</v>
      </c>
      <c r="K21" s="80">
        <v>0</v>
      </c>
      <c r="L21" s="100">
        <f>Sheet1!AA19/Sheet1!H19</f>
        <v>0</v>
      </c>
      <c r="M21" s="101">
        <f>Sheet1!AB19/Sheet1!I19</f>
        <v>0</v>
      </c>
      <c r="N21" s="102">
        <f>Sheet1!AC19/Sheet1!J19</f>
        <v>0</v>
      </c>
      <c r="O21" s="71">
        <f>Sheet1!BB19+Sheet1!BC19+Sheet1!BD19</f>
        <v>15</v>
      </c>
      <c r="P21" s="72">
        <f>(Sheet1!AA19+Sheet1!BB19)/Sheet1!H19</f>
        <v>0.35714285714285715</v>
      </c>
      <c r="Q21" s="73">
        <f>(Sheet1!AB19+Sheet1!AC19+Sheet1!BC19+Sheet1!BD19)/(Sheet1!I19+Sheet1!J19)</f>
        <v>0.41666666666666669</v>
      </c>
      <c r="R21" s="71">
        <f>Sheet1!AA19</f>
        <v>0</v>
      </c>
      <c r="S21" s="71">
        <f>Sheet1!AB19</f>
        <v>0</v>
      </c>
      <c r="T21" s="71">
        <f>Sheet1!AC19</f>
        <v>0</v>
      </c>
      <c r="U21" s="104">
        <f>Sheet1!H19</f>
        <v>14</v>
      </c>
      <c r="V21" s="104">
        <f>Sheet1!I19</f>
        <v>14</v>
      </c>
      <c r="W21" s="104">
        <f>Sheet1!J19</f>
        <v>10</v>
      </c>
      <c r="X21" s="104">
        <f>Sheet1!BB19</f>
        <v>5</v>
      </c>
      <c r="Y21" s="104">
        <f>Sheet1!BC19+Sheet1!BD19</f>
        <v>10</v>
      </c>
    </row>
    <row r="22" spans="2:25" ht="20.25" customHeight="1">
      <c r="B22" s="64" t="s">
        <v>26</v>
      </c>
      <c r="C22" s="105">
        <f>Sheet1!R20</f>
        <v>0</v>
      </c>
      <c r="D22" s="76">
        <f t="shared" si="0"/>
        <v>0</v>
      </c>
      <c r="E22" s="67"/>
      <c r="F22" s="68">
        <f>Sheet1!T20</f>
        <v>0</v>
      </c>
      <c r="G22" s="76">
        <f t="shared" si="1"/>
        <v>0</v>
      </c>
      <c r="H22" s="65">
        <f>Sheet1!L20</f>
        <v>3</v>
      </c>
      <c r="I22" s="66">
        <f t="shared" si="2"/>
        <v>1</v>
      </c>
      <c r="J22" s="65">
        <f>Sheet1!N20</f>
        <v>154</v>
      </c>
      <c r="K22" s="66">
        <f t="shared" si="3"/>
        <v>1</v>
      </c>
      <c r="L22" s="100">
        <f>Sheet1!AA20/Sheet1!H20</f>
        <v>0.35</v>
      </c>
      <c r="M22" s="101">
        <f>Sheet1!AB20/Sheet1!I20</f>
        <v>0.3983739837398374</v>
      </c>
      <c r="N22" s="102">
        <f>Sheet1!AC20/Sheet1!J20</f>
        <v>0.42105263157894735</v>
      </c>
      <c r="O22" s="71">
        <f>Sheet1!BB20+Sheet1!BC20+Sheet1!BD20</f>
        <v>228</v>
      </c>
      <c r="P22" s="72">
        <f>(Sheet1!AA20+Sheet1!BB20)/Sheet1!H20</f>
        <v>0.95</v>
      </c>
      <c r="Q22" s="73">
        <f>(Sheet1!AB20+Sheet1!AC20+Sheet1!BC20+Sheet1!BD20)/(Sheet1!I20+Sheet1!J20)</f>
        <v>0.97265625</v>
      </c>
      <c r="R22" s="71">
        <f>Sheet1!AA20</f>
        <v>49</v>
      </c>
      <c r="S22" s="71">
        <f>Sheet1!AB20</f>
        <v>49</v>
      </c>
      <c r="T22" s="71">
        <f>Sheet1!AC20</f>
        <v>56</v>
      </c>
      <c r="U22" s="104">
        <f>Sheet1!H20</f>
        <v>140</v>
      </c>
      <c r="V22" s="104">
        <f>Sheet1!I20</f>
        <v>123</v>
      </c>
      <c r="W22" s="104">
        <f>Sheet1!J20</f>
        <v>133</v>
      </c>
      <c r="X22" s="104">
        <f>Sheet1!BB20</f>
        <v>84</v>
      </c>
      <c r="Y22" s="104">
        <f>Sheet1!BC20+Sheet1!BD20</f>
        <v>144</v>
      </c>
    </row>
    <row r="23" spans="2:25" ht="20.25" customHeight="1">
      <c r="B23" s="64" t="s">
        <v>34</v>
      </c>
      <c r="C23" s="105">
        <f>Sheet1!R21</f>
        <v>1</v>
      </c>
      <c r="D23" s="66">
        <f t="shared" si="0"/>
        <v>6.25E-2</v>
      </c>
      <c r="E23" s="67">
        <v>1</v>
      </c>
      <c r="F23" s="68">
        <f>Sheet1!T21</f>
        <v>41</v>
      </c>
      <c r="G23" s="99">
        <f t="shared" si="1"/>
        <v>5.5405405405405408E-2</v>
      </c>
      <c r="H23" s="65">
        <f>Sheet1!L21</f>
        <v>15</v>
      </c>
      <c r="I23" s="66">
        <f t="shared" si="2"/>
        <v>0.9375</v>
      </c>
      <c r="J23" s="65">
        <f>Sheet1!N21</f>
        <v>699</v>
      </c>
      <c r="K23" s="66">
        <f t="shared" si="3"/>
        <v>0.94459459459459461</v>
      </c>
      <c r="L23" s="100">
        <f>Sheet1!AA21/Sheet1!H21</f>
        <v>0.62198391420911525</v>
      </c>
      <c r="M23" s="101">
        <f>Sheet1!AB21/Sheet1!I21</f>
        <v>0.65263157894736845</v>
      </c>
      <c r="N23" s="102">
        <f>Sheet1!AC21/Sheet1!J21</f>
        <v>0.6280193236714976</v>
      </c>
      <c r="O23" s="71">
        <f>Sheet1!BB21+Sheet1!BC21+Sheet1!BD21</f>
        <v>404</v>
      </c>
      <c r="P23" s="72">
        <f>(Sheet1!AA21+Sheet1!BB21)/Sheet1!H21</f>
        <v>0.96246648793565681</v>
      </c>
      <c r="Q23" s="73">
        <f>(Sheet1!AB21+Sheet1!AC21+Sheet1!BC21+Sheet1!BD21)/(Sheet1!I21+Sheet1!J21)</f>
        <v>0.98866498740554154</v>
      </c>
      <c r="R23" s="71">
        <f>Sheet1!AA21</f>
        <v>232</v>
      </c>
      <c r="S23" s="71">
        <f>Sheet1!AB21</f>
        <v>248</v>
      </c>
      <c r="T23" s="71">
        <f>Sheet1!AC21</f>
        <v>260</v>
      </c>
      <c r="U23" s="104">
        <f>Sheet1!H21</f>
        <v>373</v>
      </c>
      <c r="V23" s="104">
        <f>Sheet1!I21</f>
        <v>380</v>
      </c>
      <c r="W23" s="104">
        <f>Sheet1!J21</f>
        <v>414</v>
      </c>
      <c r="X23" s="104">
        <f>Sheet1!BB21</f>
        <v>127</v>
      </c>
      <c r="Y23" s="104">
        <f>Sheet1!BC21+Sheet1!BD21</f>
        <v>277</v>
      </c>
    </row>
    <row r="24" spans="2:25" ht="20.25" customHeight="1">
      <c r="B24" s="64" t="s">
        <v>35</v>
      </c>
      <c r="C24" s="105">
        <f>Sheet1!R22</f>
        <v>1</v>
      </c>
      <c r="D24" s="66">
        <f t="shared" si="0"/>
        <v>0.16666666666666666</v>
      </c>
      <c r="E24" s="67"/>
      <c r="F24" s="68">
        <f>Sheet1!T22</f>
        <v>19</v>
      </c>
      <c r="G24" s="99">
        <f t="shared" si="1"/>
        <v>0.10160427807486631</v>
      </c>
      <c r="H24" s="65">
        <f>Sheet1!L22</f>
        <v>5</v>
      </c>
      <c r="I24" s="66">
        <f>H24/(H24+C24)</f>
        <v>0.83333333333333337</v>
      </c>
      <c r="J24" s="65">
        <f>Sheet1!N22</f>
        <v>168</v>
      </c>
      <c r="K24" s="66">
        <f t="shared" si="3"/>
        <v>0.89839572192513373</v>
      </c>
      <c r="L24" s="100">
        <f>Sheet1!AA22/Sheet1!H22</f>
        <v>0.28632478632478631</v>
      </c>
      <c r="M24" s="101">
        <f>Sheet1!AB22/Sheet1!I22</f>
        <v>0.24242424242424243</v>
      </c>
      <c r="N24" s="102">
        <f>Sheet1!AC22/Sheet1!J22</f>
        <v>0.30508474576271188</v>
      </c>
      <c r="O24" s="71">
        <f>Sheet1!BB22+Sheet1!BC22+Sheet1!BD22</f>
        <v>467</v>
      </c>
      <c r="P24" s="72">
        <f>(Sheet1!AA22+Sheet1!BB22)/Sheet1!H22</f>
        <v>0.95726495726495731</v>
      </c>
      <c r="Q24" s="73">
        <f>(Sheet1!AB22+Sheet1!AC22+Sheet1!BC22+Sheet1!BD22)/(Sheet1!I22+Sheet1!J22)</f>
        <v>0.99078341013824889</v>
      </c>
      <c r="R24" s="71">
        <f>Sheet1!AA22</f>
        <v>67</v>
      </c>
      <c r="S24" s="71">
        <f>Sheet1!AB22</f>
        <v>48</v>
      </c>
      <c r="T24" s="71">
        <f>Sheet1!AC22</f>
        <v>72</v>
      </c>
      <c r="U24" s="104">
        <f>Sheet1!H22</f>
        <v>234</v>
      </c>
      <c r="V24" s="104">
        <f>Sheet1!I22</f>
        <v>198</v>
      </c>
      <c r="W24" s="104">
        <f>Sheet1!J22</f>
        <v>236</v>
      </c>
      <c r="X24" s="104">
        <f>Sheet1!BB22</f>
        <v>157</v>
      </c>
      <c r="Y24" s="104">
        <f>Sheet1!BC22+Sheet1!BD22</f>
        <v>310</v>
      </c>
    </row>
    <row r="25" spans="2:25" ht="20.25" customHeight="1">
      <c r="B25" s="64" t="s">
        <v>27</v>
      </c>
      <c r="C25" s="105">
        <f>Sheet1!R23</f>
        <v>1</v>
      </c>
      <c r="D25" s="66">
        <f t="shared" si="0"/>
        <v>0.33333333333333331</v>
      </c>
      <c r="E25" s="67"/>
      <c r="F25" s="68">
        <f>Sheet1!T23</f>
        <v>29</v>
      </c>
      <c r="G25" s="99">
        <f t="shared" si="1"/>
        <v>0.11284046692607004</v>
      </c>
      <c r="H25" s="65">
        <f>Sheet1!L23</f>
        <v>2</v>
      </c>
      <c r="I25" s="66">
        <f t="shared" si="2"/>
        <v>0.66666666666666663</v>
      </c>
      <c r="J25" s="65">
        <f>Sheet1!N23</f>
        <v>228</v>
      </c>
      <c r="K25" s="66">
        <f t="shared" si="3"/>
        <v>0.88715953307392992</v>
      </c>
      <c r="L25" s="100">
        <f>Sheet1!AA23/Sheet1!H23</f>
        <v>0.29292929292929293</v>
      </c>
      <c r="M25" s="101">
        <f>Sheet1!AB23/Sheet1!I23</f>
        <v>0.27759197324414714</v>
      </c>
      <c r="N25" s="102">
        <f>Sheet1!AC23/Sheet1!J23</f>
        <v>0.28524590163934427</v>
      </c>
      <c r="O25" s="71">
        <f>Sheet1!BB23+Sheet1!BC23+Sheet1!BD23</f>
        <v>536</v>
      </c>
      <c r="P25" s="72">
        <f>(Sheet1!AA23+Sheet1!BB23)/Sheet1!H23</f>
        <v>0.86868686868686873</v>
      </c>
      <c r="Q25" s="73">
        <f>(Sheet1!AB23+Sheet1!AC23+Sheet1!BC23+Sheet1!BD23)/(Sheet1!I23+Sheet1!J23)</f>
        <v>0.88576158940397354</v>
      </c>
      <c r="R25" s="71">
        <f>Sheet1!AA23</f>
        <v>87</v>
      </c>
      <c r="S25" s="71">
        <f>Sheet1!AB23</f>
        <v>83</v>
      </c>
      <c r="T25" s="71">
        <f>Sheet1!AC23</f>
        <v>87</v>
      </c>
      <c r="U25" s="104">
        <f>Sheet1!H23</f>
        <v>297</v>
      </c>
      <c r="V25" s="104">
        <f>Sheet1!I23</f>
        <v>299</v>
      </c>
      <c r="W25" s="104">
        <f>Sheet1!J23</f>
        <v>305</v>
      </c>
      <c r="X25" s="104">
        <f>Sheet1!BB23</f>
        <v>171</v>
      </c>
      <c r="Y25" s="104">
        <f>Sheet1!BC23+Sheet1!BD23</f>
        <v>365</v>
      </c>
    </row>
    <row r="26" spans="2:25" ht="20.25" customHeight="1">
      <c r="B26" s="64" t="s">
        <v>28</v>
      </c>
      <c r="C26" s="105">
        <f>Sheet1!R24</f>
        <v>7</v>
      </c>
      <c r="D26" s="66">
        <f t="shared" si="0"/>
        <v>0.53846153846153844</v>
      </c>
      <c r="E26" s="67">
        <v>10</v>
      </c>
      <c r="F26" s="68">
        <f>Sheet1!T24</f>
        <v>1075</v>
      </c>
      <c r="G26" s="99">
        <f t="shared" si="1"/>
        <v>0.63988095238095233</v>
      </c>
      <c r="H26" s="65">
        <f>Sheet1!L24</f>
        <v>6</v>
      </c>
      <c r="I26" s="66">
        <f t="shared" si="2"/>
        <v>0.46153846153846156</v>
      </c>
      <c r="J26" s="65">
        <f>Sheet1!N24</f>
        <v>605</v>
      </c>
      <c r="K26" s="66">
        <f t="shared" si="3"/>
        <v>0.36011904761904762</v>
      </c>
      <c r="L26" s="100">
        <f>Sheet1!AA24/Sheet1!H24</f>
        <v>0.59730033745781774</v>
      </c>
      <c r="M26" s="101">
        <f>Sheet1!AB24/Sheet1!I24</f>
        <v>0.66973532796317603</v>
      </c>
      <c r="N26" s="102">
        <f>Sheet1!AC24/Sheet1!J24</f>
        <v>0.62102957283680171</v>
      </c>
      <c r="O26" s="71">
        <f>Sheet1!BB24+Sheet1!BC24+Sheet1!BD24</f>
        <v>1081</v>
      </c>
      <c r="P26" s="72">
        <f>(Sheet1!AA24+Sheet1!BB24)/Sheet1!H24</f>
        <v>1.0112485939257594</v>
      </c>
      <c r="Q26" s="73">
        <f>(Sheet1!AB24+Sheet1!AC24+Sheet1!BC24+Sheet1!BD24)/(Sheet1!I24+Sheet1!J24)</f>
        <v>1.0448933782267116</v>
      </c>
      <c r="R26" s="71">
        <f>Sheet1!AA24</f>
        <v>531</v>
      </c>
      <c r="S26" s="71">
        <f>Sheet1!AB24</f>
        <v>582</v>
      </c>
      <c r="T26" s="71">
        <f>Sheet1!AC24</f>
        <v>567</v>
      </c>
      <c r="U26" s="104">
        <f>Sheet1!H24</f>
        <v>889</v>
      </c>
      <c r="V26" s="104">
        <f>Sheet1!I24</f>
        <v>869</v>
      </c>
      <c r="W26" s="104">
        <f>Sheet1!J24</f>
        <v>913</v>
      </c>
      <c r="X26" s="104">
        <f>Sheet1!BB24</f>
        <v>368</v>
      </c>
      <c r="Y26" s="104">
        <f>Sheet1!BC24+Sheet1!BD24</f>
        <v>713</v>
      </c>
    </row>
    <row r="27" spans="2:25" ht="20.25" customHeight="1" thickBot="1">
      <c r="B27" s="85" t="s">
        <v>29</v>
      </c>
      <c r="C27" s="105">
        <f>Sheet1!R25</f>
        <v>11</v>
      </c>
      <c r="D27" s="87">
        <f t="shared" si="0"/>
        <v>0.25</v>
      </c>
      <c r="E27" s="88">
        <f>SUM(E20:E26)</f>
        <v>11</v>
      </c>
      <c r="F27" s="106">
        <f>SUM(F20:F26)</f>
        <v>1318</v>
      </c>
      <c r="G27" s="87">
        <f>F27/(F27+J27)</f>
        <v>0.40072970507753114</v>
      </c>
      <c r="H27" s="65">
        <f>Sheet1!L25</f>
        <v>33</v>
      </c>
      <c r="I27" s="87">
        <f t="shared" si="2"/>
        <v>0.75</v>
      </c>
      <c r="J27" s="90">
        <f>SUM(J20:J26)</f>
        <v>1971</v>
      </c>
      <c r="K27" s="87">
        <f t="shared" si="3"/>
        <v>0.59927029492246886</v>
      </c>
      <c r="L27" s="100">
        <f>Sheet1!AA25/Sheet1!H25</f>
        <v>0.45053995680345571</v>
      </c>
      <c r="M27" s="92">
        <f>Sheet1!AB25/Sheet1!I25</f>
        <v>0.49526387009472261</v>
      </c>
      <c r="N27" s="93">
        <f>Sheet1!AC25/Sheet1!J25</f>
        <v>0.47674418604651164</v>
      </c>
      <c r="O27" s="94">
        <f>Sheet1!BB25+Sheet1!BC25+Sheet1!BD25</f>
        <v>3447</v>
      </c>
      <c r="P27" s="95">
        <f>(Sheet1!AA25+Sheet1!BB25)/Sheet1!H25</f>
        <v>0.94902807775377973</v>
      </c>
      <c r="Q27" s="96">
        <f>(Sheet1!AB25+Sheet1!AC25+Sheet1!BC25+Sheet1!BD25)/(Sheet1!I25+Sheet1!J25)</f>
        <v>0.98140540540540544</v>
      </c>
      <c r="R27" s="94">
        <f>Sheet1!AA25</f>
        <v>1043</v>
      </c>
      <c r="S27" s="94">
        <f>Sheet1!AB25</f>
        <v>1098</v>
      </c>
      <c r="T27" s="94">
        <f>Sheet1!AC25</f>
        <v>1148</v>
      </c>
      <c r="U27" s="97">
        <f>Sheet1!H25</f>
        <v>2315</v>
      </c>
      <c r="V27" s="97">
        <f>Sheet1!I25</f>
        <v>2217</v>
      </c>
      <c r="W27" s="97">
        <f>Sheet1!J25</f>
        <v>2408</v>
      </c>
      <c r="X27" s="97">
        <f>Sheet1!BB25</f>
        <v>1154</v>
      </c>
      <c r="Y27" s="97">
        <f>Sheet1!BC25+Sheet1!BD25</f>
        <v>2293</v>
      </c>
    </row>
    <row r="28" spans="2:25" ht="20.25" customHeight="1" thickBot="1">
      <c r="B28" s="107" t="s">
        <v>30</v>
      </c>
      <c r="C28" s="108">
        <f>SUM(C27+C19)</f>
        <v>123</v>
      </c>
      <c r="D28" s="109">
        <f t="shared" si="0"/>
        <v>0.59708737864077666</v>
      </c>
      <c r="E28" s="110">
        <f>E27+E19</f>
        <v>145</v>
      </c>
      <c r="F28" s="111">
        <f>SUM(F27+F19)</f>
        <v>15656</v>
      </c>
      <c r="G28" s="109">
        <f>F28/(F28+J28)</f>
        <v>0.72811831457538834</v>
      </c>
      <c r="H28" s="112">
        <f>H19+H27</f>
        <v>83</v>
      </c>
      <c r="I28" s="109">
        <f>H28/(H28+C28)</f>
        <v>0.40291262135922329</v>
      </c>
      <c r="J28" s="112">
        <f>J19+J27</f>
        <v>5846</v>
      </c>
      <c r="K28" s="109">
        <f t="shared" si="3"/>
        <v>0.27188168542461166</v>
      </c>
      <c r="L28" s="113">
        <f>Sheet1!AA26/Sheet1!H26</f>
        <v>0.40048818241352624</v>
      </c>
      <c r="M28" s="114">
        <f>Sheet1!AB26/Sheet1!I26</f>
        <v>0.42305037957211872</v>
      </c>
      <c r="N28" s="115">
        <f>Sheet1!AC26/Sheet1!J26</f>
        <v>0.42618336397058826</v>
      </c>
      <c r="O28" s="116">
        <f>Sheet1!BB26+Sheet1!BC26+Sheet1!BD26</f>
        <v>28036</v>
      </c>
      <c r="P28" s="113">
        <f>(Sheet1!AA26+Sheet1!BB26)/Sheet1!H26</f>
        <v>0.94129904149550514</v>
      </c>
      <c r="Q28" s="117">
        <f>(Sheet1!AB26+Sheet1!AC26+Sheet1!BC26+Sheet1!BD26)/(Sheet1!I26+Sheet1!J26)</f>
        <v>0.9692780779399931</v>
      </c>
      <c r="R28" s="116">
        <f>Sheet1!AA26</f>
        <v>6727</v>
      </c>
      <c r="S28" s="116">
        <f>Sheet1!AB26</f>
        <v>7356</v>
      </c>
      <c r="T28" s="116">
        <f>Sheet1!AC26</f>
        <v>7419</v>
      </c>
      <c r="U28" s="118">
        <f>Sheet1!H26</f>
        <v>16797</v>
      </c>
      <c r="V28" s="118">
        <f>Sheet1!I26</f>
        <v>17388</v>
      </c>
      <c r="W28" s="118">
        <f>Sheet1!J26</f>
        <v>17408</v>
      </c>
      <c r="X28" s="118">
        <f>Sheet1!BB26</f>
        <v>9084</v>
      </c>
      <c r="Y28" s="118">
        <f>Sheet1!BC26+Sheet1!BD26</f>
        <v>18952</v>
      </c>
    </row>
    <row r="29" spans="2:25" ht="12" customHeight="1"/>
    <row r="30" spans="2:25">
      <c r="B30" s="1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25">
      <c r="B31" s="1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25">
      <c r="B32" s="2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t="s">
        <v>40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2" t="s">
        <v>41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4" t="s">
        <v>42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</row>
    <row r="36" spans="2:12">
      <c r="B36" s="2"/>
    </row>
  </sheetData>
  <customSheetViews>
    <customSheetView guid="{069EDB1C-379C-40B3-A5F7-571A844E4F6D}" showPageBreaks="1" fitToPage="1" printArea="1" hiddenColumns="1" showRuler="0">
      <pane xSplit="1" ySplit="6" topLeftCell="B7" activePane="bottomRight" state="frozen"/>
      <selection pane="bottomRight" activeCell="P1" sqref="P1:P65536"/>
      <pageMargins left="0.78740157480314965" right="0.78740157480314965" top="1.3779527559055118" bottom="0.98425196850393704" header="0.51181102362204722" footer="0.51181102362204722"/>
      <printOptions horizontalCentered="1" verticalCentered="1"/>
      <pageSetup paperSize="9" fitToHeight="2" orientation="landscape" horizontalDpi="4294967292" verticalDpi="400" r:id="rId1"/>
      <headerFooter alignWithMargins="0"/>
    </customSheetView>
    <customSheetView guid="{DC28FFB0-860B-4E47-A1F8-F90D16A73EB8}" scale="55" showPageBreaks="1" fitToPage="1" printArea="1" hiddenColumns="1" showRuler="0">
      <pane xSplit="1" ySplit="6" topLeftCell="B7" activePane="bottomRight" state="frozen"/>
      <selection pane="bottomRight" activeCell="A2" sqref="A2"/>
      <pageMargins left="0.78740157480314965" right="0.78740157480314965" top="1.3779527559055118" bottom="0.98425196850393704" header="0.51181102362204722" footer="0.51181102362204722"/>
      <printOptions horizontalCentered="1" verticalCentered="1"/>
      <pageSetup paperSize="9" fitToHeight="2" orientation="landscape" verticalDpi="400" r:id="rId2"/>
      <headerFooter alignWithMargins="0"/>
    </customSheetView>
  </customSheetViews>
  <mergeCells count="22">
    <mergeCell ref="U3:W4"/>
    <mergeCell ref="R5:R6"/>
    <mergeCell ref="H5:K5"/>
    <mergeCell ref="X3:Y4"/>
    <mergeCell ref="X5:X6"/>
    <mergeCell ref="Y5:Y6"/>
    <mergeCell ref="U5:U6"/>
    <mergeCell ref="V5:V6"/>
    <mergeCell ref="W5:W6"/>
    <mergeCell ref="P2:Q2"/>
    <mergeCell ref="E6:F6"/>
    <mergeCell ref="T5:T6"/>
    <mergeCell ref="B35:L35"/>
    <mergeCell ref="O3:O6"/>
    <mergeCell ref="L5:N5"/>
    <mergeCell ref="P3:Q4"/>
    <mergeCell ref="P5:P6"/>
    <mergeCell ref="S5:S6"/>
    <mergeCell ref="C5:G5"/>
    <mergeCell ref="Q5:Q6"/>
    <mergeCell ref="C3:N4"/>
    <mergeCell ref="R3:T4"/>
  </mergeCells>
  <phoneticPr fontId="2"/>
  <printOptions horizontalCentered="1" verticalCentered="1"/>
  <pageMargins left="0.56000000000000005" right="0.61" top="0.39" bottom="0.23" header="0.33" footer="0.17"/>
  <pageSetup paperSize="9" scale="63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37" sqref="I37"/>
    </sheetView>
  </sheetViews>
  <sheetFormatPr defaultRowHeight="13.5"/>
  <cols>
    <col min="1" max="2" width="2.5" style="4" bestFit="1" customWidth="1"/>
    <col min="3" max="4" width="9" style="4"/>
    <col min="5" max="10" width="8.5" style="4" bestFit="1" customWidth="1"/>
    <col min="11" max="11" width="9.5" style="4" bestFit="1" customWidth="1"/>
    <col min="12" max="12" width="7.625" style="4" bestFit="1" customWidth="1"/>
    <col min="13" max="13" width="8.5" style="4" bestFit="1" customWidth="1"/>
    <col min="14" max="14" width="7.5" style="4" bestFit="1" customWidth="1"/>
    <col min="15" max="15" width="8.5" style="4" bestFit="1" customWidth="1"/>
    <col min="16" max="16" width="9.5" style="4" bestFit="1" customWidth="1"/>
    <col min="17" max="18" width="7.625" style="4" bestFit="1" customWidth="1"/>
    <col min="19" max="20" width="8.5" style="4" bestFit="1" customWidth="1"/>
    <col min="21" max="24" width="7.625" style="4" bestFit="1" customWidth="1"/>
    <col min="25" max="26" width="8.5" style="4" bestFit="1" customWidth="1"/>
    <col min="27" max="30" width="7.625" style="4" bestFit="1" customWidth="1"/>
    <col min="31" max="32" width="8.5" style="4" bestFit="1" customWidth="1"/>
    <col min="33" max="39" width="7.625" style="4" bestFit="1" customWidth="1"/>
    <col min="40" max="41" width="8.5" style="4" bestFit="1" customWidth="1"/>
    <col min="42" max="45" width="7.625" style="4" bestFit="1" customWidth="1"/>
    <col min="46" max="46" width="7.625" style="4" customWidth="1"/>
    <col min="47" max="47" width="7.5" style="4" bestFit="1" customWidth="1"/>
    <col min="48" max="48" width="7.625" style="4" bestFit="1" customWidth="1"/>
    <col min="49" max="49" width="8.5" style="4" bestFit="1" customWidth="1"/>
    <col min="50" max="50" width="8.625" style="4" bestFit="1" customWidth="1"/>
    <col min="51" max="54" width="7.75" style="4" bestFit="1" customWidth="1"/>
    <col min="55" max="55" width="7.625" style="4" customWidth="1"/>
    <col min="56" max="56" width="7.5" style="4" bestFit="1" customWidth="1"/>
    <col min="57" max="16384" width="9" style="4"/>
  </cols>
  <sheetData>
    <row r="1" spans="1:58">
      <c r="C1" s="4" t="s">
        <v>85</v>
      </c>
    </row>
    <row r="2" spans="1:58">
      <c r="C2" s="16" t="s">
        <v>46</v>
      </c>
      <c r="D2" s="16"/>
      <c r="E2" s="17" t="s">
        <v>47</v>
      </c>
      <c r="F2" s="17"/>
      <c r="G2" s="17"/>
      <c r="H2" s="17"/>
      <c r="I2" s="17"/>
      <c r="J2" s="17"/>
      <c r="K2" s="17"/>
      <c r="L2" s="17" t="s">
        <v>48</v>
      </c>
      <c r="M2" s="17"/>
      <c r="N2" s="17"/>
      <c r="O2" s="17"/>
      <c r="P2" s="17"/>
      <c r="Q2" s="17"/>
      <c r="R2" s="17" t="s">
        <v>49</v>
      </c>
      <c r="S2" s="17"/>
      <c r="T2" s="17"/>
      <c r="U2" s="17"/>
      <c r="V2" s="17"/>
      <c r="W2" s="17"/>
      <c r="X2" s="17" t="s">
        <v>50</v>
      </c>
      <c r="Y2" s="17"/>
      <c r="Z2" s="17"/>
      <c r="AA2" s="17"/>
      <c r="AB2" s="17"/>
      <c r="AC2" s="17"/>
      <c r="AD2" s="17" t="s">
        <v>51</v>
      </c>
      <c r="AE2" s="17"/>
      <c r="AF2" s="17"/>
      <c r="AG2" s="17"/>
      <c r="AH2" s="17"/>
      <c r="AI2" s="17"/>
      <c r="AJ2" s="17"/>
      <c r="AK2" s="17"/>
      <c r="AL2" s="17"/>
      <c r="AM2" s="17" t="s">
        <v>52</v>
      </c>
      <c r="AN2" s="17"/>
      <c r="AO2" s="17"/>
      <c r="AP2" s="17"/>
      <c r="AQ2" s="17"/>
      <c r="AR2" s="17"/>
      <c r="AS2" s="17"/>
      <c r="AT2" s="17"/>
      <c r="AU2" s="17"/>
      <c r="AV2" s="17" t="s">
        <v>53</v>
      </c>
      <c r="AW2" s="17"/>
      <c r="AX2" s="17"/>
      <c r="AY2" s="17"/>
      <c r="AZ2" s="17"/>
      <c r="BA2" s="17"/>
      <c r="BB2" s="17"/>
      <c r="BC2" s="17"/>
      <c r="BD2" s="17"/>
    </row>
    <row r="3" spans="1:58">
      <c r="C3" s="16"/>
      <c r="D3" s="16"/>
      <c r="E3" s="17" t="s">
        <v>54</v>
      </c>
      <c r="F3" s="17" t="s">
        <v>55</v>
      </c>
      <c r="G3" s="17" t="s">
        <v>56</v>
      </c>
      <c r="H3" s="17" t="s">
        <v>57</v>
      </c>
      <c r="I3" s="17" t="s">
        <v>58</v>
      </c>
      <c r="J3" s="17" t="s">
        <v>59</v>
      </c>
      <c r="K3" s="17" t="s">
        <v>60</v>
      </c>
      <c r="L3" s="17" t="s">
        <v>61</v>
      </c>
      <c r="M3" s="17" t="s">
        <v>62</v>
      </c>
      <c r="N3" s="17" t="s">
        <v>63</v>
      </c>
      <c r="O3" s="17"/>
      <c r="P3" s="17"/>
      <c r="Q3" s="17"/>
      <c r="R3" s="17" t="s">
        <v>61</v>
      </c>
      <c r="S3" s="17" t="s">
        <v>62</v>
      </c>
      <c r="T3" s="17" t="s">
        <v>63</v>
      </c>
      <c r="U3" s="17"/>
      <c r="V3" s="17"/>
      <c r="W3" s="17"/>
      <c r="X3" s="17" t="s">
        <v>61</v>
      </c>
      <c r="Y3" s="17" t="s">
        <v>62</v>
      </c>
      <c r="Z3" s="17" t="s">
        <v>63</v>
      </c>
      <c r="AA3" s="17"/>
      <c r="AB3" s="17"/>
      <c r="AC3" s="17"/>
      <c r="AD3" s="17" t="s">
        <v>61</v>
      </c>
      <c r="AE3" s="17" t="s">
        <v>62</v>
      </c>
      <c r="AF3" s="17" t="s">
        <v>63</v>
      </c>
      <c r="AG3" s="17"/>
      <c r="AH3" s="17"/>
      <c r="AI3" s="17"/>
      <c r="AJ3" s="17"/>
      <c r="AK3" s="17"/>
      <c r="AL3" s="17"/>
      <c r="AM3" s="17" t="s">
        <v>61</v>
      </c>
      <c r="AN3" s="17" t="s">
        <v>62</v>
      </c>
      <c r="AO3" s="17" t="s">
        <v>63</v>
      </c>
      <c r="AP3" s="17"/>
      <c r="AQ3" s="17"/>
      <c r="AR3" s="17"/>
      <c r="AS3" s="17"/>
      <c r="AT3" s="17"/>
      <c r="AU3" s="17"/>
      <c r="AV3" s="17" t="s">
        <v>61</v>
      </c>
      <c r="AW3" s="17" t="s">
        <v>62</v>
      </c>
      <c r="AX3" s="17" t="s">
        <v>63</v>
      </c>
      <c r="AY3" s="17"/>
      <c r="AZ3" s="17"/>
      <c r="BA3" s="17"/>
      <c r="BB3" s="17"/>
      <c r="BC3" s="17"/>
      <c r="BD3" s="17"/>
    </row>
    <row r="4" spans="1:58">
      <c r="A4" s="4" t="s">
        <v>64</v>
      </c>
      <c r="B4" s="4" t="s">
        <v>65</v>
      </c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5" t="s">
        <v>60</v>
      </c>
      <c r="O4" s="5" t="s">
        <v>57</v>
      </c>
      <c r="P4" s="5" t="s">
        <v>58</v>
      </c>
      <c r="Q4" s="5" t="s">
        <v>59</v>
      </c>
      <c r="R4" s="17"/>
      <c r="S4" s="17"/>
      <c r="T4" s="5" t="s">
        <v>60</v>
      </c>
      <c r="U4" s="5" t="s">
        <v>57</v>
      </c>
      <c r="V4" s="5" t="s">
        <v>58</v>
      </c>
      <c r="W4" s="5" t="s">
        <v>59</v>
      </c>
      <c r="X4" s="17"/>
      <c r="Y4" s="17"/>
      <c r="Z4" s="5" t="s">
        <v>60</v>
      </c>
      <c r="AA4" s="5" t="s">
        <v>57</v>
      </c>
      <c r="AB4" s="5" t="s">
        <v>58</v>
      </c>
      <c r="AC4" s="5" t="s">
        <v>59</v>
      </c>
      <c r="AD4" s="17"/>
      <c r="AE4" s="17"/>
      <c r="AF4" s="5" t="s">
        <v>60</v>
      </c>
      <c r="AG4" s="5" t="s">
        <v>54</v>
      </c>
      <c r="AH4" s="5" t="s">
        <v>55</v>
      </c>
      <c r="AI4" s="5" t="s">
        <v>56</v>
      </c>
      <c r="AJ4" s="5" t="s">
        <v>57</v>
      </c>
      <c r="AK4" s="5" t="s">
        <v>58</v>
      </c>
      <c r="AL4" s="5" t="s">
        <v>59</v>
      </c>
      <c r="AM4" s="17"/>
      <c r="AN4" s="17"/>
      <c r="AO4" s="5" t="s">
        <v>60</v>
      </c>
      <c r="AP4" s="5" t="s">
        <v>54</v>
      </c>
      <c r="AQ4" s="5" t="s">
        <v>55</v>
      </c>
      <c r="AR4" s="5" t="s">
        <v>56</v>
      </c>
      <c r="AS4" s="5" t="s">
        <v>57</v>
      </c>
      <c r="AT4" s="5" t="s">
        <v>58</v>
      </c>
      <c r="AU4" s="5" t="s">
        <v>59</v>
      </c>
      <c r="AV4" s="17"/>
      <c r="AW4" s="17"/>
      <c r="AX4" s="5" t="s">
        <v>60</v>
      </c>
      <c r="AY4" s="5" t="s">
        <v>54</v>
      </c>
      <c r="AZ4" s="5" t="s">
        <v>55</v>
      </c>
      <c r="BA4" s="5" t="s">
        <v>56</v>
      </c>
      <c r="BB4" s="5" t="s">
        <v>57</v>
      </c>
      <c r="BC4" s="5" t="s">
        <v>58</v>
      </c>
      <c r="BD4" s="5" t="s">
        <v>59</v>
      </c>
    </row>
    <row r="5" spans="1:58">
      <c r="A5" s="4">
        <v>1</v>
      </c>
      <c r="B5" s="4">
        <v>1</v>
      </c>
      <c r="C5" s="16" t="s">
        <v>66</v>
      </c>
      <c r="D5" s="16"/>
      <c r="E5" s="12">
        <v>2663</v>
      </c>
      <c r="F5" s="12">
        <v>2681</v>
      </c>
      <c r="G5" s="12">
        <v>2763</v>
      </c>
      <c r="H5" s="12">
        <v>2859</v>
      </c>
      <c r="I5" s="12">
        <v>2917</v>
      </c>
      <c r="J5" s="12">
        <v>2898</v>
      </c>
      <c r="K5" s="6">
        <f>SUM(E5:J5)</f>
        <v>16781</v>
      </c>
      <c r="L5" s="13">
        <v>5</v>
      </c>
      <c r="M5" s="6"/>
      <c r="N5" s="6">
        <f>SUM(O5:Q5)</f>
        <v>629</v>
      </c>
      <c r="O5" s="6">
        <f>AA5-U5</f>
        <v>188</v>
      </c>
      <c r="P5" s="6">
        <f>AB5-V5</f>
        <v>212</v>
      </c>
      <c r="Q5" s="6">
        <f>AC5-W5</f>
        <v>229</v>
      </c>
      <c r="R5" s="12">
        <v>34</v>
      </c>
      <c r="S5" s="12">
        <v>6745</v>
      </c>
      <c r="T5" s="6">
        <f t="shared" ref="T5:T16" si="0">SUM(U5:W5)</f>
        <v>4280</v>
      </c>
      <c r="U5" s="12">
        <v>1382</v>
      </c>
      <c r="V5" s="12">
        <v>1452</v>
      </c>
      <c r="W5" s="12">
        <v>1446</v>
      </c>
      <c r="X5" s="6">
        <f>L5+R5</f>
        <v>39</v>
      </c>
      <c r="Y5" s="6">
        <f>M5+S5</f>
        <v>6745</v>
      </c>
      <c r="Z5" s="6">
        <f>SUM(AA5:AC5)</f>
        <v>4909</v>
      </c>
      <c r="AA5" s="12">
        <v>1570</v>
      </c>
      <c r="AB5" s="12">
        <v>1664</v>
      </c>
      <c r="AC5" s="12">
        <v>1675</v>
      </c>
      <c r="AD5" s="13">
        <v>18</v>
      </c>
      <c r="AE5" s="13">
        <v>2080</v>
      </c>
      <c r="AF5" s="6">
        <f>SUM(AG5:AL5)</f>
        <v>1861</v>
      </c>
      <c r="AG5" s="12">
        <v>12</v>
      </c>
      <c r="AH5" s="12">
        <v>200</v>
      </c>
      <c r="AI5" s="12">
        <v>299</v>
      </c>
      <c r="AJ5" s="12">
        <v>433</v>
      </c>
      <c r="AK5" s="12">
        <v>446</v>
      </c>
      <c r="AL5" s="13">
        <v>471</v>
      </c>
      <c r="AM5" s="13">
        <v>42</v>
      </c>
      <c r="AN5" s="13">
        <v>4105</v>
      </c>
      <c r="AO5" s="6">
        <f>SUM(AP5:AU5)</f>
        <v>4494</v>
      </c>
      <c r="AP5" s="12">
        <v>258</v>
      </c>
      <c r="AQ5" s="12">
        <v>774</v>
      </c>
      <c r="AR5" s="12">
        <v>873</v>
      </c>
      <c r="AS5" s="12">
        <v>875</v>
      </c>
      <c r="AT5" s="12">
        <v>879</v>
      </c>
      <c r="AU5" s="12">
        <v>835</v>
      </c>
      <c r="AV5" s="6">
        <f>AD5+AM5</f>
        <v>60</v>
      </c>
      <c r="AW5" s="6">
        <f>AE5+AN5</f>
        <v>6185</v>
      </c>
      <c r="AX5" s="6">
        <f>SUM(AY5:BD5)</f>
        <v>6355</v>
      </c>
      <c r="AY5" s="6">
        <f t="shared" ref="AY5:BD5" si="1">AG5+AP5</f>
        <v>270</v>
      </c>
      <c r="AZ5" s="6">
        <f t="shared" si="1"/>
        <v>974</v>
      </c>
      <c r="BA5" s="6">
        <f t="shared" si="1"/>
        <v>1172</v>
      </c>
      <c r="BB5" s="6">
        <f t="shared" si="1"/>
        <v>1308</v>
      </c>
      <c r="BC5" s="6">
        <f t="shared" si="1"/>
        <v>1325</v>
      </c>
      <c r="BD5" s="6">
        <f t="shared" si="1"/>
        <v>1306</v>
      </c>
      <c r="BE5" s="4">
        <f>((O5+U5+BB5)/H5)*100</f>
        <v>100.66456803077999</v>
      </c>
      <c r="BF5" s="4">
        <f>((AB5+AC5+BC5+BD5)/(I5+J5))*100</f>
        <v>102.66552020636286</v>
      </c>
    </row>
    <row r="6" spans="1:58">
      <c r="A6" s="4">
        <v>1</v>
      </c>
      <c r="B6" s="4">
        <v>1</v>
      </c>
      <c r="C6" s="16" t="s">
        <v>67</v>
      </c>
      <c r="D6" s="16"/>
      <c r="E6" s="12">
        <v>3185</v>
      </c>
      <c r="F6" s="12">
        <v>3132</v>
      </c>
      <c r="G6" s="12">
        <v>3251</v>
      </c>
      <c r="H6" s="12">
        <v>3339</v>
      </c>
      <c r="I6" s="12">
        <v>3507</v>
      </c>
      <c r="J6" s="12">
        <v>3415</v>
      </c>
      <c r="K6" s="6">
        <f t="shared" ref="K6:K24" si="2">SUM(E6:J6)</f>
        <v>19829</v>
      </c>
      <c r="L6" s="13">
        <v>8</v>
      </c>
      <c r="M6" s="6"/>
      <c r="N6" s="6">
        <f t="shared" ref="N6:N24" si="3">SUM(O6:Q6)</f>
        <v>664</v>
      </c>
      <c r="O6" s="6">
        <f t="shared" ref="O6:O24" si="4">AA6-U6</f>
        <v>202</v>
      </c>
      <c r="P6" s="6">
        <f t="shared" ref="P6:P16" si="5">AB6-V6</f>
        <v>221</v>
      </c>
      <c r="Q6" s="6">
        <f t="shared" ref="Q6:Q16" si="6">AC6-W6</f>
        <v>241</v>
      </c>
      <c r="R6" s="12">
        <v>26</v>
      </c>
      <c r="S6" s="12">
        <v>5010</v>
      </c>
      <c r="T6" s="6">
        <f t="shared" si="0"/>
        <v>4181</v>
      </c>
      <c r="U6" s="12">
        <v>1377</v>
      </c>
      <c r="V6" s="12">
        <v>1431</v>
      </c>
      <c r="W6" s="12">
        <v>1373</v>
      </c>
      <c r="X6" s="6">
        <f t="shared" ref="X6:X16" si="7">L6+R6</f>
        <v>34</v>
      </c>
      <c r="Y6" s="6">
        <f t="shared" ref="Y6:Y16" si="8">M6+S6</f>
        <v>5010</v>
      </c>
      <c r="Z6" s="6">
        <f t="shared" ref="Z6:Z16" si="9">SUM(AA6:AC6)</f>
        <v>4845</v>
      </c>
      <c r="AA6" s="12">
        <v>1579</v>
      </c>
      <c r="AB6" s="12">
        <v>1652</v>
      </c>
      <c r="AC6" s="12">
        <v>1614</v>
      </c>
      <c r="AD6" s="13">
        <v>21</v>
      </c>
      <c r="AE6" s="13">
        <v>2290</v>
      </c>
      <c r="AF6" s="6">
        <f t="shared" ref="AF6:AF16" si="10">SUM(AG6:AL6)</f>
        <v>2062</v>
      </c>
      <c r="AG6" s="12">
        <v>61</v>
      </c>
      <c r="AH6" s="12">
        <v>235</v>
      </c>
      <c r="AI6" s="12">
        <v>340</v>
      </c>
      <c r="AJ6" s="12">
        <v>436</v>
      </c>
      <c r="AK6" s="12">
        <v>507</v>
      </c>
      <c r="AL6" s="12">
        <v>483</v>
      </c>
      <c r="AM6" s="13">
        <v>63</v>
      </c>
      <c r="AN6" s="13">
        <v>5452</v>
      </c>
      <c r="AO6" s="6">
        <f>SUM(AP6:AU6)</f>
        <v>6038</v>
      </c>
      <c r="AP6" s="12">
        <v>340</v>
      </c>
      <c r="AQ6" s="12">
        <v>902</v>
      </c>
      <c r="AR6" s="12">
        <v>1056</v>
      </c>
      <c r="AS6" s="12">
        <v>1221</v>
      </c>
      <c r="AT6" s="12">
        <v>1276</v>
      </c>
      <c r="AU6" s="12">
        <v>1243</v>
      </c>
      <c r="AV6" s="6">
        <f t="shared" ref="AV6:AV16" si="11">AD6+AM6</f>
        <v>84</v>
      </c>
      <c r="AW6" s="6">
        <f t="shared" ref="AW6:AW16" si="12">AE6+AN6</f>
        <v>7742</v>
      </c>
      <c r="AX6" s="6">
        <f t="shared" ref="AX6:AX16" si="13">SUM(AY6:BD6)</f>
        <v>8100</v>
      </c>
      <c r="AY6" s="6">
        <f t="shared" ref="AY6:AY16" si="14">AG6+AP6</f>
        <v>401</v>
      </c>
      <c r="AZ6" s="6">
        <f t="shared" ref="AZ6:AZ16" si="15">AH6+AQ6</f>
        <v>1137</v>
      </c>
      <c r="BA6" s="6">
        <f t="shared" ref="BA6:BA16" si="16">AI6+AR6</f>
        <v>1396</v>
      </c>
      <c r="BB6" s="6">
        <f t="shared" ref="BB6:BB16" si="17">AJ6+AS6</f>
        <v>1657</v>
      </c>
      <c r="BC6" s="6">
        <f t="shared" ref="BC6:BC16" si="18">AK6+AT6</f>
        <v>1783</v>
      </c>
      <c r="BD6" s="6">
        <f t="shared" ref="BD6:BD16" si="19">AL6+AU6</f>
        <v>1726</v>
      </c>
      <c r="BE6" s="4">
        <f t="shared" ref="BE6:BE26" si="20">((O6+U6+BB6)/H6)*100</f>
        <v>96.915244085055406</v>
      </c>
      <c r="BF6" s="4">
        <f t="shared" ref="BF6:BF26" si="21">((AB6+AC6+BC6+BD6)/(I6+J6))*100</f>
        <v>97.876336318982951</v>
      </c>
    </row>
    <row r="7" spans="1:58">
      <c r="A7" s="4">
        <v>1</v>
      </c>
      <c r="B7" s="4">
        <v>1</v>
      </c>
      <c r="C7" s="16" t="s">
        <v>68</v>
      </c>
      <c r="D7" s="16"/>
      <c r="E7" s="12">
        <v>646</v>
      </c>
      <c r="F7" s="12">
        <v>746</v>
      </c>
      <c r="G7" s="12">
        <v>731</v>
      </c>
      <c r="H7" s="12">
        <v>783</v>
      </c>
      <c r="I7" s="12">
        <v>864</v>
      </c>
      <c r="J7" s="12">
        <v>873</v>
      </c>
      <c r="K7" s="6">
        <f t="shared" si="2"/>
        <v>4643</v>
      </c>
      <c r="L7" s="13">
        <v>7</v>
      </c>
      <c r="M7" s="6"/>
      <c r="N7" s="6">
        <f t="shared" si="3"/>
        <v>314</v>
      </c>
      <c r="O7" s="6">
        <f t="shared" si="4"/>
        <v>82</v>
      </c>
      <c r="P7" s="6">
        <f t="shared" si="5"/>
        <v>127</v>
      </c>
      <c r="Q7" s="6">
        <f t="shared" si="6"/>
        <v>105</v>
      </c>
      <c r="R7" s="12">
        <v>6</v>
      </c>
      <c r="S7" s="12">
        <v>870</v>
      </c>
      <c r="T7" s="6">
        <f t="shared" si="0"/>
        <v>422</v>
      </c>
      <c r="U7" s="12">
        <v>134</v>
      </c>
      <c r="V7" s="12">
        <v>138</v>
      </c>
      <c r="W7" s="12">
        <v>150</v>
      </c>
      <c r="X7" s="6">
        <f t="shared" si="7"/>
        <v>13</v>
      </c>
      <c r="Y7" s="6">
        <f t="shared" si="8"/>
        <v>870</v>
      </c>
      <c r="Z7" s="6">
        <f t="shared" si="9"/>
        <v>736</v>
      </c>
      <c r="AA7" s="12">
        <v>216</v>
      </c>
      <c r="AB7" s="12">
        <v>265</v>
      </c>
      <c r="AC7" s="12">
        <v>255</v>
      </c>
      <c r="AD7" s="13">
        <v>4</v>
      </c>
      <c r="AE7" s="13">
        <v>285</v>
      </c>
      <c r="AF7" s="6">
        <f t="shared" si="10"/>
        <v>210</v>
      </c>
      <c r="AG7" s="12">
        <v>2</v>
      </c>
      <c r="AH7" s="12">
        <v>18</v>
      </c>
      <c r="AI7" s="12">
        <v>30</v>
      </c>
      <c r="AJ7" s="12">
        <v>48</v>
      </c>
      <c r="AK7" s="12">
        <v>61</v>
      </c>
      <c r="AL7" s="12">
        <v>51</v>
      </c>
      <c r="AM7" s="13">
        <v>25</v>
      </c>
      <c r="AN7" s="13">
        <v>2455</v>
      </c>
      <c r="AO7" s="6">
        <f t="shared" ref="AO7:AO16" si="22">SUM(AP7:AU7)</f>
        <v>2360</v>
      </c>
      <c r="AP7" s="12">
        <v>81</v>
      </c>
      <c r="AQ7" s="12">
        <v>323</v>
      </c>
      <c r="AR7" s="12">
        <v>393</v>
      </c>
      <c r="AS7" s="12">
        <v>494</v>
      </c>
      <c r="AT7" s="12">
        <v>504</v>
      </c>
      <c r="AU7" s="12">
        <v>565</v>
      </c>
      <c r="AV7" s="6">
        <f t="shared" si="11"/>
        <v>29</v>
      </c>
      <c r="AW7" s="6">
        <f t="shared" si="12"/>
        <v>2740</v>
      </c>
      <c r="AX7" s="6">
        <f t="shared" si="13"/>
        <v>2570</v>
      </c>
      <c r="AY7" s="6">
        <f t="shared" si="14"/>
        <v>83</v>
      </c>
      <c r="AZ7" s="6">
        <f t="shared" si="15"/>
        <v>341</v>
      </c>
      <c r="BA7" s="6">
        <f t="shared" si="16"/>
        <v>423</v>
      </c>
      <c r="BB7" s="6">
        <f t="shared" si="17"/>
        <v>542</v>
      </c>
      <c r="BC7" s="6">
        <f t="shared" si="18"/>
        <v>565</v>
      </c>
      <c r="BD7" s="6">
        <f t="shared" si="19"/>
        <v>616</v>
      </c>
      <c r="BE7" s="4">
        <f t="shared" si="20"/>
        <v>96.807151979565774</v>
      </c>
      <c r="BF7" s="4">
        <f t="shared" si="21"/>
        <v>97.92746113989638</v>
      </c>
    </row>
    <row r="8" spans="1:58">
      <c r="A8" s="4">
        <v>1</v>
      </c>
      <c r="B8" s="4">
        <v>1</v>
      </c>
      <c r="C8" s="16" t="s">
        <v>69</v>
      </c>
      <c r="D8" s="16"/>
      <c r="E8" s="12">
        <v>1941</v>
      </c>
      <c r="F8" s="12">
        <v>1885</v>
      </c>
      <c r="G8" s="12">
        <v>2015</v>
      </c>
      <c r="H8" s="12">
        <v>1989</v>
      </c>
      <c r="I8" s="12">
        <v>2014</v>
      </c>
      <c r="J8" s="12">
        <v>2031</v>
      </c>
      <c r="K8" s="6">
        <f t="shared" si="2"/>
        <v>11875</v>
      </c>
      <c r="L8" s="13">
        <v>10</v>
      </c>
      <c r="M8" s="6"/>
      <c r="N8" s="6">
        <f t="shared" si="3"/>
        <v>495</v>
      </c>
      <c r="O8" s="6">
        <f t="shared" si="4"/>
        <v>0</v>
      </c>
      <c r="P8" s="6">
        <f t="shared" si="5"/>
        <v>250</v>
      </c>
      <c r="Q8" s="6">
        <f t="shared" si="6"/>
        <v>245</v>
      </c>
      <c r="R8" s="12">
        <v>6</v>
      </c>
      <c r="S8" s="12">
        <v>1325</v>
      </c>
      <c r="T8" s="6">
        <f t="shared" si="0"/>
        <v>926</v>
      </c>
      <c r="U8" s="12">
        <v>302</v>
      </c>
      <c r="V8" s="12">
        <v>310</v>
      </c>
      <c r="W8" s="12">
        <v>314</v>
      </c>
      <c r="X8" s="6">
        <f t="shared" si="7"/>
        <v>16</v>
      </c>
      <c r="Y8" s="6">
        <f t="shared" si="8"/>
        <v>1325</v>
      </c>
      <c r="Z8" s="6">
        <f t="shared" si="9"/>
        <v>1421</v>
      </c>
      <c r="AA8" s="12">
        <v>302</v>
      </c>
      <c r="AB8" s="12">
        <v>560</v>
      </c>
      <c r="AC8" s="12">
        <v>559</v>
      </c>
      <c r="AD8" s="13">
        <v>5</v>
      </c>
      <c r="AE8" s="13">
        <v>420</v>
      </c>
      <c r="AF8" s="6">
        <f t="shared" si="10"/>
        <v>410</v>
      </c>
      <c r="AG8" s="12">
        <v>9</v>
      </c>
      <c r="AH8" s="12">
        <v>47</v>
      </c>
      <c r="AI8" s="12">
        <v>76</v>
      </c>
      <c r="AJ8" s="12">
        <v>91</v>
      </c>
      <c r="AK8" s="12">
        <v>94</v>
      </c>
      <c r="AL8" s="12">
        <v>93</v>
      </c>
      <c r="AM8" s="13">
        <v>40</v>
      </c>
      <c r="AN8" s="13">
        <v>4880</v>
      </c>
      <c r="AO8" s="6">
        <f t="shared" si="22"/>
        <v>5217</v>
      </c>
      <c r="AP8" s="12">
        <v>198</v>
      </c>
      <c r="AQ8" s="12">
        <v>701</v>
      </c>
      <c r="AR8" s="12">
        <v>934</v>
      </c>
      <c r="AS8" s="12">
        <v>1123</v>
      </c>
      <c r="AT8" s="12">
        <v>1126</v>
      </c>
      <c r="AU8" s="12">
        <v>1135</v>
      </c>
      <c r="AV8" s="6">
        <f t="shared" si="11"/>
        <v>45</v>
      </c>
      <c r="AW8" s="6">
        <f t="shared" si="12"/>
        <v>5300</v>
      </c>
      <c r="AX8" s="6">
        <f t="shared" si="13"/>
        <v>5627</v>
      </c>
      <c r="AY8" s="6">
        <f t="shared" si="14"/>
        <v>207</v>
      </c>
      <c r="AZ8" s="6">
        <f t="shared" si="15"/>
        <v>748</v>
      </c>
      <c r="BA8" s="6">
        <f t="shared" si="16"/>
        <v>1010</v>
      </c>
      <c r="BB8" s="6">
        <f t="shared" si="17"/>
        <v>1214</v>
      </c>
      <c r="BC8" s="6">
        <f t="shared" si="18"/>
        <v>1220</v>
      </c>
      <c r="BD8" s="6">
        <f t="shared" si="19"/>
        <v>1228</v>
      </c>
      <c r="BE8" s="4">
        <f t="shared" si="20"/>
        <v>76.219205630970336</v>
      </c>
      <c r="BF8" s="4">
        <f t="shared" si="21"/>
        <v>88.182941903584677</v>
      </c>
    </row>
    <row r="9" spans="1:58">
      <c r="A9" s="4">
        <v>1</v>
      </c>
      <c r="B9" s="4">
        <v>1</v>
      </c>
      <c r="C9" s="16" t="s">
        <v>70</v>
      </c>
      <c r="D9" s="16"/>
      <c r="E9" s="12">
        <v>1986</v>
      </c>
      <c r="F9" s="12">
        <v>2029</v>
      </c>
      <c r="G9" s="12">
        <v>2135</v>
      </c>
      <c r="H9" s="12">
        <v>2145</v>
      </c>
      <c r="I9" s="12">
        <v>2310</v>
      </c>
      <c r="J9" s="12">
        <v>2211</v>
      </c>
      <c r="K9" s="6">
        <f t="shared" si="2"/>
        <v>12816</v>
      </c>
      <c r="L9" s="13">
        <v>4</v>
      </c>
      <c r="M9" s="6"/>
      <c r="N9" s="6">
        <f t="shared" si="3"/>
        <v>420</v>
      </c>
      <c r="O9" s="6">
        <f t="shared" si="4"/>
        <v>130</v>
      </c>
      <c r="P9" s="6">
        <f t="shared" si="5"/>
        <v>153</v>
      </c>
      <c r="Q9" s="6">
        <f t="shared" si="6"/>
        <v>137</v>
      </c>
      <c r="R9" s="12">
        <v>17</v>
      </c>
      <c r="S9" s="12">
        <v>3315</v>
      </c>
      <c r="T9" s="6">
        <f t="shared" si="0"/>
        <v>2298</v>
      </c>
      <c r="U9" s="12">
        <v>751</v>
      </c>
      <c r="V9" s="12">
        <v>776</v>
      </c>
      <c r="W9" s="12">
        <v>771</v>
      </c>
      <c r="X9" s="6">
        <f t="shared" si="7"/>
        <v>21</v>
      </c>
      <c r="Y9" s="6">
        <f t="shared" si="8"/>
        <v>3315</v>
      </c>
      <c r="Z9" s="6">
        <f t="shared" si="9"/>
        <v>2718</v>
      </c>
      <c r="AA9" s="12">
        <v>881</v>
      </c>
      <c r="AB9" s="12">
        <v>929</v>
      </c>
      <c r="AC9" s="12">
        <v>908</v>
      </c>
      <c r="AD9" s="13">
        <v>1</v>
      </c>
      <c r="AE9" s="13">
        <v>120</v>
      </c>
      <c r="AF9" s="6">
        <f t="shared" si="10"/>
        <v>140</v>
      </c>
      <c r="AG9" s="12">
        <v>4</v>
      </c>
      <c r="AH9" s="12">
        <v>20</v>
      </c>
      <c r="AI9" s="12">
        <v>24</v>
      </c>
      <c r="AJ9" s="12">
        <v>26</v>
      </c>
      <c r="AK9" s="12">
        <v>33</v>
      </c>
      <c r="AL9" s="12">
        <v>33</v>
      </c>
      <c r="AM9" s="13">
        <v>42</v>
      </c>
      <c r="AN9" s="13">
        <v>4950</v>
      </c>
      <c r="AO9" s="6">
        <f t="shared" si="22"/>
        <v>5448</v>
      </c>
      <c r="AP9" s="12">
        <v>272</v>
      </c>
      <c r="AQ9" s="12">
        <v>812</v>
      </c>
      <c r="AR9" s="12">
        <v>997</v>
      </c>
      <c r="AS9" s="12">
        <v>1071</v>
      </c>
      <c r="AT9" s="12">
        <v>1169</v>
      </c>
      <c r="AU9" s="12">
        <v>1127</v>
      </c>
      <c r="AV9" s="6">
        <f t="shared" si="11"/>
        <v>43</v>
      </c>
      <c r="AW9" s="6">
        <f t="shared" si="12"/>
        <v>5070</v>
      </c>
      <c r="AX9" s="6">
        <f t="shared" si="13"/>
        <v>5588</v>
      </c>
      <c r="AY9" s="6">
        <f t="shared" si="14"/>
        <v>276</v>
      </c>
      <c r="AZ9" s="6">
        <f t="shared" si="15"/>
        <v>832</v>
      </c>
      <c r="BA9" s="6">
        <f t="shared" si="16"/>
        <v>1021</v>
      </c>
      <c r="BB9" s="6">
        <f t="shared" si="17"/>
        <v>1097</v>
      </c>
      <c r="BC9" s="6">
        <f t="shared" si="18"/>
        <v>1202</v>
      </c>
      <c r="BD9" s="6">
        <f t="shared" si="19"/>
        <v>1160</v>
      </c>
      <c r="BE9" s="4">
        <f t="shared" si="20"/>
        <v>92.214452214452209</v>
      </c>
      <c r="BF9" s="4">
        <f t="shared" si="21"/>
        <v>92.877681928776823</v>
      </c>
    </row>
    <row r="10" spans="1:58">
      <c r="A10" s="4">
        <v>1</v>
      </c>
      <c r="B10" s="4">
        <v>1</v>
      </c>
      <c r="C10" s="16" t="s">
        <v>71</v>
      </c>
      <c r="D10" s="16"/>
      <c r="E10" s="12">
        <v>353</v>
      </c>
      <c r="F10" s="12">
        <v>367</v>
      </c>
      <c r="G10" s="12">
        <v>350</v>
      </c>
      <c r="H10" s="12">
        <v>356</v>
      </c>
      <c r="I10" s="12">
        <v>389</v>
      </c>
      <c r="J10" s="12">
        <v>407</v>
      </c>
      <c r="K10" s="6">
        <f t="shared" si="2"/>
        <v>2222</v>
      </c>
      <c r="L10" s="13">
        <v>5</v>
      </c>
      <c r="M10" s="6"/>
      <c r="N10" s="6">
        <f t="shared" si="3"/>
        <v>181</v>
      </c>
      <c r="O10" s="6">
        <f t="shared" si="4"/>
        <v>53</v>
      </c>
      <c r="P10" s="6">
        <f t="shared" si="5"/>
        <v>59</v>
      </c>
      <c r="Q10" s="6">
        <f t="shared" si="6"/>
        <v>69</v>
      </c>
      <c r="R10" s="12">
        <v>3</v>
      </c>
      <c r="S10" s="12">
        <v>830</v>
      </c>
      <c r="T10" s="6">
        <f t="shared" si="0"/>
        <v>207</v>
      </c>
      <c r="U10" s="12">
        <v>56</v>
      </c>
      <c r="V10" s="12">
        <v>72</v>
      </c>
      <c r="W10" s="12">
        <v>79</v>
      </c>
      <c r="X10" s="6">
        <f t="shared" si="7"/>
        <v>8</v>
      </c>
      <c r="Y10" s="6">
        <f t="shared" si="8"/>
        <v>830</v>
      </c>
      <c r="Z10" s="6">
        <f t="shared" si="9"/>
        <v>388</v>
      </c>
      <c r="AA10" s="12">
        <v>109</v>
      </c>
      <c r="AB10" s="12">
        <v>131</v>
      </c>
      <c r="AC10" s="12">
        <v>148</v>
      </c>
      <c r="AD10" s="13">
        <v>5</v>
      </c>
      <c r="AE10" s="13">
        <v>480</v>
      </c>
      <c r="AF10" s="6">
        <f t="shared" si="10"/>
        <v>422</v>
      </c>
      <c r="AG10" s="12">
        <v>7</v>
      </c>
      <c r="AH10" s="12">
        <v>57</v>
      </c>
      <c r="AI10" s="12">
        <v>70</v>
      </c>
      <c r="AJ10" s="12">
        <v>91</v>
      </c>
      <c r="AK10" s="12">
        <v>98</v>
      </c>
      <c r="AL10" s="12">
        <v>99</v>
      </c>
      <c r="AM10" s="13">
        <v>6</v>
      </c>
      <c r="AN10" s="13">
        <v>610</v>
      </c>
      <c r="AO10" s="6">
        <f t="shared" si="22"/>
        <v>667</v>
      </c>
      <c r="AP10" s="12">
        <v>16</v>
      </c>
      <c r="AQ10" s="12">
        <v>95</v>
      </c>
      <c r="AR10" s="12">
        <v>120</v>
      </c>
      <c r="AS10" s="12">
        <v>137</v>
      </c>
      <c r="AT10" s="12">
        <v>149</v>
      </c>
      <c r="AU10" s="12">
        <v>150</v>
      </c>
      <c r="AV10" s="6">
        <f t="shared" si="11"/>
        <v>11</v>
      </c>
      <c r="AW10" s="6">
        <f t="shared" si="12"/>
        <v>1090</v>
      </c>
      <c r="AX10" s="6">
        <f t="shared" si="13"/>
        <v>1089</v>
      </c>
      <c r="AY10" s="6">
        <f t="shared" si="14"/>
        <v>23</v>
      </c>
      <c r="AZ10" s="6">
        <f t="shared" si="15"/>
        <v>152</v>
      </c>
      <c r="BA10" s="6">
        <f t="shared" si="16"/>
        <v>190</v>
      </c>
      <c r="BB10" s="6">
        <f t="shared" si="17"/>
        <v>228</v>
      </c>
      <c r="BC10" s="6">
        <f t="shared" si="18"/>
        <v>247</v>
      </c>
      <c r="BD10" s="6">
        <f t="shared" si="19"/>
        <v>249</v>
      </c>
      <c r="BE10" s="4">
        <f t="shared" si="20"/>
        <v>94.662921348314612</v>
      </c>
      <c r="BF10" s="4">
        <f t="shared" si="21"/>
        <v>97.361809045226138</v>
      </c>
    </row>
    <row r="11" spans="1:58">
      <c r="A11" s="4">
        <v>1</v>
      </c>
      <c r="B11" s="4">
        <v>1</v>
      </c>
      <c r="C11" s="16" t="s">
        <v>72</v>
      </c>
      <c r="D11" s="16"/>
      <c r="E11" s="12">
        <v>626</v>
      </c>
      <c r="F11" s="12">
        <v>593</v>
      </c>
      <c r="G11" s="12">
        <v>674</v>
      </c>
      <c r="H11" s="12">
        <v>634</v>
      </c>
      <c r="I11" s="12">
        <v>692</v>
      </c>
      <c r="J11" s="12">
        <v>671</v>
      </c>
      <c r="K11" s="6">
        <f t="shared" si="2"/>
        <v>3890</v>
      </c>
      <c r="L11" s="13">
        <v>5</v>
      </c>
      <c r="M11" s="6"/>
      <c r="N11" s="6">
        <f t="shared" si="3"/>
        <v>470</v>
      </c>
      <c r="O11" s="6">
        <f t="shared" si="4"/>
        <v>149</v>
      </c>
      <c r="P11" s="6">
        <f t="shared" si="5"/>
        <v>169</v>
      </c>
      <c r="Q11" s="6">
        <f t="shared" si="6"/>
        <v>152</v>
      </c>
      <c r="R11" s="12">
        <v>2</v>
      </c>
      <c r="S11" s="12">
        <v>400</v>
      </c>
      <c r="T11" s="6">
        <f t="shared" si="0"/>
        <v>299</v>
      </c>
      <c r="U11" s="12">
        <v>96</v>
      </c>
      <c r="V11" s="12">
        <v>102</v>
      </c>
      <c r="W11" s="12">
        <v>101</v>
      </c>
      <c r="X11" s="6">
        <f t="shared" si="7"/>
        <v>7</v>
      </c>
      <c r="Y11" s="6">
        <f t="shared" si="8"/>
        <v>400</v>
      </c>
      <c r="Z11" s="6">
        <f t="shared" si="9"/>
        <v>769</v>
      </c>
      <c r="AA11" s="12">
        <v>245</v>
      </c>
      <c r="AB11" s="12">
        <v>271</v>
      </c>
      <c r="AC11" s="12">
        <v>253</v>
      </c>
      <c r="AD11" s="13">
        <v>9</v>
      </c>
      <c r="AE11" s="13">
        <v>960</v>
      </c>
      <c r="AF11" s="6">
        <f t="shared" si="10"/>
        <v>914</v>
      </c>
      <c r="AG11" s="12">
        <v>41</v>
      </c>
      <c r="AH11" s="12">
        <v>120</v>
      </c>
      <c r="AI11" s="12">
        <v>162</v>
      </c>
      <c r="AJ11" s="12">
        <v>188</v>
      </c>
      <c r="AK11" s="12">
        <v>188</v>
      </c>
      <c r="AL11" s="12">
        <v>215</v>
      </c>
      <c r="AM11" s="13">
        <v>6</v>
      </c>
      <c r="AN11" s="13">
        <v>700</v>
      </c>
      <c r="AO11" s="6">
        <f t="shared" si="22"/>
        <v>753</v>
      </c>
      <c r="AP11" s="12">
        <v>32</v>
      </c>
      <c r="AQ11" s="12">
        <v>97</v>
      </c>
      <c r="AR11" s="12">
        <v>135</v>
      </c>
      <c r="AS11" s="12">
        <v>152</v>
      </c>
      <c r="AT11" s="12">
        <v>174</v>
      </c>
      <c r="AU11" s="12">
        <v>163</v>
      </c>
      <c r="AV11" s="6">
        <f t="shared" si="11"/>
        <v>15</v>
      </c>
      <c r="AW11" s="6">
        <f t="shared" si="12"/>
        <v>1660</v>
      </c>
      <c r="AX11" s="6">
        <f t="shared" si="13"/>
        <v>1667</v>
      </c>
      <c r="AY11" s="6">
        <f t="shared" si="14"/>
        <v>73</v>
      </c>
      <c r="AZ11" s="6">
        <f t="shared" si="15"/>
        <v>217</v>
      </c>
      <c r="BA11" s="6">
        <f t="shared" si="16"/>
        <v>297</v>
      </c>
      <c r="BB11" s="6">
        <f t="shared" si="17"/>
        <v>340</v>
      </c>
      <c r="BC11" s="6">
        <f t="shared" si="18"/>
        <v>362</v>
      </c>
      <c r="BD11" s="6">
        <f t="shared" si="19"/>
        <v>378</v>
      </c>
      <c r="BE11" s="4">
        <f t="shared" si="20"/>
        <v>92.271293375394322</v>
      </c>
      <c r="BF11" s="4">
        <f t="shared" si="21"/>
        <v>92.736610418195156</v>
      </c>
    </row>
    <row r="12" spans="1:58">
      <c r="A12" s="4">
        <v>1</v>
      </c>
      <c r="B12" s="4">
        <v>1</v>
      </c>
      <c r="C12" s="16" t="s">
        <v>73</v>
      </c>
      <c r="D12" s="16"/>
      <c r="E12" s="12">
        <v>501</v>
      </c>
      <c r="F12" s="12">
        <v>585</v>
      </c>
      <c r="G12" s="12">
        <v>570</v>
      </c>
      <c r="H12" s="12">
        <v>546</v>
      </c>
      <c r="I12" s="12">
        <v>592</v>
      </c>
      <c r="J12" s="12">
        <v>598</v>
      </c>
      <c r="K12" s="6">
        <f t="shared" si="2"/>
        <v>3392</v>
      </c>
      <c r="L12" s="13">
        <v>4</v>
      </c>
      <c r="M12" s="6"/>
      <c r="N12" s="6">
        <f t="shared" si="3"/>
        <v>470</v>
      </c>
      <c r="O12" s="6">
        <f t="shared" si="4"/>
        <v>156</v>
      </c>
      <c r="P12" s="6">
        <f t="shared" si="5"/>
        <v>150</v>
      </c>
      <c r="Q12" s="6">
        <f t="shared" si="6"/>
        <v>164</v>
      </c>
      <c r="R12" s="12">
        <v>2</v>
      </c>
      <c r="S12" s="12">
        <v>540</v>
      </c>
      <c r="T12" s="6">
        <f t="shared" si="0"/>
        <v>343</v>
      </c>
      <c r="U12" s="12">
        <v>114</v>
      </c>
      <c r="V12" s="12">
        <v>99</v>
      </c>
      <c r="W12" s="12">
        <v>130</v>
      </c>
      <c r="X12" s="6">
        <f t="shared" si="7"/>
        <v>6</v>
      </c>
      <c r="Y12" s="6">
        <f t="shared" si="8"/>
        <v>540</v>
      </c>
      <c r="Z12" s="6">
        <f t="shared" si="9"/>
        <v>813</v>
      </c>
      <c r="AA12" s="12">
        <v>270</v>
      </c>
      <c r="AB12" s="12">
        <v>249</v>
      </c>
      <c r="AC12" s="12">
        <v>294</v>
      </c>
      <c r="AD12" s="13">
        <v>4</v>
      </c>
      <c r="AE12" s="13">
        <v>370</v>
      </c>
      <c r="AF12" s="6">
        <f t="shared" si="10"/>
        <v>255</v>
      </c>
      <c r="AG12" s="12">
        <v>4</v>
      </c>
      <c r="AH12" s="12">
        <v>28</v>
      </c>
      <c r="AI12" s="12">
        <v>43</v>
      </c>
      <c r="AJ12" s="12">
        <v>44</v>
      </c>
      <c r="AK12" s="12">
        <v>66</v>
      </c>
      <c r="AL12" s="12">
        <v>70</v>
      </c>
      <c r="AM12" s="13">
        <v>9</v>
      </c>
      <c r="AN12" s="13">
        <v>1180</v>
      </c>
      <c r="AO12" s="6">
        <f t="shared" si="22"/>
        <v>1256</v>
      </c>
      <c r="AP12" s="12">
        <v>60</v>
      </c>
      <c r="AQ12" s="12">
        <v>203</v>
      </c>
      <c r="AR12" s="12">
        <v>226</v>
      </c>
      <c r="AS12" s="12">
        <v>244</v>
      </c>
      <c r="AT12" s="12">
        <v>276</v>
      </c>
      <c r="AU12" s="12">
        <v>247</v>
      </c>
      <c r="AV12" s="6">
        <f t="shared" si="11"/>
        <v>13</v>
      </c>
      <c r="AW12" s="6">
        <f t="shared" si="12"/>
        <v>1550</v>
      </c>
      <c r="AX12" s="6">
        <f t="shared" si="13"/>
        <v>1511</v>
      </c>
      <c r="AY12" s="6">
        <f t="shared" si="14"/>
        <v>64</v>
      </c>
      <c r="AZ12" s="6">
        <f t="shared" si="15"/>
        <v>231</v>
      </c>
      <c r="BA12" s="6">
        <f t="shared" si="16"/>
        <v>269</v>
      </c>
      <c r="BB12" s="6">
        <f t="shared" si="17"/>
        <v>288</v>
      </c>
      <c r="BC12" s="6">
        <f t="shared" si="18"/>
        <v>342</v>
      </c>
      <c r="BD12" s="6">
        <f t="shared" si="19"/>
        <v>317</v>
      </c>
      <c r="BE12" s="4">
        <f t="shared" si="20"/>
        <v>102.19780219780219</v>
      </c>
      <c r="BF12" s="4">
        <f t="shared" si="21"/>
        <v>101.00840336134453</v>
      </c>
    </row>
    <row r="13" spans="1:58">
      <c r="A13" s="4">
        <v>1</v>
      </c>
      <c r="B13" s="4">
        <v>1</v>
      </c>
      <c r="C13" s="16" t="s">
        <v>74</v>
      </c>
      <c r="D13" s="16"/>
      <c r="E13" s="12">
        <v>414</v>
      </c>
      <c r="F13" s="12">
        <v>473</v>
      </c>
      <c r="G13" s="12">
        <v>530</v>
      </c>
      <c r="H13" s="12">
        <v>533</v>
      </c>
      <c r="I13" s="12">
        <v>575</v>
      </c>
      <c r="J13" s="12">
        <v>566</v>
      </c>
      <c r="K13" s="6">
        <f t="shared" si="2"/>
        <v>3091</v>
      </c>
      <c r="L13" s="13">
        <v>0</v>
      </c>
      <c r="M13" s="6"/>
      <c r="N13" s="6">
        <f t="shared" si="3"/>
        <v>0</v>
      </c>
      <c r="O13" s="6">
        <f t="shared" si="4"/>
        <v>0</v>
      </c>
      <c r="P13" s="6">
        <f t="shared" si="5"/>
        <v>0</v>
      </c>
      <c r="Q13" s="6">
        <f t="shared" si="6"/>
        <v>0</v>
      </c>
      <c r="R13" s="12">
        <v>6</v>
      </c>
      <c r="S13" s="12">
        <v>780</v>
      </c>
      <c r="T13" s="6">
        <f t="shared" si="0"/>
        <v>404</v>
      </c>
      <c r="U13" s="12">
        <v>119</v>
      </c>
      <c r="V13" s="12">
        <v>135</v>
      </c>
      <c r="W13" s="12">
        <v>150</v>
      </c>
      <c r="X13" s="6">
        <f t="shared" si="7"/>
        <v>6</v>
      </c>
      <c r="Y13" s="6">
        <f t="shared" si="8"/>
        <v>780</v>
      </c>
      <c r="Z13" s="6">
        <f t="shared" si="9"/>
        <v>404</v>
      </c>
      <c r="AA13" s="12">
        <v>119</v>
      </c>
      <c r="AB13" s="12">
        <v>135</v>
      </c>
      <c r="AC13" s="12">
        <v>150</v>
      </c>
      <c r="AD13" s="13">
        <v>2</v>
      </c>
      <c r="AE13" s="13">
        <v>120</v>
      </c>
      <c r="AF13" s="6">
        <f t="shared" si="10"/>
        <v>130</v>
      </c>
      <c r="AG13" s="12">
        <v>6</v>
      </c>
      <c r="AH13" s="12">
        <v>19</v>
      </c>
      <c r="AI13" s="12">
        <v>21</v>
      </c>
      <c r="AJ13" s="12">
        <v>28</v>
      </c>
      <c r="AK13" s="12">
        <v>29</v>
      </c>
      <c r="AL13" s="12">
        <v>27</v>
      </c>
      <c r="AM13" s="13">
        <v>18</v>
      </c>
      <c r="AN13" s="13">
        <v>1765</v>
      </c>
      <c r="AO13" s="6">
        <f t="shared" si="22"/>
        <v>1782</v>
      </c>
      <c r="AP13" s="12">
        <v>57</v>
      </c>
      <c r="AQ13" s="12">
        <v>188</v>
      </c>
      <c r="AR13" s="12">
        <v>329</v>
      </c>
      <c r="AS13" s="12">
        <v>393</v>
      </c>
      <c r="AT13" s="12">
        <v>412</v>
      </c>
      <c r="AU13" s="12">
        <v>403</v>
      </c>
      <c r="AV13" s="6">
        <f t="shared" si="11"/>
        <v>20</v>
      </c>
      <c r="AW13" s="6">
        <f t="shared" si="12"/>
        <v>1885</v>
      </c>
      <c r="AX13" s="6">
        <f t="shared" si="13"/>
        <v>1912</v>
      </c>
      <c r="AY13" s="6">
        <f t="shared" si="14"/>
        <v>63</v>
      </c>
      <c r="AZ13" s="6">
        <f t="shared" si="15"/>
        <v>207</v>
      </c>
      <c r="BA13" s="6">
        <f t="shared" si="16"/>
        <v>350</v>
      </c>
      <c r="BB13" s="6">
        <f t="shared" si="17"/>
        <v>421</v>
      </c>
      <c r="BC13" s="6">
        <f t="shared" si="18"/>
        <v>441</v>
      </c>
      <c r="BD13" s="6">
        <f t="shared" si="19"/>
        <v>430</v>
      </c>
      <c r="BE13" s="4">
        <f t="shared" si="20"/>
        <v>101.31332082551594</v>
      </c>
      <c r="BF13" s="4">
        <f t="shared" si="21"/>
        <v>101.31463628396145</v>
      </c>
    </row>
    <row r="14" spans="1:58">
      <c r="A14" s="4">
        <v>1</v>
      </c>
      <c r="B14" s="4">
        <v>1</v>
      </c>
      <c r="C14" s="16" t="s">
        <v>75</v>
      </c>
      <c r="D14" s="16"/>
      <c r="E14" s="12">
        <v>332</v>
      </c>
      <c r="F14" s="12">
        <v>350</v>
      </c>
      <c r="G14" s="12">
        <v>389</v>
      </c>
      <c r="H14" s="12">
        <v>407</v>
      </c>
      <c r="I14" s="12">
        <v>400</v>
      </c>
      <c r="J14" s="12">
        <v>398</v>
      </c>
      <c r="K14" s="6">
        <f t="shared" si="2"/>
        <v>2276</v>
      </c>
      <c r="L14" s="13">
        <v>1</v>
      </c>
      <c r="M14" s="6"/>
      <c r="N14" s="6">
        <f t="shared" si="3"/>
        <v>22</v>
      </c>
      <c r="O14" s="6">
        <f t="shared" si="4"/>
        <v>8</v>
      </c>
      <c r="P14" s="6">
        <f t="shared" si="5"/>
        <v>7</v>
      </c>
      <c r="Q14" s="6">
        <f t="shared" si="6"/>
        <v>7</v>
      </c>
      <c r="R14" s="12">
        <v>4</v>
      </c>
      <c r="S14" s="12">
        <v>510</v>
      </c>
      <c r="T14" s="6">
        <f t="shared" si="0"/>
        <v>286</v>
      </c>
      <c r="U14" s="12">
        <v>98</v>
      </c>
      <c r="V14" s="12">
        <v>102</v>
      </c>
      <c r="W14" s="12">
        <v>86</v>
      </c>
      <c r="X14" s="6">
        <f t="shared" si="7"/>
        <v>5</v>
      </c>
      <c r="Y14" s="6">
        <f t="shared" si="8"/>
        <v>510</v>
      </c>
      <c r="Z14" s="6">
        <f t="shared" si="9"/>
        <v>308</v>
      </c>
      <c r="AA14" s="12">
        <v>106</v>
      </c>
      <c r="AB14" s="12">
        <v>109</v>
      </c>
      <c r="AC14" s="12">
        <v>93</v>
      </c>
      <c r="AD14" s="13">
        <v>4</v>
      </c>
      <c r="AE14" s="13">
        <v>315</v>
      </c>
      <c r="AF14" s="6">
        <f t="shared" si="10"/>
        <v>269</v>
      </c>
      <c r="AG14" s="12">
        <v>5</v>
      </c>
      <c r="AH14" s="12">
        <v>24</v>
      </c>
      <c r="AI14" s="12">
        <v>44</v>
      </c>
      <c r="AJ14" s="12">
        <v>67</v>
      </c>
      <c r="AK14" s="12">
        <v>58</v>
      </c>
      <c r="AL14" s="12">
        <v>71</v>
      </c>
      <c r="AM14" s="13">
        <v>12</v>
      </c>
      <c r="AN14" s="13">
        <v>960</v>
      </c>
      <c r="AO14" s="6">
        <f t="shared" si="22"/>
        <v>1012</v>
      </c>
      <c r="AP14" s="12">
        <v>25</v>
      </c>
      <c r="AQ14" s="12">
        <v>122</v>
      </c>
      <c r="AR14" s="12">
        <v>178</v>
      </c>
      <c r="AS14" s="12">
        <v>226</v>
      </c>
      <c r="AT14" s="12">
        <v>227</v>
      </c>
      <c r="AU14" s="12">
        <v>234</v>
      </c>
      <c r="AV14" s="6">
        <f t="shared" si="11"/>
        <v>16</v>
      </c>
      <c r="AW14" s="6">
        <f t="shared" si="12"/>
        <v>1275</v>
      </c>
      <c r="AX14" s="6">
        <f t="shared" si="13"/>
        <v>1281</v>
      </c>
      <c r="AY14" s="6">
        <f t="shared" si="14"/>
        <v>30</v>
      </c>
      <c r="AZ14" s="6">
        <f t="shared" si="15"/>
        <v>146</v>
      </c>
      <c r="BA14" s="6">
        <f t="shared" si="16"/>
        <v>222</v>
      </c>
      <c r="BB14" s="6">
        <f t="shared" si="17"/>
        <v>293</v>
      </c>
      <c r="BC14" s="6">
        <f t="shared" si="18"/>
        <v>285</v>
      </c>
      <c r="BD14" s="6">
        <f t="shared" si="19"/>
        <v>305</v>
      </c>
      <c r="BE14" s="4">
        <f t="shared" si="20"/>
        <v>98.034398034398023</v>
      </c>
      <c r="BF14" s="4">
        <f t="shared" si="21"/>
        <v>99.248120300751879</v>
      </c>
    </row>
    <row r="15" spans="1:58">
      <c r="A15" s="4">
        <v>1</v>
      </c>
      <c r="B15" s="4">
        <v>1</v>
      </c>
      <c r="C15" s="16" t="s">
        <v>76</v>
      </c>
      <c r="D15" s="16"/>
      <c r="E15" s="12">
        <v>327</v>
      </c>
      <c r="F15" s="12">
        <v>389</v>
      </c>
      <c r="G15" s="12">
        <v>378</v>
      </c>
      <c r="H15" s="12">
        <v>446</v>
      </c>
      <c r="I15" s="12">
        <v>442</v>
      </c>
      <c r="J15" s="12">
        <v>441</v>
      </c>
      <c r="K15" s="6">
        <f t="shared" si="2"/>
        <v>2423</v>
      </c>
      <c r="L15" s="13">
        <v>0</v>
      </c>
      <c r="M15" s="6"/>
      <c r="N15" s="6">
        <f t="shared" si="3"/>
        <v>0</v>
      </c>
      <c r="O15" s="6">
        <f t="shared" si="4"/>
        <v>0</v>
      </c>
      <c r="P15" s="6">
        <f t="shared" si="5"/>
        <v>0</v>
      </c>
      <c r="Q15" s="6">
        <f t="shared" si="6"/>
        <v>0</v>
      </c>
      <c r="R15" s="12">
        <v>4</v>
      </c>
      <c r="S15" s="12">
        <v>750</v>
      </c>
      <c r="T15" s="6">
        <f t="shared" si="0"/>
        <v>439</v>
      </c>
      <c r="U15" s="12">
        <v>148</v>
      </c>
      <c r="V15" s="12">
        <v>135</v>
      </c>
      <c r="W15" s="12">
        <v>156</v>
      </c>
      <c r="X15" s="6">
        <f t="shared" si="7"/>
        <v>4</v>
      </c>
      <c r="Y15" s="6">
        <f t="shared" si="8"/>
        <v>750</v>
      </c>
      <c r="Z15" s="6">
        <f t="shared" si="9"/>
        <v>439</v>
      </c>
      <c r="AA15" s="12">
        <v>148</v>
      </c>
      <c r="AB15" s="12">
        <v>135</v>
      </c>
      <c r="AC15" s="12">
        <v>156</v>
      </c>
      <c r="AD15" s="13">
        <v>3</v>
      </c>
      <c r="AE15" s="13">
        <v>215</v>
      </c>
      <c r="AF15" s="6">
        <f t="shared" si="10"/>
        <v>205</v>
      </c>
      <c r="AG15" s="12">
        <v>3</v>
      </c>
      <c r="AH15" s="12">
        <v>20</v>
      </c>
      <c r="AI15" s="12">
        <v>32</v>
      </c>
      <c r="AJ15" s="12">
        <v>40</v>
      </c>
      <c r="AK15" s="12">
        <v>59</v>
      </c>
      <c r="AL15" s="12">
        <v>51</v>
      </c>
      <c r="AM15" s="13">
        <v>13</v>
      </c>
      <c r="AN15" s="13">
        <v>935</v>
      </c>
      <c r="AO15" s="6">
        <f t="shared" si="22"/>
        <v>1028</v>
      </c>
      <c r="AP15" s="12">
        <v>27</v>
      </c>
      <c r="AQ15" s="12">
        <v>131</v>
      </c>
      <c r="AR15" s="12">
        <v>172</v>
      </c>
      <c r="AS15" s="12">
        <v>237</v>
      </c>
      <c r="AT15" s="12">
        <v>233</v>
      </c>
      <c r="AU15" s="12">
        <v>228</v>
      </c>
      <c r="AV15" s="6">
        <f t="shared" si="11"/>
        <v>16</v>
      </c>
      <c r="AW15" s="6">
        <f t="shared" si="12"/>
        <v>1150</v>
      </c>
      <c r="AX15" s="6">
        <f t="shared" si="13"/>
        <v>1233</v>
      </c>
      <c r="AY15" s="6">
        <f t="shared" si="14"/>
        <v>30</v>
      </c>
      <c r="AZ15" s="6">
        <f t="shared" si="15"/>
        <v>151</v>
      </c>
      <c r="BA15" s="6">
        <f t="shared" si="16"/>
        <v>204</v>
      </c>
      <c r="BB15" s="6">
        <f t="shared" si="17"/>
        <v>277</v>
      </c>
      <c r="BC15" s="6">
        <f t="shared" si="18"/>
        <v>292</v>
      </c>
      <c r="BD15" s="6">
        <f t="shared" si="19"/>
        <v>279</v>
      </c>
      <c r="BE15" s="4">
        <f t="shared" si="20"/>
        <v>95.291479820627799</v>
      </c>
      <c r="BF15" s="4">
        <f t="shared" si="21"/>
        <v>97.621744054360136</v>
      </c>
    </row>
    <row r="16" spans="1:58">
      <c r="A16" s="4">
        <v>1</v>
      </c>
      <c r="B16" s="4">
        <v>1</v>
      </c>
      <c r="C16" s="16" t="s">
        <v>33</v>
      </c>
      <c r="D16" s="16"/>
      <c r="E16" s="12">
        <v>410</v>
      </c>
      <c r="F16" s="12">
        <v>415</v>
      </c>
      <c r="G16" s="12">
        <v>435</v>
      </c>
      <c r="H16" s="12">
        <v>445</v>
      </c>
      <c r="I16" s="12">
        <v>469</v>
      </c>
      <c r="J16" s="12">
        <v>491</v>
      </c>
      <c r="K16" s="6">
        <f t="shared" si="2"/>
        <v>2665</v>
      </c>
      <c r="L16" s="13">
        <v>1</v>
      </c>
      <c r="M16" s="6"/>
      <c r="N16" s="6">
        <f t="shared" si="3"/>
        <v>210</v>
      </c>
      <c r="O16" s="6">
        <f t="shared" si="4"/>
        <v>60</v>
      </c>
      <c r="P16" s="6">
        <f t="shared" si="5"/>
        <v>73</v>
      </c>
      <c r="Q16" s="6">
        <f t="shared" si="6"/>
        <v>77</v>
      </c>
      <c r="R16" s="12">
        <v>2</v>
      </c>
      <c r="S16" s="12">
        <v>375</v>
      </c>
      <c r="T16" s="6">
        <f t="shared" si="0"/>
        <v>253</v>
      </c>
      <c r="U16" s="12">
        <v>79</v>
      </c>
      <c r="V16" s="12">
        <v>85</v>
      </c>
      <c r="W16" s="12">
        <v>89</v>
      </c>
      <c r="X16" s="6">
        <f t="shared" si="7"/>
        <v>3</v>
      </c>
      <c r="Y16" s="6">
        <f t="shared" si="8"/>
        <v>375</v>
      </c>
      <c r="Z16" s="6">
        <f t="shared" si="9"/>
        <v>463</v>
      </c>
      <c r="AA16" s="12">
        <v>139</v>
      </c>
      <c r="AB16" s="12">
        <v>158</v>
      </c>
      <c r="AC16" s="12">
        <v>166</v>
      </c>
      <c r="AD16" s="13">
        <v>1</v>
      </c>
      <c r="AE16" s="13">
        <v>120</v>
      </c>
      <c r="AF16" s="6">
        <f t="shared" si="10"/>
        <v>96</v>
      </c>
      <c r="AG16" s="12">
        <v>1</v>
      </c>
      <c r="AH16" s="12">
        <v>10</v>
      </c>
      <c r="AI16" s="12">
        <v>16</v>
      </c>
      <c r="AJ16" s="12">
        <v>17</v>
      </c>
      <c r="AK16" s="12">
        <v>29</v>
      </c>
      <c r="AL16" s="12">
        <v>23</v>
      </c>
      <c r="AM16" s="13">
        <v>10</v>
      </c>
      <c r="AN16" s="13">
        <v>1180</v>
      </c>
      <c r="AO16" s="6">
        <f t="shared" si="22"/>
        <v>1255</v>
      </c>
      <c r="AP16" s="12">
        <v>50</v>
      </c>
      <c r="AQ16" s="12">
        <v>180</v>
      </c>
      <c r="AR16" s="12">
        <v>228</v>
      </c>
      <c r="AS16" s="12">
        <v>248</v>
      </c>
      <c r="AT16" s="12">
        <v>270</v>
      </c>
      <c r="AU16" s="12">
        <v>279</v>
      </c>
      <c r="AV16" s="6">
        <f t="shared" si="11"/>
        <v>11</v>
      </c>
      <c r="AW16" s="6">
        <f t="shared" si="12"/>
        <v>1300</v>
      </c>
      <c r="AX16" s="6">
        <f t="shared" si="13"/>
        <v>1351</v>
      </c>
      <c r="AY16" s="6">
        <f t="shared" si="14"/>
        <v>51</v>
      </c>
      <c r="AZ16" s="6">
        <f t="shared" si="15"/>
        <v>190</v>
      </c>
      <c r="BA16" s="6">
        <f t="shared" si="16"/>
        <v>244</v>
      </c>
      <c r="BB16" s="6">
        <f t="shared" si="17"/>
        <v>265</v>
      </c>
      <c r="BC16" s="6">
        <f t="shared" si="18"/>
        <v>299</v>
      </c>
      <c r="BD16" s="6">
        <f t="shared" si="19"/>
        <v>302</v>
      </c>
      <c r="BE16" s="4">
        <f t="shared" si="20"/>
        <v>90.786516853932582</v>
      </c>
      <c r="BF16" s="4">
        <f t="shared" si="21"/>
        <v>96.354166666666657</v>
      </c>
    </row>
    <row r="17" spans="1:58">
      <c r="C17" s="16" t="s">
        <v>77</v>
      </c>
      <c r="D17" s="16"/>
      <c r="E17" s="6">
        <f t="shared" ref="E17:Q17" si="23">SUM(E5:E16)</f>
        <v>13384</v>
      </c>
      <c r="F17" s="6">
        <f t="shared" si="23"/>
        <v>13645</v>
      </c>
      <c r="G17" s="6">
        <f t="shared" si="23"/>
        <v>14221</v>
      </c>
      <c r="H17" s="6">
        <f t="shared" si="23"/>
        <v>14482</v>
      </c>
      <c r="I17" s="6">
        <f t="shared" si="23"/>
        <v>15171</v>
      </c>
      <c r="J17" s="6">
        <f t="shared" si="23"/>
        <v>15000</v>
      </c>
      <c r="K17" s="6">
        <f t="shared" si="23"/>
        <v>85903</v>
      </c>
      <c r="L17" s="13">
        <f t="shared" si="23"/>
        <v>50</v>
      </c>
      <c r="M17" s="6">
        <f t="shared" si="23"/>
        <v>0</v>
      </c>
      <c r="N17" s="6">
        <f t="shared" si="23"/>
        <v>3875</v>
      </c>
      <c r="O17" s="6">
        <f t="shared" si="23"/>
        <v>1028</v>
      </c>
      <c r="P17" s="6">
        <f t="shared" si="23"/>
        <v>1421</v>
      </c>
      <c r="Q17" s="6">
        <f t="shared" si="23"/>
        <v>1426</v>
      </c>
      <c r="R17" s="12">
        <f t="shared" ref="R17:AF17" si="24">SUM(R5:R16)</f>
        <v>112</v>
      </c>
      <c r="S17" s="12">
        <f t="shared" si="24"/>
        <v>21450</v>
      </c>
      <c r="T17" s="6">
        <f t="shared" si="24"/>
        <v>14338</v>
      </c>
      <c r="U17" s="12">
        <f t="shared" si="24"/>
        <v>4656</v>
      </c>
      <c r="V17" s="12">
        <f t="shared" si="24"/>
        <v>4837</v>
      </c>
      <c r="W17" s="12">
        <f t="shared" si="24"/>
        <v>4845</v>
      </c>
      <c r="X17" s="6">
        <f t="shared" si="24"/>
        <v>162</v>
      </c>
      <c r="Y17" s="6">
        <f t="shared" si="24"/>
        <v>21450</v>
      </c>
      <c r="Z17" s="6">
        <f t="shared" si="24"/>
        <v>18213</v>
      </c>
      <c r="AA17" s="12">
        <f t="shared" si="24"/>
        <v>5684</v>
      </c>
      <c r="AB17" s="12">
        <f t="shared" si="24"/>
        <v>6258</v>
      </c>
      <c r="AC17" s="12">
        <f t="shared" si="24"/>
        <v>6271</v>
      </c>
      <c r="AD17" s="13">
        <f t="shared" si="24"/>
        <v>77</v>
      </c>
      <c r="AE17" s="13">
        <f t="shared" si="24"/>
        <v>7775</v>
      </c>
      <c r="AF17" s="6">
        <f t="shared" si="24"/>
        <v>6974</v>
      </c>
      <c r="AG17" s="12">
        <f t="shared" ref="AG17:AL17" si="25">SUM(AG5:AG16)</f>
        <v>155</v>
      </c>
      <c r="AH17" s="12">
        <f t="shared" si="25"/>
        <v>798</v>
      </c>
      <c r="AI17" s="12">
        <f t="shared" si="25"/>
        <v>1157</v>
      </c>
      <c r="AJ17" s="12">
        <f t="shared" si="25"/>
        <v>1509</v>
      </c>
      <c r="AK17" s="12">
        <f t="shared" si="25"/>
        <v>1668</v>
      </c>
      <c r="AL17" s="12">
        <f t="shared" si="25"/>
        <v>1687</v>
      </c>
      <c r="AM17" s="13">
        <f t="shared" ref="AM17:AU17" si="26">SUM(AM5:AM16)</f>
        <v>286</v>
      </c>
      <c r="AN17" s="13">
        <f t="shared" si="26"/>
        <v>29172</v>
      </c>
      <c r="AO17" s="6">
        <f t="shared" si="26"/>
        <v>31310</v>
      </c>
      <c r="AP17" s="12">
        <f t="shared" si="26"/>
        <v>1416</v>
      </c>
      <c r="AQ17" s="12">
        <f t="shared" si="26"/>
        <v>4528</v>
      </c>
      <c r="AR17" s="12">
        <f t="shared" si="26"/>
        <v>5641</v>
      </c>
      <c r="AS17" s="12">
        <f t="shared" si="26"/>
        <v>6421</v>
      </c>
      <c r="AT17" s="12">
        <f t="shared" si="26"/>
        <v>6695</v>
      </c>
      <c r="AU17" s="12">
        <f t="shared" si="26"/>
        <v>6609</v>
      </c>
      <c r="AV17" s="6">
        <f t="shared" ref="AV17:BD17" si="27">SUM(AV5:AV16)</f>
        <v>363</v>
      </c>
      <c r="AW17" s="6">
        <f t="shared" si="27"/>
        <v>36947</v>
      </c>
      <c r="AX17" s="6">
        <f t="shared" si="27"/>
        <v>38284</v>
      </c>
      <c r="AY17" s="6">
        <f t="shared" si="27"/>
        <v>1571</v>
      </c>
      <c r="AZ17" s="6">
        <f t="shared" si="27"/>
        <v>5326</v>
      </c>
      <c r="BA17" s="6">
        <f t="shared" si="27"/>
        <v>6798</v>
      </c>
      <c r="BB17" s="6">
        <f t="shared" si="27"/>
        <v>7930</v>
      </c>
      <c r="BC17" s="6">
        <f t="shared" si="27"/>
        <v>8363</v>
      </c>
      <c r="BD17" s="6">
        <f t="shared" si="27"/>
        <v>8296</v>
      </c>
      <c r="BE17" s="4">
        <f t="shared" si="20"/>
        <v>94.006352713713568</v>
      </c>
      <c r="BF17" s="4">
        <f t="shared" si="21"/>
        <v>96.741904477809811</v>
      </c>
    </row>
    <row r="18" spans="1:58">
      <c r="A18" s="4">
        <v>1</v>
      </c>
      <c r="C18" s="11" t="s">
        <v>78</v>
      </c>
      <c r="D18" s="7" t="s">
        <v>60</v>
      </c>
      <c r="E18" s="12">
        <v>294</v>
      </c>
      <c r="F18" s="12">
        <v>334</v>
      </c>
      <c r="G18" s="12">
        <v>332</v>
      </c>
      <c r="H18" s="12">
        <v>368</v>
      </c>
      <c r="I18" s="12">
        <v>334</v>
      </c>
      <c r="J18" s="12">
        <v>397</v>
      </c>
      <c r="K18" s="6">
        <f t="shared" si="2"/>
        <v>2059</v>
      </c>
      <c r="L18" s="13">
        <v>2</v>
      </c>
      <c r="M18" s="6"/>
      <c r="N18" s="6">
        <f t="shared" si="3"/>
        <v>117</v>
      </c>
      <c r="O18" s="6">
        <f t="shared" si="4"/>
        <v>33</v>
      </c>
      <c r="P18" s="6">
        <f t="shared" ref="P18:P24" si="28">AB18-V18</f>
        <v>38</v>
      </c>
      <c r="Q18" s="6">
        <f t="shared" ref="Q18:Q24" si="29">AC18-W18</f>
        <v>46</v>
      </c>
      <c r="R18" s="12">
        <v>1</v>
      </c>
      <c r="S18" s="12">
        <v>200</v>
      </c>
      <c r="T18" s="6">
        <f>SUM(U18:W18)</f>
        <v>154</v>
      </c>
      <c r="U18" s="12">
        <v>44</v>
      </c>
      <c r="V18" s="12">
        <v>50</v>
      </c>
      <c r="W18" s="12">
        <v>60</v>
      </c>
      <c r="X18" s="6">
        <f t="shared" ref="X18:X24" si="30">L18+R18</f>
        <v>3</v>
      </c>
      <c r="Y18" s="6">
        <f t="shared" ref="Y18:Y24" si="31">M18+S18</f>
        <v>200</v>
      </c>
      <c r="Z18" s="6">
        <f t="shared" ref="Z18:Z24" si="32">SUM(AA18:AC18)</f>
        <v>271</v>
      </c>
      <c r="AA18" s="12">
        <v>77</v>
      </c>
      <c r="AB18" s="12">
        <v>88</v>
      </c>
      <c r="AC18" s="12">
        <v>106</v>
      </c>
      <c r="AD18" s="13"/>
      <c r="AE18" s="13"/>
      <c r="AF18" s="6">
        <f t="shared" ref="AF18:AF24" si="33">SUM(AG18:AL18)</f>
        <v>1</v>
      </c>
      <c r="AG18" s="12"/>
      <c r="AH18" s="12"/>
      <c r="AI18" s="12"/>
      <c r="AJ18" s="12"/>
      <c r="AK18" s="12">
        <v>1</v>
      </c>
      <c r="AL18" s="12"/>
      <c r="AM18" s="13">
        <v>8</v>
      </c>
      <c r="AN18" s="13">
        <v>890</v>
      </c>
      <c r="AO18" s="6">
        <f t="shared" ref="AO18:AO24" si="34">SUM(AP18:AU18)</f>
        <v>1025</v>
      </c>
      <c r="AP18" s="12">
        <v>22</v>
      </c>
      <c r="AQ18" s="12">
        <v>122</v>
      </c>
      <c r="AR18" s="12">
        <v>166</v>
      </c>
      <c r="AS18" s="12">
        <v>242</v>
      </c>
      <c r="AT18" s="12">
        <v>215</v>
      </c>
      <c r="AU18" s="12">
        <v>258</v>
      </c>
      <c r="AV18" s="6">
        <f t="shared" ref="AV18:AV24" si="35">AD18+AM18</f>
        <v>8</v>
      </c>
      <c r="AW18" s="6">
        <f t="shared" ref="AW18:AW24" si="36">AE18+AN18</f>
        <v>890</v>
      </c>
      <c r="AX18" s="6">
        <f t="shared" ref="AX18:AX24" si="37">SUM(AY18:BD18)</f>
        <v>1026</v>
      </c>
      <c r="AY18" s="6">
        <f t="shared" ref="AY18:AY24" si="38">AG18+AP18</f>
        <v>22</v>
      </c>
      <c r="AZ18" s="6">
        <f t="shared" ref="AZ18:AZ24" si="39">AH18+AQ18</f>
        <v>122</v>
      </c>
      <c r="BA18" s="6">
        <f t="shared" ref="BA18:BA24" si="40">AI18+AR18</f>
        <v>166</v>
      </c>
      <c r="BB18" s="6">
        <f t="shared" ref="BB18:BB24" si="41">AJ18+AS18</f>
        <v>242</v>
      </c>
      <c r="BC18" s="6">
        <f t="shared" ref="BC18:BC24" si="42">AK18+AT18</f>
        <v>216</v>
      </c>
      <c r="BD18" s="6">
        <f t="shared" ref="BD18:BD24" si="43">AL18+AU18</f>
        <v>258</v>
      </c>
      <c r="BE18" s="4">
        <f t="shared" si="20"/>
        <v>86.684782608695656</v>
      </c>
      <c r="BF18" s="4">
        <f t="shared" si="21"/>
        <v>91.381668946648432</v>
      </c>
    </row>
    <row r="19" spans="1:58">
      <c r="A19" s="4">
        <v>1</v>
      </c>
      <c r="C19" s="11" t="s">
        <v>25</v>
      </c>
      <c r="D19" s="7" t="s">
        <v>60</v>
      </c>
      <c r="E19" s="12">
        <v>13</v>
      </c>
      <c r="F19" s="12">
        <v>18</v>
      </c>
      <c r="G19" s="12">
        <v>12</v>
      </c>
      <c r="H19" s="12">
        <v>14</v>
      </c>
      <c r="I19" s="12">
        <v>14</v>
      </c>
      <c r="J19" s="12">
        <v>10</v>
      </c>
      <c r="K19" s="6">
        <f t="shared" si="2"/>
        <v>81</v>
      </c>
      <c r="L19" s="13">
        <v>0</v>
      </c>
      <c r="M19" s="6"/>
      <c r="N19" s="6">
        <f t="shared" si="3"/>
        <v>0</v>
      </c>
      <c r="O19" s="6">
        <f t="shared" si="4"/>
        <v>0</v>
      </c>
      <c r="P19" s="6">
        <f t="shared" si="28"/>
        <v>0</v>
      </c>
      <c r="Q19" s="6">
        <f t="shared" si="29"/>
        <v>0</v>
      </c>
      <c r="R19" s="12">
        <v>0</v>
      </c>
      <c r="S19" s="12">
        <v>0</v>
      </c>
      <c r="T19" s="6">
        <f t="shared" ref="T19:T24" si="44">SUM(U19:W19)</f>
        <v>0</v>
      </c>
      <c r="U19" s="12">
        <v>0</v>
      </c>
      <c r="V19" s="12">
        <v>0</v>
      </c>
      <c r="W19" s="12">
        <v>0</v>
      </c>
      <c r="X19" s="6">
        <f t="shared" si="30"/>
        <v>0</v>
      </c>
      <c r="Y19" s="6">
        <f t="shared" si="31"/>
        <v>0</v>
      </c>
      <c r="Z19" s="6">
        <f t="shared" si="32"/>
        <v>0</v>
      </c>
      <c r="AA19" s="12">
        <v>0</v>
      </c>
      <c r="AB19" s="12">
        <v>0</v>
      </c>
      <c r="AC19" s="12">
        <v>0</v>
      </c>
      <c r="AD19" s="13">
        <v>1</v>
      </c>
      <c r="AE19" s="13">
        <v>45</v>
      </c>
      <c r="AF19" s="6">
        <f t="shared" si="33"/>
        <v>15</v>
      </c>
      <c r="AG19" s="12"/>
      <c r="AH19" s="12"/>
      <c r="AI19" s="12"/>
      <c r="AJ19" s="12">
        <v>5</v>
      </c>
      <c r="AK19" s="12">
        <v>7</v>
      </c>
      <c r="AL19" s="12">
        <v>3</v>
      </c>
      <c r="AM19" s="13"/>
      <c r="AN19" s="13"/>
      <c r="AO19" s="6">
        <f t="shared" si="34"/>
        <v>0</v>
      </c>
      <c r="AP19" s="12"/>
      <c r="AQ19" s="12"/>
      <c r="AR19" s="12"/>
      <c r="AS19" s="12"/>
      <c r="AT19" s="12"/>
      <c r="AU19" s="12"/>
      <c r="AV19" s="6">
        <f t="shared" si="35"/>
        <v>1</v>
      </c>
      <c r="AW19" s="6">
        <f t="shared" si="36"/>
        <v>45</v>
      </c>
      <c r="AX19" s="6">
        <f t="shared" si="37"/>
        <v>15</v>
      </c>
      <c r="AY19" s="6">
        <f t="shared" si="38"/>
        <v>0</v>
      </c>
      <c r="AZ19" s="6">
        <f t="shared" si="39"/>
        <v>0</v>
      </c>
      <c r="BA19" s="6">
        <f t="shared" si="40"/>
        <v>0</v>
      </c>
      <c r="BB19" s="6">
        <f t="shared" si="41"/>
        <v>5</v>
      </c>
      <c r="BC19" s="6">
        <f t="shared" si="42"/>
        <v>7</v>
      </c>
      <c r="BD19" s="6">
        <f t="shared" si="43"/>
        <v>3</v>
      </c>
      <c r="BE19" s="4">
        <f t="shared" si="20"/>
        <v>35.714285714285715</v>
      </c>
      <c r="BF19" s="4">
        <f t="shared" si="21"/>
        <v>41.666666666666671</v>
      </c>
    </row>
    <row r="20" spans="1:58">
      <c r="A20" s="4">
        <v>1</v>
      </c>
      <c r="C20" s="11" t="s">
        <v>26</v>
      </c>
      <c r="D20" s="7" t="s">
        <v>60</v>
      </c>
      <c r="E20" s="12">
        <v>115</v>
      </c>
      <c r="F20" s="12">
        <v>114</v>
      </c>
      <c r="G20" s="12">
        <v>117</v>
      </c>
      <c r="H20" s="12">
        <v>140</v>
      </c>
      <c r="I20" s="12">
        <v>123</v>
      </c>
      <c r="J20" s="12">
        <v>133</v>
      </c>
      <c r="K20" s="6">
        <f t="shared" si="2"/>
        <v>742</v>
      </c>
      <c r="L20" s="13">
        <v>3</v>
      </c>
      <c r="M20" s="6"/>
      <c r="N20" s="6">
        <f t="shared" si="3"/>
        <v>154</v>
      </c>
      <c r="O20" s="6">
        <f t="shared" si="4"/>
        <v>49</v>
      </c>
      <c r="P20" s="6">
        <f t="shared" si="28"/>
        <v>49</v>
      </c>
      <c r="Q20" s="6">
        <f t="shared" si="29"/>
        <v>56</v>
      </c>
      <c r="R20" s="12">
        <v>0</v>
      </c>
      <c r="S20" s="12">
        <v>0</v>
      </c>
      <c r="T20" s="6">
        <f t="shared" si="44"/>
        <v>0</v>
      </c>
      <c r="U20" s="12">
        <v>0</v>
      </c>
      <c r="V20" s="12">
        <v>0</v>
      </c>
      <c r="W20" s="12">
        <v>0</v>
      </c>
      <c r="X20" s="6">
        <f t="shared" si="30"/>
        <v>3</v>
      </c>
      <c r="Y20" s="6">
        <f t="shared" si="31"/>
        <v>0</v>
      </c>
      <c r="Z20" s="6">
        <f t="shared" si="32"/>
        <v>154</v>
      </c>
      <c r="AA20" s="12">
        <v>49</v>
      </c>
      <c r="AB20" s="12">
        <v>49</v>
      </c>
      <c r="AC20" s="12">
        <v>56</v>
      </c>
      <c r="AD20" s="13">
        <v>1</v>
      </c>
      <c r="AE20" s="13">
        <v>150</v>
      </c>
      <c r="AF20" s="6">
        <f t="shared" si="33"/>
        <v>182</v>
      </c>
      <c r="AG20" s="12"/>
      <c r="AH20" s="12">
        <v>26</v>
      </c>
      <c r="AI20" s="12">
        <v>30</v>
      </c>
      <c r="AJ20" s="12">
        <v>43</v>
      </c>
      <c r="AK20" s="12">
        <v>39</v>
      </c>
      <c r="AL20" s="12">
        <v>44</v>
      </c>
      <c r="AM20" s="13">
        <v>4</v>
      </c>
      <c r="AN20" s="13">
        <v>140</v>
      </c>
      <c r="AO20" s="6">
        <f t="shared" si="34"/>
        <v>140</v>
      </c>
      <c r="AP20" s="12">
        <v>0</v>
      </c>
      <c r="AQ20" s="12">
        <v>14</v>
      </c>
      <c r="AR20" s="12">
        <v>24</v>
      </c>
      <c r="AS20" s="12">
        <v>41</v>
      </c>
      <c r="AT20" s="12">
        <v>33</v>
      </c>
      <c r="AU20" s="12">
        <v>28</v>
      </c>
      <c r="AV20" s="6">
        <f t="shared" si="35"/>
        <v>5</v>
      </c>
      <c r="AW20" s="6">
        <f t="shared" si="36"/>
        <v>290</v>
      </c>
      <c r="AX20" s="6">
        <f t="shared" si="37"/>
        <v>322</v>
      </c>
      <c r="AY20" s="6">
        <f t="shared" si="38"/>
        <v>0</v>
      </c>
      <c r="AZ20" s="6">
        <f t="shared" si="39"/>
        <v>40</v>
      </c>
      <c r="BA20" s="6">
        <f t="shared" si="40"/>
        <v>54</v>
      </c>
      <c r="BB20" s="6">
        <f t="shared" si="41"/>
        <v>84</v>
      </c>
      <c r="BC20" s="6">
        <f t="shared" si="42"/>
        <v>72</v>
      </c>
      <c r="BD20" s="6">
        <f t="shared" si="43"/>
        <v>72</v>
      </c>
      <c r="BE20" s="4">
        <f t="shared" si="20"/>
        <v>95</v>
      </c>
      <c r="BF20" s="4">
        <f t="shared" si="21"/>
        <v>97.265625</v>
      </c>
    </row>
    <row r="21" spans="1:58">
      <c r="A21" s="4">
        <v>1</v>
      </c>
      <c r="C21" s="8" t="s">
        <v>34</v>
      </c>
      <c r="D21" s="7" t="s">
        <v>60</v>
      </c>
      <c r="E21" s="12">
        <v>311</v>
      </c>
      <c r="F21" s="12">
        <v>359</v>
      </c>
      <c r="G21" s="12">
        <v>338</v>
      </c>
      <c r="H21" s="12">
        <v>373</v>
      </c>
      <c r="I21" s="12">
        <v>380</v>
      </c>
      <c r="J21" s="12">
        <v>414</v>
      </c>
      <c r="K21" s="6">
        <f t="shared" si="2"/>
        <v>2175</v>
      </c>
      <c r="L21" s="13">
        <v>15</v>
      </c>
      <c r="M21" s="6"/>
      <c r="N21" s="6">
        <f t="shared" si="3"/>
        <v>699</v>
      </c>
      <c r="O21" s="6">
        <f t="shared" si="4"/>
        <v>220</v>
      </c>
      <c r="P21" s="6">
        <f t="shared" si="28"/>
        <v>234</v>
      </c>
      <c r="Q21" s="6">
        <f t="shared" si="29"/>
        <v>245</v>
      </c>
      <c r="R21" s="12">
        <v>1</v>
      </c>
      <c r="S21" s="12">
        <v>100</v>
      </c>
      <c r="T21" s="6">
        <f t="shared" si="44"/>
        <v>41</v>
      </c>
      <c r="U21" s="12">
        <v>12</v>
      </c>
      <c r="V21" s="12">
        <v>14</v>
      </c>
      <c r="W21" s="12">
        <v>15</v>
      </c>
      <c r="X21" s="6">
        <f t="shared" si="30"/>
        <v>16</v>
      </c>
      <c r="Y21" s="6">
        <f t="shared" si="31"/>
        <v>100</v>
      </c>
      <c r="Z21" s="6">
        <f t="shared" si="32"/>
        <v>740</v>
      </c>
      <c r="AA21" s="12">
        <v>232</v>
      </c>
      <c r="AB21" s="12">
        <v>248</v>
      </c>
      <c r="AC21" s="12">
        <v>260</v>
      </c>
      <c r="AD21" s="13">
        <v>10</v>
      </c>
      <c r="AE21" s="13">
        <v>720</v>
      </c>
      <c r="AF21" s="6">
        <f t="shared" si="33"/>
        <v>609</v>
      </c>
      <c r="AG21" s="12">
        <v>9</v>
      </c>
      <c r="AH21" s="12">
        <v>76</v>
      </c>
      <c r="AI21" s="12">
        <v>121</v>
      </c>
      <c r="AJ21" s="12">
        <v>127</v>
      </c>
      <c r="AK21" s="12">
        <v>132</v>
      </c>
      <c r="AL21" s="12">
        <v>144</v>
      </c>
      <c r="AM21" s="13"/>
      <c r="AN21" s="13"/>
      <c r="AO21" s="6">
        <f t="shared" si="34"/>
        <v>1</v>
      </c>
      <c r="AP21" s="12"/>
      <c r="AQ21" s="12"/>
      <c r="AR21" s="12"/>
      <c r="AS21" s="12"/>
      <c r="AT21" s="12">
        <v>1</v>
      </c>
      <c r="AU21" s="12"/>
      <c r="AV21" s="6">
        <f t="shared" si="35"/>
        <v>10</v>
      </c>
      <c r="AW21" s="6">
        <f t="shared" si="36"/>
        <v>720</v>
      </c>
      <c r="AX21" s="6">
        <f t="shared" si="37"/>
        <v>610</v>
      </c>
      <c r="AY21" s="6">
        <f t="shared" si="38"/>
        <v>9</v>
      </c>
      <c r="AZ21" s="6">
        <f t="shared" si="39"/>
        <v>76</v>
      </c>
      <c r="BA21" s="6">
        <f t="shared" si="40"/>
        <v>121</v>
      </c>
      <c r="BB21" s="6">
        <f t="shared" si="41"/>
        <v>127</v>
      </c>
      <c r="BC21" s="6">
        <f t="shared" si="42"/>
        <v>133</v>
      </c>
      <c r="BD21" s="6">
        <f t="shared" si="43"/>
        <v>144</v>
      </c>
      <c r="BE21" s="4">
        <f t="shared" si="20"/>
        <v>96.246648793565683</v>
      </c>
      <c r="BF21" s="4">
        <f t="shared" si="21"/>
        <v>98.86649874055415</v>
      </c>
    </row>
    <row r="22" spans="1:58">
      <c r="A22" s="4">
        <v>1</v>
      </c>
      <c r="C22" s="11" t="s">
        <v>35</v>
      </c>
      <c r="D22" s="7" t="s">
        <v>60</v>
      </c>
      <c r="E22" s="12">
        <v>192</v>
      </c>
      <c r="F22" s="12">
        <v>212</v>
      </c>
      <c r="G22" s="12">
        <v>212</v>
      </c>
      <c r="H22" s="12">
        <v>234</v>
      </c>
      <c r="I22" s="12">
        <v>198</v>
      </c>
      <c r="J22" s="12">
        <v>236</v>
      </c>
      <c r="K22" s="6">
        <f t="shared" si="2"/>
        <v>1284</v>
      </c>
      <c r="L22" s="13">
        <v>5</v>
      </c>
      <c r="M22" s="6"/>
      <c r="N22" s="6">
        <f t="shared" si="3"/>
        <v>168</v>
      </c>
      <c r="O22" s="6">
        <f t="shared" si="4"/>
        <v>61</v>
      </c>
      <c r="P22" s="6">
        <f t="shared" si="28"/>
        <v>43</v>
      </c>
      <c r="Q22" s="6">
        <f t="shared" si="29"/>
        <v>64</v>
      </c>
      <c r="R22" s="12">
        <v>1</v>
      </c>
      <c r="S22" s="12">
        <v>60</v>
      </c>
      <c r="T22" s="6">
        <f t="shared" si="44"/>
        <v>19</v>
      </c>
      <c r="U22" s="12">
        <v>6</v>
      </c>
      <c r="V22" s="12">
        <v>5</v>
      </c>
      <c r="W22" s="12">
        <v>8</v>
      </c>
      <c r="X22" s="6">
        <f t="shared" si="30"/>
        <v>6</v>
      </c>
      <c r="Y22" s="6">
        <f t="shared" si="31"/>
        <v>60</v>
      </c>
      <c r="Z22" s="6">
        <f t="shared" si="32"/>
        <v>187</v>
      </c>
      <c r="AA22" s="12">
        <v>67</v>
      </c>
      <c r="AB22" s="12">
        <v>48</v>
      </c>
      <c r="AC22" s="12">
        <v>72</v>
      </c>
      <c r="AD22" s="13">
        <v>7</v>
      </c>
      <c r="AE22" s="13">
        <v>400</v>
      </c>
      <c r="AF22" s="6">
        <f t="shared" si="33"/>
        <v>310</v>
      </c>
      <c r="AG22" s="12">
        <v>3</v>
      </c>
      <c r="AH22" s="12">
        <v>29</v>
      </c>
      <c r="AI22" s="12">
        <v>56</v>
      </c>
      <c r="AJ22" s="12">
        <v>74</v>
      </c>
      <c r="AK22" s="12">
        <v>74</v>
      </c>
      <c r="AL22" s="12">
        <v>74</v>
      </c>
      <c r="AM22" s="13">
        <v>4</v>
      </c>
      <c r="AN22" s="13">
        <v>330</v>
      </c>
      <c r="AO22" s="6">
        <f t="shared" si="34"/>
        <v>388</v>
      </c>
      <c r="AP22" s="12">
        <v>16</v>
      </c>
      <c r="AQ22" s="12">
        <v>49</v>
      </c>
      <c r="AR22" s="12">
        <v>78</v>
      </c>
      <c r="AS22" s="12">
        <v>83</v>
      </c>
      <c r="AT22" s="12">
        <v>75</v>
      </c>
      <c r="AU22" s="12">
        <v>87</v>
      </c>
      <c r="AV22" s="6">
        <f t="shared" si="35"/>
        <v>11</v>
      </c>
      <c r="AW22" s="6">
        <f t="shared" si="36"/>
        <v>730</v>
      </c>
      <c r="AX22" s="6">
        <f t="shared" si="37"/>
        <v>698</v>
      </c>
      <c r="AY22" s="6">
        <f t="shared" si="38"/>
        <v>19</v>
      </c>
      <c r="AZ22" s="6">
        <f t="shared" si="39"/>
        <v>78</v>
      </c>
      <c r="BA22" s="6">
        <f t="shared" si="40"/>
        <v>134</v>
      </c>
      <c r="BB22" s="6">
        <f t="shared" si="41"/>
        <v>157</v>
      </c>
      <c r="BC22" s="6">
        <f t="shared" si="42"/>
        <v>149</v>
      </c>
      <c r="BD22" s="6">
        <f t="shared" si="43"/>
        <v>161</v>
      </c>
      <c r="BE22" s="4">
        <f t="shared" si="20"/>
        <v>95.726495726495727</v>
      </c>
      <c r="BF22" s="4">
        <f t="shared" si="21"/>
        <v>99.078341013824883</v>
      </c>
    </row>
    <row r="23" spans="1:58">
      <c r="A23" s="4">
        <v>1</v>
      </c>
      <c r="C23" s="11" t="s">
        <v>27</v>
      </c>
      <c r="D23" s="7" t="s">
        <v>60</v>
      </c>
      <c r="E23" s="12">
        <v>280</v>
      </c>
      <c r="F23" s="12">
        <v>276</v>
      </c>
      <c r="G23" s="12">
        <v>270</v>
      </c>
      <c r="H23" s="12">
        <v>297</v>
      </c>
      <c r="I23" s="12">
        <v>299</v>
      </c>
      <c r="J23" s="12">
        <v>305</v>
      </c>
      <c r="K23" s="6">
        <f t="shared" si="2"/>
        <v>1727</v>
      </c>
      <c r="L23" s="13">
        <v>2</v>
      </c>
      <c r="M23" s="6"/>
      <c r="N23" s="6">
        <f t="shared" si="3"/>
        <v>228</v>
      </c>
      <c r="O23" s="6">
        <f t="shared" si="4"/>
        <v>75</v>
      </c>
      <c r="P23" s="6">
        <f t="shared" si="28"/>
        <v>73</v>
      </c>
      <c r="Q23" s="6">
        <f t="shared" si="29"/>
        <v>80</v>
      </c>
      <c r="R23" s="12">
        <v>1</v>
      </c>
      <c r="S23" s="12">
        <v>120</v>
      </c>
      <c r="T23" s="6">
        <f t="shared" si="44"/>
        <v>29</v>
      </c>
      <c r="U23" s="12">
        <v>12</v>
      </c>
      <c r="V23" s="12">
        <v>10</v>
      </c>
      <c r="W23" s="12">
        <v>7</v>
      </c>
      <c r="X23" s="6">
        <f t="shared" si="30"/>
        <v>3</v>
      </c>
      <c r="Y23" s="6">
        <f t="shared" si="31"/>
        <v>120</v>
      </c>
      <c r="Z23" s="6">
        <f t="shared" si="32"/>
        <v>257</v>
      </c>
      <c r="AA23" s="12">
        <v>87</v>
      </c>
      <c r="AB23" s="12">
        <v>83</v>
      </c>
      <c r="AC23" s="12">
        <v>87</v>
      </c>
      <c r="AD23" s="13">
        <v>5</v>
      </c>
      <c r="AE23" s="13">
        <v>940</v>
      </c>
      <c r="AF23" s="6">
        <f t="shared" si="33"/>
        <v>741</v>
      </c>
      <c r="AG23" s="12">
        <v>28</v>
      </c>
      <c r="AH23" s="12">
        <v>88</v>
      </c>
      <c r="AI23" s="12">
        <v>120</v>
      </c>
      <c r="AJ23" s="12">
        <v>154</v>
      </c>
      <c r="AK23" s="12">
        <v>178</v>
      </c>
      <c r="AL23" s="12">
        <v>173</v>
      </c>
      <c r="AM23" s="13">
        <v>1</v>
      </c>
      <c r="AN23" s="13">
        <v>60</v>
      </c>
      <c r="AO23" s="6">
        <f t="shared" si="34"/>
        <v>78</v>
      </c>
      <c r="AP23" s="12">
        <v>9</v>
      </c>
      <c r="AQ23" s="12">
        <v>23</v>
      </c>
      <c r="AR23" s="12">
        <v>15</v>
      </c>
      <c r="AS23" s="12">
        <v>17</v>
      </c>
      <c r="AT23" s="12">
        <v>10</v>
      </c>
      <c r="AU23" s="12">
        <v>4</v>
      </c>
      <c r="AV23" s="6">
        <f t="shared" si="35"/>
        <v>6</v>
      </c>
      <c r="AW23" s="6">
        <f t="shared" si="36"/>
        <v>1000</v>
      </c>
      <c r="AX23" s="6">
        <f t="shared" si="37"/>
        <v>819</v>
      </c>
      <c r="AY23" s="6">
        <f t="shared" si="38"/>
        <v>37</v>
      </c>
      <c r="AZ23" s="6">
        <f t="shared" si="39"/>
        <v>111</v>
      </c>
      <c r="BA23" s="6">
        <f t="shared" si="40"/>
        <v>135</v>
      </c>
      <c r="BB23" s="6">
        <f t="shared" si="41"/>
        <v>171</v>
      </c>
      <c r="BC23" s="6">
        <f t="shared" si="42"/>
        <v>188</v>
      </c>
      <c r="BD23" s="6">
        <f t="shared" si="43"/>
        <v>177</v>
      </c>
      <c r="BE23" s="4">
        <f t="shared" si="20"/>
        <v>86.868686868686879</v>
      </c>
      <c r="BF23" s="4">
        <f t="shared" si="21"/>
        <v>88.576158940397349</v>
      </c>
    </row>
    <row r="24" spans="1:58">
      <c r="A24" s="4">
        <v>1</v>
      </c>
      <c r="C24" s="11" t="s">
        <v>28</v>
      </c>
      <c r="D24" s="7" t="s">
        <v>60</v>
      </c>
      <c r="E24" s="12">
        <v>765</v>
      </c>
      <c r="F24" s="12">
        <v>834</v>
      </c>
      <c r="G24" s="12">
        <v>836</v>
      </c>
      <c r="H24" s="12">
        <v>889</v>
      </c>
      <c r="I24" s="12">
        <v>869</v>
      </c>
      <c r="J24" s="12">
        <v>913</v>
      </c>
      <c r="K24" s="6">
        <f t="shared" si="2"/>
        <v>5106</v>
      </c>
      <c r="L24" s="13">
        <v>6</v>
      </c>
      <c r="M24" s="6"/>
      <c r="N24" s="6">
        <f t="shared" si="3"/>
        <v>605</v>
      </c>
      <c r="O24" s="6">
        <f t="shared" si="4"/>
        <v>192</v>
      </c>
      <c r="P24" s="6">
        <f t="shared" si="28"/>
        <v>206</v>
      </c>
      <c r="Q24" s="6">
        <f t="shared" si="29"/>
        <v>207</v>
      </c>
      <c r="R24" s="12">
        <v>7</v>
      </c>
      <c r="S24" s="12">
        <v>1435</v>
      </c>
      <c r="T24" s="6">
        <f t="shared" si="44"/>
        <v>1075</v>
      </c>
      <c r="U24" s="12">
        <v>339</v>
      </c>
      <c r="V24" s="12">
        <v>376</v>
      </c>
      <c r="W24" s="12">
        <v>360</v>
      </c>
      <c r="X24" s="6">
        <f t="shared" si="30"/>
        <v>13</v>
      </c>
      <c r="Y24" s="6">
        <f t="shared" si="31"/>
        <v>1435</v>
      </c>
      <c r="Z24" s="6">
        <f t="shared" si="32"/>
        <v>1680</v>
      </c>
      <c r="AA24" s="12">
        <v>531</v>
      </c>
      <c r="AB24" s="12">
        <v>582</v>
      </c>
      <c r="AC24" s="12">
        <v>567</v>
      </c>
      <c r="AD24" s="13">
        <v>11</v>
      </c>
      <c r="AE24" s="13">
        <v>1210</v>
      </c>
      <c r="AF24" s="6">
        <f t="shared" si="33"/>
        <v>1147</v>
      </c>
      <c r="AG24" s="12">
        <v>35</v>
      </c>
      <c r="AH24" s="12">
        <v>162</v>
      </c>
      <c r="AI24" s="12">
        <v>208</v>
      </c>
      <c r="AJ24" s="12">
        <v>250</v>
      </c>
      <c r="AK24" s="12">
        <v>233</v>
      </c>
      <c r="AL24" s="12">
        <v>259</v>
      </c>
      <c r="AM24" s="13">
        <v>5</v>
      </c>
      <c r="AN24" s="13">
        <v>500</v>
      </c>
      <c r="AO24" s="6">
        <f t="shared" si="34"/>
        <v>571</v>
      </c>
      <c r="AP24" s="12">
        <v>24</v>
      </c>
      <c r="AQ24" s="12">
        <v>106</v>
      </c>
      <c r="AR24" s="12">
        <v>102</v>
      </c>
      <c r="AS24" s="12">
        <v>118</v>
      </c>
      <c r="AT24" s="12">
        <v>108</v>
      </c>
      <c r="AU24" s="12">
        <v>113</v>
      </c>
      <c r="AV24" s="6">
        <f t="shared" si="35"/>
        <v>16</v>
      </c>
      <c r="AW24" s="6">
        <f t="shared" si="36"/>
        <v>1710</v>
      </c>
      <c r="AX24" s="6">
        <f t="shared" si="37"/>
        <v>1718</v>
      </c>
      <c r="AY24" s="6">
        <f t="shared" si="38"/>
        <v>59</v>
      </c>
      <c r="AZ24" s="6">
        <f t="shared" si="39"/>
        <v>268</v>
      </c>
      <c r="BA24" s="6">
        <f t="shared" si="40"/>
        <v>310</v>
      </c>
      <c r="BB24" s="6">
        <f t="shared" si="41"/>
        <v>368</v>
      </c>
      <c r="BC24" s="6">
        <f t="shared" si="42"/>
        <v>341</v>
      </c>
      <c r="BD24" s="6">
        <f t="shared" si="43"/>
        <v>372</v>
      </c>
      <c r="BE24" s="4">
        <f t="shared" si="20"/>
        <v>101.12485939257594</v>
      </c>
      <c r="BF24" s="4">
        <f t="shared" si="21"/>
        <v>104.48933782267116</v>
      </c>
    </row>
    <row r="25" spans="1:58">
      <c r="C25" s="16" t="s">
        <v>79</v>
      </c>
      <c r="D25" s="16"/>
      <c r="E25" s="6">
        <f t="shared" ref="E25:AJ25" si="45">SUM(E18:E24)</f>
        <v>1970</v>
      </c>
      <c r="F25" s="6">
        <f t="shared" si="45"/>
        <v>2147</v>
      </c>
      <c r="G25" s="6">
        <f t="shared" si="45"/>
        <v>2117</v>
      </c>
      <c r="H25" s="6">
        <f t="shared" si="45"/>
        <v>2315</v>
      </c>
      <c r="I25" s="6">
        <f t="shared" si="45"/>
        <v>2217</v>
      </c>
      <c r="J25" s="6">
        <f t="shared" si="45"/>
        <v>2408</v>
      </c>
      <c r="K25" s="6">
        <f t="shared" si="45"/>
        <v>13174</v>
      </c>
      <c r="L25" s="13">
        <f t="shared" si="45"/>
        <v>33</v>
      </c>
      <c r="M25" s="6">
        <f t="shared" si="45"/>
        <v>0</v>
      </c>
      <c r="N25" s="6">
        <f t="shared" si="45"/>
        <v>1971</v>
      </c>
      <c r="O25" s="6">
        <f t="shared" si="45"/>
        <v>630</v>
      </c>
      <c r="P25" s="6">
        <f t="shared" si="45"/>
        <v>643</v>
      </c>
      <c r="Q25" s="6">
        <f t="shared" si="45"/>
        <v>698</v>
      </c>
      <c r="R25" s="12">
        <f t="shared" si="45"/>
        <v>11</v>
      </c>
      <c r="S25" s="12">
        <f t="shared" si="45"/>
        <v>1915</v>
      </c>
      <c r="T25" s="6">
        <f t="shared" si="45"/>
        <v>1318</v>
      </c>
      <c r="U25" s="12">
        <f t="shared" si="45"/>
        <v>413</v>
      </c>
      <c r="V25" s="12">
        <f t="shared" si="45"/>
        <v>455</v>
      </c>
      <c r="W25" s="12">
        <f t="shared" si="45"/>
        <v>450</v>
      </c>
      <c r="X25" s="6">
        <f t="shared" si="45"/>
        <v>44</v>
      </c>
      <c r="Y25" s="6">
        <f t="shared" si="45"/>
        <v>1915</v>
      </c>
      <c r="Z25" s="6">
        <f t="shared" si="45"/>
        <v>3289</v>
      </c>
      <c r="AA25" s="12">
        <f t="shared" si="45"/>
        <v>1043</v>
      </c>
      <c r="AB25" s="12">
        <f t="shared" si="45"/>
        <v>1098</v>
      </c>
      <c r="AC25" s="12">
        <f t="shared" si="45"/>
        <v>1148</v>
      </c>
      <c r="AD25" s="13">
        <f t="shared" si="45"/>
        <v>35</v>
      </c>
      <c r="AE25" s="13">
        <f t="shared" si="45"/>
        <v>3465</v>
      </c>
      <c r="AF25" s="6">
        <f t="shared" si="45"/>
        <v>3005</v>
      </c>
      <c r="AG25" s="12">
        <f t="shared" si="45"/>
        <v>75</v>
      </c>
      <c r="AH25" s="12">
        <f t="shared" si="45"/>
        <v>381</v>
      </c>
      <c r="AI25" s="12">
        <f t="shared" si="45"/>
        <v>535</v>
      </c>
      <c r="AJ25" s="12">
        <f t="shared" si="45"/>
        <v>653</v>
      </c>
      <c r="AK25" s="12">
        <f t="shared" ref="AK25:BD25" si="46">SUM(AK18:AK24)</f>
        <v>664</v>
      </c>
      <c r="AL25" s="12">
        <f t="shared" si="46"/>
        <v>697</v>
      </c>
      <c r="AM25" s="13">
        <f t="shared" si="46"/>
        <v>22</v>
      </c>
      <c r="AN25" s="13">
        <f>SUM(AN18:AN24)</f>
        <v>1920</v>
      </c>
      <c r="AO25" s="6">
        <f t="shared" si="46"/>
        <v>2203</v>
      </c>
      <c r="AP25" s="12">
        <f t="shared" si="46"/>
        <v>71</v>
      </c>
      <c r="AQ25" s="12">
        <f t="shared" si="46"/>
        <v>314</v>
      </c>
      <c r="AR25" s="12">
        <f t="shared" si="46"/>
        <v>385</v>
      </c>
      <c r="AS25" s="12">
        <f t="shared" si="46"/>
        <v>501</v>
      </c>
      <c r="AT25" s="12">
        <f t="shared" si="46"/>
        <v>442</v>
      </c>
      <c r="AU25" s="12">
        <f t="shared" si="46"/>
        <v>490</v>
      </c>
      <c r="AV25" s="6">
        <f t="shared" si="46"/>
        <v>57</v>
      </c>
      <c r="AW25" s="6">
        <f t="shared" si="46"/>
        <v>5385</v>
      </c>
      <c r="AX25" s="6">
        <f t="shared" si="46"/>
        <v>5208</v>
      </c>
      <c r="AY25" s="6">
        <f t="shared" si="46"/>
        <v>146</v>
      </c>
      <c r="AZ25" s="6">
        <f t="shared" si="46"/>
        <v>695</v>
      </c>
      <c r="BA25" s="6">
        <f t="shared" si="46"/>
        <v>920</v>
      </c>
      <c r="BB25" s="6">
        <f t="shared" si="46"/>
        <v>1154</v>
      </c>
      <c r="BC25" s="6">
        <f t="shared" si="46"/>
        <v>1106</v>
      </c>
      <c r="BD25" s="6">
        <f t="shared" si="46"/>
        <v>1187</v>
      </c>
      <c r="BE25" s="4">
        <f t="shared" si="20"/>
        <v>94.90280777537798</v>
      </c>
      <c r="BF25" s="4">
        <f t="shared" si="21"/>
        <v>98.140540540540542</v>
      </c>
    </row>
    <row r="26" spans="1:58">
      <c r="C26" s="16" t="s">
        <v>80</v>
      </c>
      <c r="D26" s="16"/>
      <c r="E26" s="6">
        <f t="shared" ref="E26:AJ26" si="47">E17+E25</f>
        <v>15354</v>
      </c>
      <c r="F26" s="6">
        <f t="shared" si="47"/>
        <v>15792</v>
      </c>
      <c r="G26" s="6">
        <f t="shared" si="47"/>
        <v>16338</v>
      </c>
      <c r="H26" s="6">
        <f t="shared" si="47"/>
        <v>16797</v>
      </c>
      <c r="I26" s="6">
        <f t="shared" si="47"/>
        <v>17388</v>
      </c>
      <c r="J26" s="6">
        <f t="shared" si="47"/>
        <v>17408</v>
      </c>
      <c r="K26" s="6">
        <f t="shared" si="47"/>
        <v>99077</v>
      </c>
      <c r="L26" s="13">
        <f t="shared" si="47"/>
        <v>83</v>
      </c>
      <c r="M26" s="6">
        <f t="shared" si="47"/>
        <v>0</v>
      </c>
      <c r="N26" s="6">
        <f t="shared" si="47"/>
        <v>5846</v>
      </c>
      <c r="O26" s="6">
        <f t="shared" si="47"/>
        <v>1658</v>
      </c>
      <c r="P26" s="6">
        <f t="shared" si="47"/>
        <v>2064</v>
      </c>
      <c r="Q26" s="6">
        <f t="shared" si="47"/>
        <v>2124</v>
      </c>
      <c r="R26" s="12">
        <f t="shared" si="47"/>
        <v>123</v>
      </c>
      <c r="S26" s="12">
        <f t="shared" si="47"/>
        <v>23365</v>
      </c>
      <c r="T26" s="6">
        <f t="shared" si="47"/>
        <v>15656</v>
      </c>
      <c r="U26" s="12">
        <f t="shared" si="47"/>
        <v>5069</v>
      </c>
      <c r="V26" s="12">
        <f t="shared" si="47"/>
        <v>5292</v>
      </c>
      <c r="W26" s="12">
        <f t="shared" si="47"/>
        <v>5295</v>
      </c>
      <c r="X26" s="6">
        <f t="shared" si="47"/>
        <v>206</v>
      </c>
      <c r="Y26" s="6">
        <f t="shared" si="47"/>
        <v>23365</v>
      </c>
      <c r="Z26" s="6">
        <f t="shared" si="47"/>
        <v>21502</v>
      </c>
      <c r="AA26" s="12">
        <f t="shared" si="47"/>
        <v>6727</v>
      </c>
      <c r="AB26" s="12">
        <f t="shared" si="47"/>
        <v>7356</v>
      </c>
      <c r="AC26" s="12">
        <f t="shared" si="47"/>
        <v>7419</v>
      </c>
      <c r="AD26" s="13">
        <f t="shared" si="47"/>
        <v>112</v>
      </c>
      <c r="AE26" s="13">
        <f t="shared" si="47"/>
        <v>11240</v>
      </c>
      <c r="AF26" s="6">
        <f t="shared" si="47"/>
        <v>9979</v>
      </c>
      <c r="AG26" s="12">
        <f t="shared" si="47"/>
        <v>230</v>
      </c>
      <c r="AH26" s="12">
        <f t="shared" si="47"/>
        <v>1179</v>
      </c>
      <c r="AI26" s="12">
        <f t="shared" si="47"/>
        <v>1692</v>
      </c>
      <c r="AJ26" s="12">
        <f t="shared" si="47"/>
        <v>2162</v>
      </c>
      <c r="AK26" s="12">
        <f t="shared" ref="AK26:BD26" si="48">AK17+AK25</f>
        <v>2332</v>
      </c>
      <c r="AL26" s="12">
        <f t="shared" si="48"/>
        <v>2384</v>
      </c>
      <c r="AM26" s="13">
        <f t="shared" si="48"/>
        <v>308</v>
      </c>
      <c r="AN26" s="13">
        <f>AN17+AN25</f>
        <v>31092</v>
      </c>
      <c r="AO26" s="6">
        <f t="shared" si="48"/>
        <v>33513</v>
      </c>
      <c r="AP26" s="12">
        <f t="shared" si="48"/>
        <v>1487</v>
      </c>
      <c r="AQ26" s="12">
        <f t="shared" si="48"/>
        <v>4842</v>
      </c>
      <c r="AR26" s="12">
        <f t="shared" si="48"/>
        <v>6026</v>
      </c>
      <c r="AS26" s="12">
        <f t="shared" si="48"/>
        <v>6922</v>
      </c>
      <c r="AT26" s="12">
        <f t="shared" si="48"/>
        <v>7137</v>
      </c>
      <c r="AU26" s="12">
        <f t="shared" si="48"/>
        <v>7099</v>
      </c>
      <c r="AV26" s="6">
        <f t="shared" si="48"/>
        <v>420</v>
      </c>
      <c r="AW26" s="6">
        <f t="shared" si="48"/>
        <v>42332</v>
      </c>
      <c r="AX26" s="6">
        <f t="shared" si="48"/>
        <v>43492</v>
      </c>
      <c r="AY26" s="6">
        <f t="shared" si="48"/>
        <v>1717</v>
      </c>
      <c r="AZ26" s="6">
        <f t="shared" si="48"/>
        <v>6021</v>
      </c>
      <c r="BA26" s="6">
        <f t="shared" si="48"/>
        <v>7718</v>
      </c>
      <c r="BB26" s="6">
        <f t="shared" si="48"/>
        <v>9084</v>
      </c>
      <c r="BC26" s="6">
        <f t="shared" si="48"/>
        <v>9469</v>
      </c>
      <c r="BD26" s="6">
        <f t="shared" si="48"/>
        <v>9483</v>
      </c>
      <c r="BE26" s="4">
        <f t="shared" si="20"/>
        <v>94.129904149550512</v>
      </c>
      <c r="BF26" s="4">
        <f t="shared" si="21"/>
        <v>96.927807793999307</v>
      </c>
    </row>
    <row r="27" spans="1:58">
      <c r="C27" s="4" t="s">
        <v>81</v>
      </c>
      <c r="D27" s="9"/>
    </row>
    <row r="28" spans="1:58">
      <c r="C28" s="4" t="s">
        <v>82</v>
      </c>
      <c r="D28" s="10"/>
    </row>
    <row r="29" spans="1:58">
      <c r="C29" s="4" t="s">
        <v>83</v>
      </c>
      <c r="D29" s="10"/>
    </row>
  </sheetData>
  <autoFilter ref="A4:BD29">
    <filterColumn colId="2" showButton="0"/>
  </autoFilter>
  <mergeCells count="48">
    <mergeCell ref="K3:K4"/>
    <mergeCell ref="AV3:AV4"/>
    <mergeCell ref="AW3:AW4"/>
    <mergeCell ref="C2:D4"/>
    <mergeCell ref="E2:K2"/>
    <mergeCell ref="X2:AC2"/>
    <mergeCell ref="AD2:AL2"/>
    <mergeCell ref="M3:M4"/>
    <mergeCell ref="N3:Q3"/>
    <mergeCell ref="R3:R4"/>
    <mergeCell ref="S3:S4"/>
    <mergeCell ref="AD3:AD4"/>
    <mergeCell ref="AE3:AE4"/>
    <mergeCell ref="L2:Q2"/>
    <mergeCell ref="R2:W2"/>
    <mergeCell ref="L3:L4"/>
    <mergeCell ref="C5:D5"/>
    <mergeCell ref="E3:E4"/>
    <mergeCell ref="F3:F4"/>
    <mergeCell ref="I3:I4"/>
    <mergeCell ref="J3:J4"/>
    <mergeCell ref="C8:D8"/>
    <mergeCell ref="C6:D6"/>
    <mergeCell ref="C7:D7"/>
    <mergeCell ref="AM2:AU2"/>
    <mergeCell ref="AV2:BD2"/>
    <mergeCell ref="T3:W3"/>
    <mergeCell ref="X3:X4"/>
    <mergeCell ref="Y3:Y4"/>
    <mergeCell ref="Z3:AC3"/>
    <mergeCell ref="AN3:AN4"/>
    <mergeCell ref="AO3:AU3"/>
    <mergeCell ref="AF3:AL3"/>
    <mergeCell ref="AM3:AM4"/>
    <mergeCell ref="G3:G4"/>
    <mergeCell ref="H3:H4"/>
    <mergeCell ref="AX3:BD3"/>
    <mergeCell ref="C16:D16"/>
    <mergeCell ref="C17:D17"/>
    <mergeCell ref="C25:D25"/>
    <mergeCell ref="C26:D26"/>
    <mergeCell ref="C9:D9"/>
    <mergeCell ref="C14:D14"/>
    <mergeCell ref="C15:D15"/>
    <mergeCell ref="C10:D10"/>
    <mergeCell ref="C11:D11"/>
    <mergeCell ref="C12:D12"/>
    <mergeCell ref="C13:D13"/>
  </mergeCells>
  <phoneticPr fontId="2"/>
  <conditionalFormatting sqref="AD25:AU26">
    <cfRule type="expression" dxfId="51" priority="57" stopIfTrue="1">
      <formula>ISERROR(CH4)</formula>
    </cfRule>
  </conditionalFormatting>
  <conditionalFormatting sqref="E24:J26 K25:S26 L24:N24 R24:S24">
    <cfRule type="expression" dxfId="50" priority="56" stopIfTrue="1">
      <formula>ISERROR(BH1048551)</formula>
    </cfRule>
  </conditionalFormatting>
  <conditionalFormatting sqref="AV22:AX22">
    <cfRule type="expression" dxfId="49" priority="55" stopIfTrue="1">
      <formula>ISERROR(DB1048543)</formula>
    </cfRule>
  </conditionalFormatting>
  <conditionalFormatting sqref="AE24:AU24">
    <cfRule type="expression" dxfId="48" priority="54" stopIfTrue="1">
      <formula>ISERROR(CJ3)</formula>
    </cfRule>
  </conditionalFormatting>
  <conditionalFormatting sqref="T26 T24:W24">
    <cfRule type="expression" dxfId="47" priority="53" stopIfTrue="1">
      <formula>ISERROR(BT3)</formula>
    </cfRule>
  </conditionalFormatting>
  <conditionalFormatting sqref="U26:W26 T25:W25">
    <cfRule type="expression" dxfId="46" priority="52" stopIfTrue="1">
      <formula>ISERROR(BU4)</formula>
    </cfRule>
  </conditionalFormatting>
  <conditionalFormatting sqref="X20:Y20">
    <cfRule type="expression" dxfId="45" priority="51" stopIfTrue="1">
      <formula>ISERROR(BZ1048530)</formula>
    </cfRule>
  </conditionalFormatting>
  <conditionalFormatting sqref="Z20 AD20:AU20">
    <cfRule type="expression" dxfId="44" priority="50" stopIfTrue="1">
      <formula>ISERROR(CD1048530)</formula>
    </cfRule>
  </conditionalFormatting>
  <conditionalFormatting sqref="AV20:AX20">
    <cfRule type="expression" dxfId="43" priority="49" stopIfTrue="1">
      <formula>ISERROR(DB1048530)</formula>
    </cfRule>
  </conditionalFormatting>
  <conditionalFormatting sqref="X24:AC26">
    <cfRule type="expression" dxfId="42" priority="48" stopIfTrue="1">
      <formula>ISERROR(CB1048551)</formula>
    </cfRule>
  </conditionalFormatting>
  <conditionalFormatting sqref="AD23:AU23">
    <cfRule type="expression" dxfId="41" priority="47" stopIfTrue="1">
      <formula>ISERROR(CI1048545)</formula>
    </cfRule>
  </conditionalFormatting>
  <conditionalFormatting sqref="T23:W23">
    <cfRule type="expression" dxfId="40" priority="46" stopIfTrue="1">
      <formula>ISERROR(BT1048545)</formula>
    </cfRule>
  </conditionalFormatting>
  <conditionalFormatting sqref="AG5:AL16 AA5:AC17 N5:Q17">
    <cfRule type="expression" dxfId="39" priority="45" stopIfTrue="1">
      <formula>ISERROR(BQ1048505)</formula>
    </cfRule>
  </conditionalFormatting>
  <conditionalFormatting sqref="X24:X26">
    <cfRule type="expression" dxfId="38" priority="44" stopIfTrue="1">
      <formula>ISERROR(BZ1048551)</formula>
    </cfRule>
  </conditionalFormatting>
  <conditionalFormatting sqref="AO17:AU17 AO5:AT16 AM5:AN17">
    <cfRule type="expression" dxfId="37" priority="43" stopIfTrue="1">
      <formula>ISERROR(CR1048505)</formula>
    </cfRule>
  </conditionalFormatting>
  <conditionalFormatting sqref="Z19 AD19:AU19">
    <cfRule type="expression" dxfId="36" priority="42" stopIfTrue="1">
      <formula>ISERROR(CD1048526)</formula>
    </cfRule>
  </conditionalFormatting>
  <conditionalFormatting sqref="R20:W20">
    <cfRule type="expression" dxfId="35" priority="41" stopIfTrue="1">
      <formula>ISERROR(BR1048530)</formula>
    </cfRule>
  </conditionalFormatting>
  <conditionalFormatting sqref="U5:W17">
    <cfRule type="expression" dxfId="34" priority="40" stopIfTrue="1">
      <formula>ISERROR(BV1048505)</formula>
    </cfRule>
  </conditionalFormatting>
  <conditionalFormatting sqref="X19:Y19">
    <cfRule type="expression" dxfId="33" priority="39" stopIfTrue="1">
      <formula>ISERROR(BZ1048526)</formula>
    </cfRule>
  </conditionalFormatting>
  <conditionalFormatting sqref="AV19:AX19">
    <cfRule type="expression" dxfId="32" priority="38" stopIfTrue="1">
      <formula>ISERROR(DB1048526)</formula>
    </cfRule>
  </conditionalFormatting>
  <conditionalFormatting sqref="N20 AA20:AC20">
    <cfRule type="expression" dxfId="31" priority="37" stopIfTrue="1">
      <formula>ISERROR(BQ1048530)</formula>
    </cfRule>
  </conditionalFormatting>
  <conditionalFormatting sqref="R19:W19">
    <cfRule type="expression" dxfId="30" priority="36" stopIfTrue="1">
      <formula>ISERROR(BR1048526)</formula>
    </cfRule>
  </conditionalFormatting>
  <conditionalFormatting sqref="N19 AA19:AC19">
    <cfRule type="expression" dxfId="29" priority="35" stopIfTrue="1">
      <formula>ISERROR(BQ1048526)</formula>
    </cfRule>
  </conditionalFormatting>
  <conditionalFormatting sqref="Z18 AD18:AU18">
    <cfRule type="expression" dxfId="28" priority="34" stopIfTrue="1">
      <formula>ISERROR(CD1048522)</formula>
    </cfRule>
  </conditionalFormatting>
  <conditionalFormatting sqref="X18:Y18">
    <cfRule type="expression" dxfId="27" priority="33" stopIfTrue="1">
      <formula>ISERROR(BZ1048522)</formula>
    </cfRule>
  </conditionalFormatting>
  <conditionalFormatting sqref="AV18:AX18">
    <cfRule type="expression" dxfId="26" priority="32" stopIfTrue="1">
      <formula>ISERROR(DB1048522)</formula>
    </cfRule>
  </conditionalFormatting>
  <conditionalFormatting sqref="R18:W18 T5:T16">
    <cfRule type="expression" dxfId="25" priority="31" stopIfTrue="1">
      <formula>ISERROR(BR1048509)</formula>
    </cfRule>
  </conditionalFormatting>
  <conditionalFormatting sqref="N18 AA18:AC18">
    <cfRule type="expression" dxfId="24" priority="30" stopIfTrue="1">
      <formula>ISERROR(BQ1048522)</formula>
    </cfRule>
  </conditionalFormatting>
  <conditionalFormatting sqref="Z5:Z17 AD5:AE16 AD17:AL17 AU5:AU16">
    <cfRule type="expression" dxfId="23" priority="24" stopIfTrue="1">
      <formula>ISERROR(CD1048505)</formula>
    </cfRule>
  </conditionalFormatting>
  <conditionalFormatting sqref="X5:Y17">
    <cfRule type="expression" dxfId="22" priority="23" stopIfTrue="1">
      <formula>ISERROR(BZ1048505)</formula>
    </cfRule>
  </conditionalFormatting>
  <conditionalFormatting sqref="AV5:BD17 AY18:BD24">
    <cfRule type="expression" dxfId="21" priority="22" stopIfTrue="1">
      <formula>ISERROR(DB1048505)</formula>
    </cfRule>
  </conditionalFormatting>
  <conditionalFormatting sqref="R5:S17 T17">
    <cfRule type="expression" dxfId="20" priority="21" stopIfTrue="1">
      <formula>ISERROR(BR1048505)</formula>
    </cfRule>
  </conditionalFormatting>
  <conditionalFormatting sqref="E23:J23 L23:N23 R23:S23">
    <cfRule type="expression" dxfId="19" priority="20" stopIfTrue="1">
      <formula>ISERROR(BH1048545)</formula>
    </cfRule>
  </conditionalFormatting>
  <conditionalFormatting sqref="AV24:AX26 AY25:BD26">
    <cfRule type="expression" dxfId="18" priority="19" stopIfTrue="1">
      <formula>ISERROR(DB1048551)</formula>
    </cfRule>
  </conditionalFormatting>
  <conditionalFormatting sqref="X23:AC23">
    <cfRule type="expression" dxfId="17" priority="18" stopIfTrue="1">
      <formula>ISERROR(CB1048545)</formula>
    </cfRule>
  </conditionalFormatting>
  <conditionalFormatting sqref="AD24">
    <cfRule type="expression" dxfId="16" priority="17" stopIfTrue="1">
      <formula>ISERROR(CI1048551)</formula>
    </cfRule>
  </conditionalFormatting>
  <conditionalFormatting sqref="X23">
    <cfRule type="expression" dxfId="15" priority="16" stopIfTrue="1">
      <formula>ISERROR(BZ1048545)</formula>
    </cfRule>
  </conditionalFormatting>
  <conditionalFormatting sqref="AV23:AX23">
    <cfRule type="expression" dxfId="14" priority="15" stopIfTrue="1">
      <formula>ISERROR(DB1048545)</formula>
    </cfRule>
  </conditionalFormatting>
  <conditionalFormatting sqref="AD22:AU22">
    <cfRule type="expression" dxfId="13" priority="14" stopIfTrue="1">
      <formula>ISERROR(CI1048543)</formula>
    </cfRule>
  </conditionalFormatting>
  <conditionalFormatting sqref="T22:W22">
    <cfRule type="expression" dxfId="12" priority="13" stopIfTrue="1">
      <formula>ISERROR(BT1048543)</formula>
    </cfRule>
  </conditionalFormatting>
  <conditionalFormatting sqref="E22:J22 L22:N22 R22:S22">
    <cfRule type="expression" dxfId="11" priority="12" stopIfTrue="1">
      <formula>ISERROR(BH1048543)</formula>
    </cfRule>
  </conditionalFormatting>
  <conditionalFormatting sqref="X22:AC22">
    <cfRule type="expression" dxfId="10" priority="11" stopIfTrue="1">
      <formula>ISERROR(CB1048543)</formula>
    </cfRule>
  </conditionalFormatting>
  <conditionalFormatting sqref="X22">
    <cfRule type="expression" dxfId="9" priority="10" stopIfTrue="1">
      <formula>ISERROR(BZ1048543)</formula>
    </cfRule>
  </conditionalFormatting>
  <conditionalFormatting sqref="AV21:AX21">
    <cfRule type="expression" dxfId="8" priority="9" stopIfTrue="1">
      <formula>ISERROR(DB1048538)</formula>
    </cfRule>
  </conditionalFormatting>
  <conditionalFormatting sqref="AD21:AU21">
    <cfRule type="expression" dxfId="7" priority="8" stopIfTrue="1">
      <formula>ISERROR(CI1048538)</formula>
    </cfRule>
  </conditionalFormatting>
  <conditionalFormatting sqref="T21:W21">
    <cfRule type="expression" dxfId="6" priority="7" stopIfTrue="1">
      <formula>ISERROR(BT1048538)</formula>
    </cfRule>
  </conditionalFormatting>
  <conditionalFormatting sqref="E21:J21 L21:N21 R21:S21">
    <cfRule type="expression" dxfId="5" priority="6" stopIfTrue="1">
      <formula>ISERROR(BH1048538)</formula>
    </cfRule>
  </conditionalFormatting>
  <conditionalFormatting sqref="X21:AC21">
    <cfRule type="expression" dxfId="4" priority="5" stopIfTrue="1">
      <formula>ISERROR(CB1048538)</formula>
    </cfRule>
  </conditionalFormatting>
  <conditionalFormatting sqref="X21">
    <cfRule type="expression" dxfId="3" priority="4" stopIfTrue="1">
      <formula>ISERROR(BZ1048538)</formula>
    </cfRule>
  </conditionalFormatting>
  <conditionalFormatting sqref="O18:O24">
    <cfRule type="expression" dxfId="2" priority="3" stopIfTrue="1">
      <formula>ISERROR(BR1048518)</formula>
    </cfRule>
  </conditionalFormatting>
  <conditionalFormatting sqref="P18:P24">
    <cfRule type="expression" dxfId="1" priority="2" stopIfTrue="1">
      <formula>ISERROR(BS1048518)</formula>
    </cfRule>
  </conditionalFormatting>
  <conditionalFormatting sqref="Q18:Q24">
    <cfRule type="expression" dxfId="0" priority="1" stopIfTrue="1">
      <formula>ISERROR(BT1048518)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幼(3)市郡別園数・園児数・就園率</vt:lpstr>
      <vt:lpstr>Sheet1</vt:lpstr>
      <vt:lpstr>'幼(3)市郡別園数・園児数・就園率'!Print_Area</vt:lpstr>
      <vt:lpstr>'幼(3)市郡別園数・園児数・就園率'!Print_Titles</vt:lpstr>
    </vt:vector>
  </TitlesOfParts>
  <Company>群馬県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iizuka-yusuke</cp:lastModifiedBy>
  <cp:lastPrinted>2013-02-22T06:54:59Z</cp:lastPrinted>
  <dcterms:created xsi:type="dcterms:W3CDTF">2002-03-29T00:00:30Z</dcterms:created>
  <dcterms:modified xsi:type="dcterms:W3CDTF">2014-03-21T08:14:42Z</dcterms:modified>
</cp:coreProperties>
</file>