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s-toukeika01\bunseki\市町村民\00_新推計\00_推計シート\"/>
    </mc:Choice>
  </mc:AlternateContent>
  <xr:revisionPtr revIDLastSave="0" documentId="13_ncr:1_{67D2A6F5-B0D8-4164-AC74-A8DAF1F93222}" xr6:coauthVersionLast="36" xr6:coauthVersionMax="36" xr10:uidLastSave="{00000000-0000-0000-0000-000000000000}"/>
  <bookViews>
    <workbookView xWindow="0" yWindow="0" windowWidth="28800" windowHeight="12135" tabRatio="765" xr2:uid="{E3B93DEA-EE9B-4065-96BD-1F6841725A4A}"/>
  </bookViews>
  <sheets>
    <sheet name="はじめに" sheetId="2" r:id="rId1"/>
    <sheet name="入力-1 " sheetId="22" r:id="rId2"/>
    <sheet name="入力-2" sheetId="3" r:id="rId3"/>
    <sheet name="入力-3" sheetId="4" r:id="rId4"/>
    <sheet name="入力-４" sheetId="5" r:id="rId5"/>
    <sheet name="入力-５" sheetId="6" r:id="rId6"/>
    <sheet name="入力-6" sheetId="7" r:id="rId7"/>
    <sheet name="入力-7" sheetId="11" r:id="rId8"/>
    <sheet name="入力-8" sheetId="12" r:id="rId9"/>
    <sheet name="入力-9" sheetId="13" r:id="rId10"/>
    <sheet name="入力-10" sheetId="14" r:id="rId11"/>
    <sheet name="入力-11" sheetId="15" r:id="rId12"/>
    <sheet name="入力-12" sheetId="16" r:id="rId13"/>
    <sheet name="入力-13" sheetId="17" r:id="rId14"/>
    <sheet name="結果表" sheetId="18" r:id="rId15"/>
  </sheets>
  <definedNames>
    <definedName name="_xlnm.Print_Area" localSheetId="0">はじめに!$A$1:$BP$56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3" i="22" l="1"/>
  <c r="X43" i="22" l="1"/>
  <c r="F38" i="22"/>
  <c r="B38" i="22"/>
  <c r="O33" i="22"/>
  <c r="O38" i="22" s="1"/>
  <c r="K33" i="22"/>
  <c r="K38" i="22" s="1"/>
  <c r="X38" i="22" l="1"/>
  <c r="F48" i="22" s="1"/>
  <c r="T38" i="22"/>
  <c r="B48" i="22" s="1"/>
  <c r="F101" i="22"/>
  <c r="B101" i="22"/>
  <c r="T96" i="22"/>
  <c r="F91" i="22"/>
  <c r="B91" i="22"/>
  <c r="X58" i="22"/>
  <c r="O68" i="22" s="1"/>
  <c r="T58" i="22"/>
  <c r="K68" i="22" s="1"/>
  <c r="O28" i="22"/>
  <c r="K28" i="22"/>
  <c r="F28" i="22"/>
  <c r="B28" i="22"/>
  <c r="B21" i="22"/>
  <c r="X13" i="22"/>
  <c r="F78" i="22" s="1"/>
  <c r="T13" i="22"/>
  <c r="B78" i="22" s="1"/>
  <c r="F12" i="22"/>
  <c r="B12" i="22"/>
  <c r="O9" i="18" l="1"/>
  <c r="N9" i="18"/>
  <c r="F53" i="22"/>
  <c r="F73" i="22" s="1"/>
  <c r="O73" i="22"/>
  <c r="B53" i="22"/>
  <c r="B73" i="22" s="1"/>
  <c r="K73" i="22"/>
  <c r="F52" i="22"/>
  <c r="F47" i="22"/>
  <c r="B104" i="22"/>
  <c r="B51" i="22"/>
  <c r="B52" i="22"/>
  <c r="B47" i="22"/>
  <c r="X42" i="22"/>
  <c r="O37" i="22"/>
  <c r="X37" i="22"/>
  <c r="T42" i="22"/>
  <c r="K37" i="22"/>
  <c r="T37" i="22"/>
  <c r="F32" i="22"/>
  <c r="F37" i="22" s="1"/>
  <c r="O32" i="22"/>
  <c r="B32" i="22"/>
  <c r="B37" i="22" s="1"/>
  <c r="K32" i="22"/>
  <c r="B68" i="22"/>
  <c r="B106" i="22"/>
  <c r="F106" i="22"/>
  <c r="F68" i="22"/>
  <c r="B105" i="22"/>
  <c r="B17" i="22"/>
  <c r="O72" i="22"/>
  <c r="F17" i="22"/>
  <c r="T12" i="22"/>
  <c r="I26" i="22"/>
  <c r="G41" i="22"/>
  <c r="B66" i="22"/>
  <c r="F71" i="22"/>
  <c r="B81" i="22"/>
  <c r="K22" i="22"/>
  <c r="K27" i="22"/>
  <c r="H41" i="22"/>
  <c r="F57" i="22"/>
  <c r="F66" i="22"/>
  <c r="G71" i="22"/>
  <c r="F81" i="22"/>
  <c r="F100" i="22"/>
  <c r="F42" i="22"/>
  <c r="K57" i="22"/>
  <c r="G66" i="22"/>
  <c r="B72" i="22"/>
  <c r="G81" i="22"/>
  <c r="X57" i="22"/>
  <c r="B67" i="22"/>
  <c r="T72" i="22"/>
  <c r="B82" i="22"/>
  <c r="C104" i="22"/>
  <c r="G104" i="22"/>
  <c r="X72" i="22"/>
  <c r="O22" i="22"/>
  <c r="B77" i="22"/>
  <c r="D26" i="22"/>
  <c r="B62" i="22"/>
  <c r="F77" i="22"/>
  <c r="D95" i="22"/>
  <c r="F105" i="22"/>
  <c r="O12" i="22"/>
  <c r="H26" i="22"/>
  <c r="C41" i="22"/>
  <c r="F62" i="22"/>
  <c r="B71" i="22"/>
  <c r="H95" i="22"/>
  <c r="I95" i="22"/>
  <c r="D104" i="22"/>
  <c r="X12" i="22"/>
  <c r="B26" i="22"/>
  <c r="B27" i="22"/>
  <c r="I41" i="22"/>
  <c r="O57" i="22"/>
  <c r="K62" i="22"/>
  <c r="H66" i="22"/>
  <c r="H71" i="22"/>
  <c r="H81" i="22"/>
  <c r="B95" i="22"/>
  <c r="E104" i="22"/>
  <c r="C26" i="22"/>
  <c r="F27" i="22"/>
  <c r="B41" i="22"/>
  <c r="B42" i="22"/>
  <c r="T57" i="22"/>
  <c r="O62" i="22"/>
  <c r="I66" i="22"/>
  <c r="I71" i="22"/>
  <c r="I81" i="22"/>
  <c r="C95" i="22"/>
  <c r="B100" i="22"/>
  <c r="F104" i="22"/>
  <c r="E26" i="22"/>
  <c r="O27" i="22"/>
  <c r="D41" i="22"/>
  <c r="K42" i="22"/>
  <c r="C66" i="22"/>
  <c r="F67" i="22"/>
  <c r="C71" i="22"/>
  <c r="F72" i="22"/>
  <c r="C81" i="22"/>
  <c r="F82" i="22"/>
  <c r="E95" i="22"/>
  <c r="H104" i="22"/>
  <c r="B22" i="22"/>
  <c r="F26" i="22"/>
  <c r="E41" i="22"/>
  <c r="O42" i="22"/>
  <c r="D66" i="22"/>
  <c r="K67" i="22"/>
  <c r="D71" i="22"/>
  <c r="K72" i="22"/>
  <c r="D81" i="22"/>
  <c r="F95" i="22"/>
  <c r="I104" i="22"/>
  <c r="K12" i="22"/>
  <c r="F22" i="22"/>
  <c r="G26" i="22"/>
  <c r="F41" i="22"/>
  <c r="B57" i="22"/>
  <c r="B61" i="22"/>
  <c r="E66" i="22"/>
  <c r="O67" i="22"/>
  <c r="E71" i="22"/>
  <c r="E81" i="22"/>
  <c r="G95" i="22"/>
  <c r="B6" i="18"/>
  <c r="O27" i="18"/>
  <c r="N27" i="18"/>
  <c r="O26" i="18"/>
  <c r="N26" i="18"/>
  <c r="T73" i="22" l="1"/>
  <c r="B83" i="22" s="1"/>
  <c r="C9" i="18" s="1"/>
  <c r="X73" i="22"/>
  <c r="F83" i="22" s="1"/>
  <c r="D9" i="18" s="1"/>
  <c r="R26" i="18"/>
  <c r="R27" i="18"/>
  <c r="R29" i="17"/>
  <c r="Q29" i="17"/>
  <c r="P29" i="17"/>
  <c r="O29" i="17"/>
  <c r="N29" i="17"/>
  <c r="M29" i="17"/>
  <c r="L29" i="17"/>
  <c r="O26" i="17"/>
  <c r="K26" i="17"/>
  <c r="F26" i="17"/>
  <c r="B26" i="17"/>
  <c r="K24" i="17"/>
  <c r="B24" i="17"/>
  <c r="I29" i="17"/>
  <c r="H29" i="17"/>
  <c r="G29" i="17"/>
  <c r="F29" i="17"/>
  <c r="E29" i="17"/>
  <c r="D29" i="17"/>
  <c r="C29" i="17"/>
  <c r="D7" i="18"/>
  <c r="C7" i="18"/>
  <c r="O24" i="18"/>
  <c r="N24" i="18"/>
  <c r="O23" i="18"/>
  <c r="N23" i="18"/>
  <c r="O22" i="18"/>
  <c r="N22" i="18"/>
  <c r="O21" i="18"/>
  <c r="N21" i="18"/>
  <c r="O20" i="18"/>
  <c r="N20" i="18"/>
  <c r="R24" i="18" l="1"/>
  <c r="R22" i="18"/>
  <c r="G9" i="18"/>
  <c r="R23" i="18"/>
  <c r="R20" i="18"/>
  <c r="E8" i="18"/>
  <c r="H8" i="18" s="1"/>
  <c r="N7" i="18"/>
  <c r="P8" i="18" s="1"/>
  <c r="R21" i="18"/>
  <c r="F8" i="18"/>
  <c r="I8" i="18" s="1"/>
  <c r="O7" i="18"/>
  <c r="Q8" i="18" s="1"/>
  <c r="O19" i="18"/>
  <c r="N19" i="18"/>
  <c r="O18" i="18"/>
  <c r="N18" i="18"/>
  <c r="O17" i="18"/>
  <c r="N17" i="18"/>
  <c r="O16" i="18"/>
  <c r="N16" i="18"/>
  <c r="O15" i="18"/>
  <c r="N15" i="18"/>
  <c r="O14" i="18"/>
  <c r="N14" i="18"/>
  <c r="O13" i="18"/>
  <c r="N13" i="18"/>
  <c r="R14" i="18" l="1"/>
  <c r="R18" i="18"/>
  <c r="R15" i="18"/>
  <c r="R19" i="18"/>
  <c r="R16" i="18"/>
  <c r="R13" i="18"/>
  <c r="R17" i="18"/>
  <c r="O12" i="18"/>
  <c r="B105" i="5"/>
  <c r="B100" i="5"/>
  <c r="T94" i="5"/>
  <c r="N12" i="18"/>
  <c r="O11" i="18"/>
  <c r="N11" i="18"/>
  <c r="O10" i="18"/>
  <c r="N10" i="18"/>
  <c r="X19" i="17"/>
  <c r="T19" i="17"/>
  <c r="O19" i="17"/>
  <c r="O30" i="17" s="1"/>
  <c r="K19" i="17"/>
  <c r="K30" i="17" s="1"/>
  <c r="B18" i="17"/>
  <c r="F19" i="17"/>
  <c r="F30" i="17" s="1"/>
  <c r="B19" i="17"/>
  <c r="B30" i="17" s="1"/>
  <c r="O13" i="17"/>
  <c r="O25" i="17" s="1"/>
  <c r="K13" i="17"/>
  <c r="K25" i="17" s="1"/>
  <c r="F13" i="17"/>
  <c r="F25" i="17" s="1"/>
  <c r="B13" i="17"/>
  <c r="B25" i="17" s="1"/>
  <c r="K120" i="16"/>
  <c r="B120" i="16"/>
  <c r="K79" i="16"/>
  <c r="B79" i="16"/>
  <c r="B46" i="16"/>
  <c r="K46" i="16"/>
  <c r="B124" i="16"/>
  <c r="I124" i="16"/>
  <c r="H124" i="16"/>
  <c r="G124" i="16"/>
  <c r="F124" i="16"/>
  <c r="E124" i="16"/>
  <c r="D124" i="16"/>
  <c r="C124" i="16"/>
  <c r="I119" i="16"/>
  <c r="H119" i="16"/>
  <c r="G119" i="16"/>
  <c r="F119" i="16"/>
  <c r="E119" i="16"/>
  <c r="D119" i="16"/>
  <c r="C119" i="16"/>
  <c r="B119" i="16"/>
  <c r="I115" i="16"/>
  <c r="H115" i="16"/>
  <c r="G115" i="16"/>
  <c r="F115" i="16"/>
  <c r="E115" i="16"/>
  <c r="D115" i="16"/>
  <c r="C115" i="16"/>
  <c r="B115" i="16"/>
  <c r="B111" i="16"/>
  <c r="B107" i="16"/>
  <c r="B103" i="16"/>
  <c r="B99" i="16"/>
  <c r="B95" i="16"/>
  <c r="B91" i="16"/>
  <c r="B87" i="16"/>
  <c r="I111" i="16"/>
  <c r="H111" i="16"/>
  <c r="G111" i="16"/>
  <c r="F111" i="16"/>
  <c r="E111" i="16"/>
  <c r="D111" i="16"/>
  <c r="C111" i="16"/>
  <c r="I107" i="16"/>
  <c r="H107" i="16"/>
  <c r="G107" i="16"/>
  <c r="F107" i="16"/>
  <c r="E107" i="16"/>
  <c r="D107" i="16"/>
  <c r="C107" i="16"/>
  <c r="I103" i="16"/>
  <c r="H103" i="16"/>
  <c r="G103" i="16"/>
  <c r="F103" i="16"/>
  <c r="E103" i="16"/>
  <c r="D103" i="16"/>
  <c r="C103" i="16"/>
  <c r="I99" i="16"/>
  <c r="H99" i="16"/>
  <c r="G99" i="16"/>
  <c r="F99" i="16"/>
  <c r="E99" i="16"/>
  <c r="D99" i="16"/>
  <c r="C99" i="16"/>
  <c r="I95" i="16"/>
  <c r="H95" i="16"/>
  <c r="G95" i="16"/>
  <c r="F95" i="16"/>
  <c r="E95" i="16"/>
  <c r="D95" i="16"/>
  <c r="C95" i="16"/>
  <c r="I91" i="16"/>
  <c r="H91" i="16"/>
  <c r="G91" i="16"/>
  <c r="F91" i="16"/>
  <c r="E91" i="16"/>
  <c r="D91" i="16"/>
  <c r="C91" i="16"/>
  <c r="I87" i="16"/>
  <c r="H87" i="16"/>
  <c r="G87" i="16"/>
  <c r="F87" i="16"/>
  <c r="E87" i="16"/>
  <c r="D87" i="16"/>
  <c r="C87" i="16"/>
  <c r="B128" i="16"/>
  <c r="B137" i="16" s="1"/>
  <c r="I82" i="16"/>
  <c r="H82" i="16"/>
  <c r="G82" i="16"/>
  <c r="F82" i="16"/>
  <c r="E82" i="16"/>
  <c r="D82" i="16"/>
  <c r="C82" i="16"/>
  <c r="B82" i="16"/>
  <c r="I78" i="16"/>
  <c r="H78" i="16"/>
  <c r="G78" i="16"/>
  <c r="F78" i="16"/>
  <c r="E78" i="16"/>
  <c r="D78" i="16"/>
  <c r="C78" i="16"/>
  <c r="B78" i="16"/>
  <c r="I74" i="16"/>
  <c r="H74" i="16"/>
  <c r="G74" i="16"/>
  <c r="F74" i="16"/>
  <c r="E74" i="16"/>
  <c r="D74" i="16"/>
  <c r="C74" i="16"/>
  <c r="B74" i="16"/>
  <c r="I70" i="16"/>
  <c r="H70" i="16"/>
  <c r="G70" i="16"/>
  <c r="F70" i="16"/>
  <c r="E70" i="16"/>
  <c r="D70" i="16"/>
  <c r="C70" i="16"/>
  <c r="B70" i="16"/>
  <c r="I66" i="16"/>
  <c r="H66" i="16"/>
  <c r="G66" i="16"/>
  <c r="F66" i="16"/>
  <c r="E66" i="16"/>
  <c r="D66" i="16"/>
  <c r="C66" i="16"/>
  <c r="B66" i="16"/>
  <c r="I62" i="16"/>
  <c r="H62" i="16"/>
  <c r="G62" i="16"/>
  <c r="F62" i="16"/>
  <c r="E62" i="16"/>
  <c r="D62" i="16"/>
  <c r="C62" i="16"/>
  <c r="B62" i="16"/>
  <c r="I58" i="16"/>
  <c r="H58" i="16"/>
  <c r="G58" i="16"/>
  <c r="F58" i="16"/>
  <c r="E58" i="16"/>
  <c r="D58" i="16"/>
  <c r="C58" i="16"/>
  <c r="B58" i="16"/>
  <c r="I54" i="16"/>
  <c r="H54" i="16"/>
  <c r="G54" i="16"/>
  <c r="F54" i="16"/>
  <c r="E54" i="16"/>
  <c r="D54" i="16"/>
  <c r="C54" i="16"/>
  <c r="B54" i="16"/>
  <c r="I50" i="16"/>
  <c r="H50" i="16"/>
  <c r="G50" i="16"/>
  <c r="F50" i="16"/>
  <c r="E50" i="16"/>
  <c r="D50" i="16"/>
  <c r="C50" i="16"/>
  <c r="B50" i="16"/>
  <c r="B41" i="16"/>
  <c r="B37" i="16"/>
  <c r="B33" i="16"/>
  <c r="B29" i="16"/>
  <c r="B25" i="16"/>
  <c r="B21" i="16"/>
  <c r="B17" i="16"/>
  <c r="I137" i="16"/>
  <c r="H137" i="16"/>
  <c r="G137" i="16"/>
  <c r="F137" i="16"/>
  <c r="E137" i="16"/>
  <c r="D137" i="16"/>
  <c r="C137" i="16"/>
  <c r="F134" i="16"/>
  <c r="B134" i="16"/>
  <c r="B132" i="16"/>
  <c r="I45" i="16"/>
  <c r="H45" i="16"/>
  <c r="G45" i="16"/>
  <c r="F45" i="16"/>
  <c r="E45" i="16"/>
  <c r="D45" i="16"/>
  <c r="C45" i="16"/>
  <c r="B45" i="16"/>
  <c r="I41" i="16"/>
  <c r="H41" i="16"/>
  <c r="G41" i="16"/>
  <c r="F41" i="16"/>
  <c r="E41" i="16"/>
  <c r="D41" i="16"/>
  <c r="C41" i="16"/>
  <c r="I37" i="16"/>
  <c r="H37" i="16"/>
  <c r="G37" i="16"/>
  <c r="F37" i="16"/>
  <c r="E37" i="16"/>
  <c r="D37" i="16"/>
  <c r="C37" i="16"/>
  <c r="I33" i="16"/>
  <c r="H33" i="16"/>
  <c r="G33" i="16"/>
  <c r="F33" i="16"/>
  <c r="E33" i="16"/>
  <c r="D33" i="16"/>
  <c r="C33" i="16"/>
  <c r="I29" i="16"/>
  <c r="H29" i="16"/>
  <c r="G29" i="16"/>
  <c r="F29" i="16"/>
  <c r="E29" i="16"/>
  <c r="D29" i="16"/>
  <c r="C29" i="16"/>
  <c r="I25" i="16"/>
  <c r="H25" i="16"/>
  <c r="G25" i="16"/>
  <c r="F25" i="16"/>
  <c r="E25" i="16"/>
  <c r="D25" i="16"/>
  <c r="C25" i="16"/>
  <c r="I21" i="16"/>
  <c r="H21" i="16"/>
  <c r="G21" i="16"/>
  <c r="F21" i="16"/>
  <c r="E21" i="16"/>
  <c r="D21" i="16"/>
  <c r="C21" i="16"/>
  <c r="I17" i="16"/>
  <c r="H17" i="16"/>
  <c r="G17" i="16"/>
  <c r="F17" i="16"/>
  <c r="E17" i="16"/>
  <c r="D17" i="16"/>
  <c r="C17" i="16"/>
  <c r="K83" i="16" l="1"/>
  <c r="K129" i="16" s="1"/>
  <c r="B83" i="16"/>
  <c r="B129" i="16" s="1"/>
  <c r="R9" i="18"/>
  <c r="B29" i="17"/>
  <c r="K29" i="17"/>
  <c r="R12" i="18"/>
  <c r="R10" i="18"/>
  <c r="R11" i="18"/>
  <c r="N25" i="18"/>
  <c r="O25" i="18"/>
  <c r="F12" i="16"/>
  <c r="B12" i="16"/>
  <c r="R25" i="18" l="1"/>
  <c r="O28" i="18"/>
  <c r="Q25" i="18" s="1"/>
  <c r="O20" i="17"/>
  <c r="N28" i="18"/>
  <c r="K20" i="17"/>
  <c r="T129" i="16"/>
  <c r="B139" i="16" s="1"/>
  <c r="C24" i="18" s="1"/>
  <c r="F138" i="16"/>
  <c r="F133" i="16"/>
  <c r="B138" i="16"/>
  <c r="B133" i="16"/>
  <c r="F112" i="15"/>
  <c r="B102" i="15"/>
  <c r="B98" i="15"/>
  <c r="B90" i="15"/>
  <c r="B85" i="15"/>
  <c r="B77" i="15"/>
  <c r="I102" i="15"/>
  <c r="H102" i="15"/>
  <c r="G102" i="15"/>
  <c r="F102" i="15"/>
  <c r="E102" i="15"/>
  <c r="D102" i="15"/>
  <c r="C102" i="15"/>
  <c r="K99" i="15"/>
  <c r="B99" i="15"/>
  <c r="I98" i="15"/>
  <c r="H98" i="15"/>
  <c r="G98" i="15"/>
  <c r="F98" i="15"/>
  <c r="E98" i="15"/>
  <c r="D98" i="15"/>
  <c r="C98" i="15"/>
  <c r="I94" i="15"/>
  <c r="H94" i="15"/>
  <c r="G94" i="15"/>
  <c r="F94" i="15"/>
  <c r="E94" i="15"/>
  <c r="D94" i="15"/>
  <c r="C94" i="15"/>
  <c r="B94" i="15"/>
  <c r="I90" i="15"/>
  <c r="H90" i="15"/>
  <c r="G90" i="15"/>
  <c r="F90" i="15"/>
  <c r="E90" i="15"/>
  <c r="D90" i="15"/>
  <c r="C90" i="15"/>
  <c r="K86" i="15"/>
  <c r="B86" i="15"/>
  <c r="I85" i="15"/>
  <c r="H85" i="15"/>
  <c r="G85" i="15"/>
  <c r="F85" i="15"/>
  <c r="E85" i="15"/>
  <c r="D85" i="15"/>
  <c r="C85" i="15"/>
  <c r="I81" i="15"/>
  <c r="H81" i="15"/>
  <c r="G81" i="15"/>
  <c r="F81" i="15"/>
  <c r="E81" i="15"/>
  <c r="D81" i="15"/>
  <c r="C81" i="15"/>
  <c r="B81" i="15"/>
  <c r="I77" i="15"/>
  <c r="H77" i="15"/>
  <c r="G77" i="15"/>
  <c r="F77" i="15"/>
  <c r="E77" i="15"/>
  <c r="D77" i="15"/>
  <c r="C77" i="15"/>
  <c r="B72" i="15"/>
  <c r="B68" i="15"/>
  <c r="B60" i="15"/>
  <c r="B55" i="15"/>
  <c r="B47" i="15"/>
  <c r="I72" i="15"/>
  <c r="H72" i="15"/>
  <c r="G72" i="15"/>
  <c r="F72" i="15"/>
  <c r="E72" i="15"/>
  <c r="D72" i="15"/>
  <c r="C72" i="15"/>
  <c r="K69" i="15"/>
  <c r="B69" i="15"/>
  <c r="I68" i="15"/>
  <c r="H68" i="15"/>
  <c r="G68" i="15"/>
  <c r="F68" i="15"/>
  <c r="E68" i="15"/>
  <c r="D68" i="15"/>
  <c r="C68" i="15"/>
  <c r="I64" i="15"/>
  <c r="H64" i="15"/>
  <c r="G64" i="15"/>
  <c r="F64" i="15"/>
  <c r="E64" i="15"/>
  <c r="D64" i="15"/>
  <c r="C64" i="15"/>
  <c r="B64" i="15"/>
  <c r="I60" i="15"/>
  <c r="H60" i="15"/>
  <c r="G60" i="15"/>
  <c r="F60" i="15"/>
  <c r="E60" i="15"/>
  <c r="D60" i="15"/>
  <c r="C60" i="15"/>
  <c r="K56" i="15"/>
  <c r="B56" i="15"/>
  <c r="I55" i="15"/>
  <c r="H55" i="15"/>
  <c r="G55" i="15"/>
  <c r="F55" i="15"/>
  <c r="E55" i="15"/>
  <c r="D55" i="15"/>
  <c r="C55" i="15"/>
  <c r="I51" i="15"/>
  <c r="H51" i="15"/>
  <c r="G51" i="15"/>
  <c r="F51" i="15"/>
  <c r="E51" i="15"/>
  <c r="D51" i="15"/>
  <c r="C51" i="15"/>
  <c r="B51" i="15"/>
  <c r="I47" i="15"/>
  <c r="H47" i="15"/>
  <c r="G47" i="15"/>
  <c r="F47" i="15"/>
  <c r="E47" i="15"/>
  <c r="D47" i="15"/>
  <c r="C47" i="15"/>
  <c r="B42" i="15"/>
  <c r="K39" i="15"/>
  <c r="B39" i="15"/>
  <c r="I38" i="15"/>
  <c r="H38" i="15"/>
  <c r="G38" i="15"/>
  <c r="F38" i="15"/>
  <c r="E38" i="15"/>
  <c r="D38" i="15"/>
  <c r="C38" i="15"/>
  <c r="B38" i="15"/>
  <c r="I34" i="15"/>
  <c r="H34" i="15"/>
  <c r="G34" i="15"/>
  <c r="F34" i="15"/>
  <c r="E34" i="15"/>
  <c r="D34" i="15"/>
  <c r="C34" i="15"/>
  <c r="B34" i="15"/>
  <c r="I30" i="15"/>
  <c r="H30" i="15"/>
  <c r="G30" i="15"/>
  <c r="F30" i="15"/>
  <c r="E30" i="15"/>
  <c r="D30" i="15"/>
  <c r="C30" i="15"/>
  <c r="B30" i="15"/>
  <c r="B25" i="15"/>
  <c r="B17" i="15"/>
  <c r="B112" i="15"/>
  <c r="B106" i="15"/>
  <c r="B115" i="15" s="1"/>
  <c r="D42" i="15"/>
  <c r="K26" i="15"/>
  <c r="B26" i="15"/>
  <c r="H25" i="15"/>
  <c r="D25" i="15"/>
  <c r="H21" i="15"/>
  <c r="D21" i="15"/>
  <c r="B21" i="15"/>
  <c r="H17" i="15"/>
  <c r="D17" i="15"/>
  <c r="F12" i="15"/>
  <c r="F111" i="15" s="1"/>
  <c r="F116" i="15" s="1"/>
  <c r="B12" i="15"/>
  <c r="B111" i="15" s="1"/>
  <c r="B116" i="15" s="1"/>
  <c r="E115" i="15"/>
  <c r="P28" i="18" l="1"/>
  <c r="P26" i="18"/>
  <c r="P27" i="18"/>
  <c r="S27" i="18" s="1"/>
  <c r="P23" i="18"/>
  <c r="P22" i="18"/>
  <c r="P20" i="18"/>
  <c r="P21" i="18"/>
  <c r="P24" i="18"/>
  <c r="P18" i="18"/>
  <c r="P13" i="18"/>
  <c r="P15" i="18"/>
  <c r="P17" i="18"/>
  <c r="P19" i="18"/>
  <c r="P14" i="18"/>
  <c r="P16" i="18"/>
  <c r="P12" i="18"/>
  <c r="P9" i="18"/>
  <c r="P11" i="18"/>
  <c r="P10" i="18"/>
  <c r="Q28" i="18"/>
  <c r="Q26" i="18"/>
  <c r="Q27" i="18"/>
  <c r="Q22" i="18"/>
  <c r="Q20" i="18"/>
  <c r="Q21" i="18"/>
  <c r="Q23" i="18"/>
  <c r="Q24" i="18"/>
  <c r="Q14" i="18"/>
  <c r="Q18" i="18"/>
  <c r="Q16" i="18"/>
  <c r="Q13" i="18"/>
  <c r="Q15" i="18"/>
  <c r="Q19" i="18"/>
  <c r="Q17" i="18"/>
  <c r="Q12" i="18"/>
  <c r="Q9" i="18"/>
  <c r="Q10" i="18"/>
  <c r="Q11" i="18"/>
  <c r="P25" i="18"/>
  <c r="R28" i="18"/>
  <c r="F139" i="16"/>
  <c r="D24" i="18" s="1"/>
  <c r="G24" i="18" s="1"/>
  <c r="K43" i="15"/>
  <c r="B103" i="15"/>
  <c r="K103" i="15"/>
  <c r="B73" i="15"/>
  <c r="K73" i="15"/>
  <c r="B43" i="15"/>
  <c r="F115" i="15"/>
  <c r="F17" i="15"/>
  <c r="F21" i="15"/>
  <c r="F25" i="15"/>
  <c r="G17" i="15"/>
  <c r="G21" i="15"/>
  <c r="G25" i="15"/>
  <c r="C42" i="15"/>
  <c r="G115" i="15"/>
  <c r="H115" i="15"/>
  <c r="I17" i="15"/>
  <c r="I21" i="15"/>
  <c r="I25" i="15"/>
  <c r="E42" i="15"/>
  <c r="I115" i="15"/>
  <c r="F42" i="15"/>
  <c r="C17" i="15"/>
  <c r="C21" i="15"/>
  <c r="C25" i="15"/>
  <c r="G42" i="15"/>
  <c r="C115" i="15"/>
  <c r="H42" i="15"/>
  <c r="D115" i="15"/>
  <c r="E17" i="15"/>
  <c r="E21" i="15"/>
  <c r="E25" i="15"/>
  <c r="I42" i="15"/>
  <c r="K107" i="15" l="1"/>
  <c r="B107" i="15"/>
  <c r="K80" i="14"/>
  <c r="B80" i="14"/>
  <c r="K63" i="14"/>
  <c r="B63" i="14"/>
  <c r="K50" i="14"/>
  <c r="B50" i="14"/>
  <c r="B79" i="14"/>
  <c r="B75" i="14"/>
  <c r="B71" i="14"/>
  <c r="B66" i="14"/>
  <c r="B62" i="14"/>
  <c r="B58" i="14"/>
  <c r="B54" i="14"/>
  <c r="B49" i="14"/>
  <c r="B45" i="14"/>
  <c r="B41" i="14"/>
  <c r="F89" i="14"/>
  <c r="B89" i="14"/>
  <c r="B83" i="14"/>
  <c r="B92" i="14" s="1"/>
  <c r="F36" i="14"/>
  <c r="B36" i="14"/>
  <c r="T107" i="15" l="1"/>
  <c r="F117" i="15" s="1"/>
  <c r="D23" i="18" s="1"/>
  <c r="K67" i="14"/>
  <c r="K84" i="14" s="1"/>
  <c r="B67" i="14"/>
  <c r="B84" i="14" s="1"/>
  <c r="F24" i="14"/>
  <c r="B24" i="14"/>
  <c r="X18" i="14"/>
  <c r="T18" i="14"/>
  <c r="B16" i="14"/>
  <c r="F12" i="14"/>
  <c r="B12" i="14"/>
  <c r="B117" i="15" l="1"/>
  <c r="C23" i="18" s="1"/>
  <c r="G23" i="18" s="1"/>
  <c r="T84" i="14"/>
  <c r="B94" i="14" s="1"/>
  <c r="C22" i="18" s="1"/>
  <c r="S26" i="18"/>
  <c r="S20" i="18"/>
  <c r="S24" i="18"/>
  <c r="S21" i="18"/>
  <c r="S22" i="18"/>
  <c r="S23" i="18"/>
  <c r="S14" i="18"/>
  <c r="S18" i="18"/>
  <c r="S13" i="18"/>
  <c r="S19" i="18"/>
  <c r="S17" i="18"/>
  <c r="S15" i="18"/>
  <c r="S16" i="18"/>
  <c r="S9" i="18"/>
  <c r="S11" i="18"/>
  <c r="S10" i="18"/>
  <c r="S12" i="18"/>
  <c r="S25" i="18"/>
  <c r="S28" i="18"/>
  <c r="H79" i="14"/>
  <c r="H75" i="14"/>
  <c r="H71" i="14"/>
  <c r="H66" i="14"/>
  <c r="D75" i="14"/>
  <c r="G79" i="14"/>
  <c r="G75" i="14"/>
  <c r="G71" i="14"/>
  <c r="G66" i="14"/>
  <c r="D79" i="14"/>
  <c r="D71" i="14"/>
  <c r="D66" i="14"/>
  <c r="I75" i="14"/>
  <c r="I66" i="14"/>
  <c r="F79" i="14"/>
  <c r="F75" i="14"/>
  <c r="F71" i="14"/>
  <c r="F66" i="14"/>
  <c r="E79" i="14"/>
  <c r="E75" i="14"/>
  <c r="E71" i="14"/>
  <c r="E66" i="14"/>
  <c r="I79" i="14"/>
  <c r="I71" i="14"/>
  <c r="C79" i="14"/>
  <c r="C75" i="14"/>
  <c r="C71" i="14"/>
  <c r="C66" i="14"/>
  <c r="I62" i="14"/>
  <c r="H62" i="14"/>
  <c r="G62" i="14"/>
  <c r="G58" i="14"/>
  <c r="G54" i="14"/>
  <c r="F62" i="14"/>
  <c r="F58" i="14"/>
  <c r="F54" i="14"/>
  <c r="I58" i="14"/>
  <c r="E62" i="14"/>
  <c r="E58" i="14"/>
  <c r="E54" i="14"/>
  <c r="C58" i="14"/>
  <c r="I54" i="14"/>
  <c r="D62" i="14"/>
  <c r="D58" i="14"/>
  <c r="D54" i="14"/>
  <c r="C62" i="14"/>
  <c r="C54" i="14"/>
  <c r="H58" i="14"/>
  <c r="H54" i="14"/>
  <c r="I49" i="14"/>
  <c r="H49" i="14"/>
  <c r="G49" i="14"/>
  <c r="F49" i="14"/>
  <c r="D49" i="14"/>
  <c r="E49" i="14"/>
  <c r="C49" i="14"/>
  <c r="B27" i="14"/>
  <c r="I92" i="14"/>
  <c r="H92" i="14"/>
  <c r="G92" i="14"/>
  <c r="H45" i="14"/>
  <c r="H41" i="14"/>
  <c r="F92" i="14"/>
  <c r="G45" i="14"/>
  <c r="G41" i="14"/>
  <c r="D45" i="14"/>
  <c r="D41" i="14"/>
  <c r="I41" i="14"/>
  <c r="E92" i="14"/>
  <c r="F45" i="14"/>
  <c r="F41" i="14"/>
  <c r="C45" i="14"/>
  <c r="C41" i="14"/>
  <c r="I45" i="14"/>
  <c r="D92" i="14"/>
  <c r="E45" i="14"/>
  <c r="E41" i="14"/>
  <c r="C92" i="14"/>
  <c r="O17" i="14"/>
  <c r="F88" i="14"/>
  <c r="F93" i="14"/>
  <c r="T17" i="14"/>
  <c r="B93" i="14"/>
  <c r="B88" i="14"/>
  <c r="B29" i="14"/>
  <c r="C21" i="18" s="1"/>
  <c r="K17" i="14"/>
  <c r="F29" i="14"/>
  <c r="D21" i="18" s="1"/>
  <c r="X17" i="14"/>
  <c r="B28" i="14"/>
  <c r="F28" i="14"/>
  <c r="B17" i="14"/>
  <c r="B23" i="14"/>
  <c r="F17" i="14"/>
  <c r="F23" i="14"/>
  <c r="F94" i="14" l="1"/>
  <c r="D22" i="18" s="1"/>
  <c r="G22" i="18" s="1"/>
  <c r="G21" i="18"/>
  <c r="B107" i="13"/>
  <c r="K100" i="13"/>
  <c r="B100" i="13"/>
  <c r="I99" i="13"/>
  <c r="H99" i="13"/>
  <c r="G99" i="13"/>
  <c r="F99" i="13"/>
  <c r="E99" i="13"/>
  <c r="D99" i="13"/>
  <c r="C99" i="13"/>
  <c r="B99" i="13"/>
  <c r="I95" i="13"/>
  <c r="H95" i="13"/>
  <c r="G95" i="13"/>
  <c r="F95" i="13"/>
  <c r="E95" i="13"/>
  <c r="D95" i="13"/>
  <c r="C95" i="13"/>
  <c r="B95" i="13"/>
  <c r="I91" i="13"/>
  <c r="H91" i="13"/>
  <c r="G91" i="13"/>
  <c r="F91" i="13"/>
  <c r="E91" i="13"/>
  <c r="D91" i="13"/>
  <c r="C91" i="13"/>
  <c r="B91" i="13"/>
  <c r="I87" i="13"/>
  <c r="H87" i="13"/>
  <c r="G87" i="13"/>
  <c r="F87" i="13"/>
  <c r="E87" i="13"/>
  <c r="D87" i="13"/>
  <c r="C87" i="13"/>
  <c r="B87" i="13"/>
  <c r="I83" i="13"/>
  <c r="H83" i="13"/>
  <c r="G83" i="13"/>
  <c r="F83" i="13"/>
  <c r="E83" i="13"/>
  <c r="D83" i="13"/>
  <c r="C83" i="13"/>
  <c r="B83" i="13"/>
  <c r="I79" i="13"/>
  <c r="H79" i="13"/>
  <c r="G79" i="13"/>
  <c r="F79" i="13"/>
  <c r="E79" i="13"/>
  <c r="D79" i="13"/>
  <c r="C79" i="13"/>
  <c r="B79" i="13"/>
  <c r="I75" i="13"/>
  <c r="H75" i="13"/>
  <c r="G75" i="13"/>
  <c r="F75" i="13"/>
  <c r="E75" i="13"/>
  <c r="D75" i="13"/>
  <c r="C75" i="13"/>
  <c r="B75" i="13"/>
  <c r="I71" i="13"/>
  <c r="H71" i="13"/>
  <c r="G71" i="13"/>
  <c r="F71" i="13"/>
  <c r="E71" i="13"/>
  <c r="D71" i="13"/>
  <c r="C71" i="13"/>
  <c r="B71" i="13"/>
  <c r="I67" i="13"/>
  <c r="H67" i="13"/>
  <c r="G67" i="13"/>
  <c r="F67" i="13"/>
  <c r="E67" i="13"/>
  <c r="D67" i="13"/>
  <c r="C67" i="13"/>
  <c r="B67" i="13"/>
  <c r="K63" i="13"/>
  <c r="B63" i="13"/>
  <c r="B62" i="13"/>
  <c r="B58" i="13"/>
  <c r="B54" i="13"/>
  <c r="I58" i="13"/>
  <c r="H58" i="13"/>
  <c r="G58" i="13"/>
  <c r="F58" i="13"/>
  <c r="E58" i="13"/>
  <c r="D58" i="13"/>
  <c r="C58" i="13"/>
  <c r="I54" i="13"/>
  <c r="H54" i="13"/>
  <c r="G54" i="13"/>
  <c r="F54" i="13"/>
  <c r="E54" i="13"/>
  <c r="D54" i="13"/>
  <c r="C54" i="13"/>
  <c r="K50" i="13"/>
  <c r="B50" i="13"/>
  <c r="B49" i="13"/>
  <c r="B45" i="13"/>
  <c r="B41" i="13"/>
  <c r="B37" i="13"/>
  <c r="B33" i="13"/>
  <c r="B29" i="13"/>
  <c r="B25" i="13"/>
  <c r="I45" i="13"/>
  <c r="H45" i="13"/>
  <c r="G45" i="13"/>
  <c r="F45" i="13"/>
  <c r="E45" i="13"/>
  <c r="D45" i="13"/>
  <c r="C45" i="13"/>
  <c r="B21" i="13"/>
  <c r="B17" i="13"/>
  <c r="I49" i="13"/>
  <c r="H49" i="13"/>
  <c r="G49" i="13"/>
  <c r="F49" i="13"/>
  <c r="E49" i="13"/>
  <c r="D49" i="13"/>
  <c r="C49" i="13"/>
  <c r="I41" i="13"/>
  <c r="H41" i="13"/>
  <c r="G41" i="13"/>
  <c r="F41" i="13"/>
  <c r="E41" i="13"/>
  <c r="D41" i="13"/>
  <c r="C41" i="13"/>
  <c r="I37" i="13"/>
  <c r="H37" i="13"/>
  <c r="G37" i="13"/>
  <c r="F37" i="13"/>
  <c r="E37" i="13"/>
  <c r="D37" i="13"/>
  <c r="C37" i="13"/>
  <c r="I33" i="13"/>
  <c r="H33" i="13"/>
  <c r="G33" i="13"/>
  <c r="F33" i="13"/>
  <c r="E33" i="13"/>
  <c r="D33" i="13"/>
  <c r="C33" i="13"/>
  <c r="I29" i="13"/>
  <c r="H29" i="13"/>
  <c r="G29" i="13"/>
  <c r="F29" i="13"/>
  <c r="E29" i="13"/>
  <c r="D29" i="13"/>
  <c r="C29" i="13"/>
  <c r="B104" i="13" l="1"/>
  <c r="K104" i="13"/>
  <c r="I112" i="13"/>
  <c r="H112" i="13"/>
  <c r="G112" i="13"/>
  <c r="F112" i="13"/>
  <c r="E112" i="13"/>
  <c r="D112" i="13"/>
  <c r="C112" i="13"/>
  <c r="F109" i="13"/>
  <c r="B109" i="13"/>
  <c r="B103" i="13"/>
  <c r="B112" i="13" s="1"/>
  <c r="I62" i="13"/>
  <c r="H62" i="13"/>
  <c r="G62" i="13"/>
  <c r="F62" i="13"/>
  <c r="E62" i="13"/>
  <c r="D62" i="13"/>
  <c r="C62" i="13"/>
  <c r="I25" i="13"/>
  <c r="H25" i="13"/>
  <c r="G25" i="13"/>
  <c r="F25" i="13"/>
  <c r="E25" i="13"/>
  <c r="D25" i="13"/>
  <c r="C25" i="13"/>
  <c r="I21" i="13"/>
  <c r="H21" i="13"/>
  <c r="G21" i="13"/>
  <c r="F21" i="13"/>
  <c r="E21" i="13"/>
  <c r="D21" i="13"/>
  <c r="C21" i="13"/>
  <c r="I17" i="13"/>
  <c r="H17" i="13"/>
  <c r="G17" i="13"/>
  <c r="F17" i="13"/>
  <c r="E17" i="13"/>
  <c r="D17" i="13"/>
  <c r="C17" i="13"/>
  <c r="F12" i="13"/>
  <c r="F113" i="13" s="1"/>
  <c r="B12" i="13"/>
  <c r="B113" i="13" s="1"/>
  <c r="T104" i="13" l="1"/>
  <c r="F114" i="13" s="1"/>
  <c r="B108" i="13"/>
  <c r="F108" i="13"/>
  <c r="B114" i="13" l="1"/>
  <c r="C20" i="18" s="1"/>
  <c r="C25" i="18"/>
  <c r="D20" i="18"/>
  <c r="F94" i="12"/>
  <c r="B94" i="12"/>
  <c r="K85" i="12"/>
  <c r="B85" i="12"/>
  <c r="K72" i="12"/>
  <c r="B72" i="12"/>
  <c r="I84" i="12"/>
  <c r="H84" i="12"/>
  <c r="G84" i="12"/>
  <c r="F84" i="12"/>
  <c r="E84" i="12"/>
  <c r="D84" i="12"/>
  <c r="C84" i="12"/>
  <c r="B84" i="12"/>
  <c r="I80" i="12"/>
  <c r="H80" i="12"/>
  <c r="G80" i="12"/>
  <c r="F80" i="12"/>
  <c r="E80" i="12"/>
  <c r="D80" i="12"/>
  <c r="C80" i="12"/>
  <c r="B80" i="12"/>
  <c r="I76" i="12"/>
  <c r="H76" i="12"/>
  <c r="G76" i="12"/>
  <c r="F76" i="12"/>
  <c r="E76" i="12"/>
  <c r="D76" i="12"/>
  <c r="C76" i="12"/>
  <c r="B76" i="12"/>
  <c r="I71" i="12"/>
  <c r="H71" i="12"/>
  <c r="G71" i="12"/>
  <c r="F71" i="12"/>
  <c r="E71" i="12"/>
  <c r="D71" i="12"/>
  <c r="C71" i="12"/>
  <c r="B71" i="12"/>
  <c r="I67" i="12"/>
  <c r="H67" i="12"/>
  <c r="G67" i="12"/>
  <c r="F67" i="12"/>
  <c r="E67" i="12"/>
  <c r="D67" i="12"/>
  <c r="C67" i="12"/>
  <c r="B67" i="12"/>
  <c r="B63" i="12"/>
  <c r="B88" i="12"/>
  <c r="I63" i="12"/>
  <c r="H63" i="12"/>
  <c r="G63" i="12"/>
  <c r="F63" i="12"/>
  <c r="E63" i="12"/>
  <c r="D63" i="12"/>
  <c r="C63" i="12"/>
  <c r="F58" i="12"/>
  <c r="B58" i="12"/>
  <c r="X42" i="12"/>
  <c r="F53" i="12" s="1"/>
  <c r="T42" i="12"/>
  <c r="F48" i="12"/>
  <c r="B48" i="12"/>
  <c r="B40" i="12"/>
  <c r="B51" i="12" s="1"/>
  <c r="F36" i="12"/>
  <c r="B36" i="12"/>
  <c r="K89" i="12" l="1"/>
  <c r="D25" i="18"/>
  <c r="G20" i="18"/>
  <c r="B20" i="17"/>
  <c r="T20" i="17" s="1"/>
  <c r="B102" i="12"/>
  <c r="B97" i="12"/>
  <c r="B89" i="12"/>
  <c r="B53" i="12"/>
  <c r="B26" i="12"/>
  <c r="T18" i="12"/>
  <c r="I17" i="12"/>
  <c r="H17" i="12"/>
  <c r="G17" i="12"/>
  <c r="F17" i="12"/>
  <c r="E17" i="12"/>
  <c r="D17" i="12"/>
  <c r="C17" i="12"/>
  <c r="B17" i="12"/>
  <c r="I26" i="12"/>
  <c r="H26" i="12"/>
  <c r="G26" i="12"/>
  <c r="F26" i="12"/>
  <c r="E26" i="12"/>
  <c r="D26" i="12"/>
  <c r="C26" i="12"/>
  <c r="F23" i="12"/>
  <c r="B23" i="12"/>
  <c r="F12" i="12"/>
  <c r="F103" i="12" s="1"/>
  <c r="B12" i="12"/>
  <c r="B103" i="12" s="1"/>
  <c r="F28" i="12" l="1"/>
  <c r="D18" i="18" s="1"/>
  <c r="F20" i="17"/>
  <c r="X20" i="17" s="1"/>
  <c r="O31" i="17" s="1"/>
  <c r="G25" i="18"/>
  <c r="K31" i="17"/>
  <c r="B31" i="17"/>
  <c r="F31" i="17"/>
  <c r="T89" i="12"/>
  <c r="B99" i="12" s="1"/>
  <c r="B104" i="12" s="1"/>
  <c r="C19" i="18" s="1"/>
  <c r="B28" i="12"/>
  <c r="C18" i="18" s="1"/>
  <c r="G18" i="18" s="1"/>
  <c r="B98" i="12"/>
  <c r="B93" i="12"/>
  <c r="F98" i="12"/>
  <c r="F93" i="12"/>
  <c r="F47" i="12"/>
  <c r="F52" i="12"/>
  <c r="O41" i="12"/>
  <c r="F41" i="12"/>
  <c r="X41" i="12"/>
  <c r="B47" i="12"/>
  <c r="T41" i="12"/>
  <c r="B52" i="12"/>
  <c r="K41" i="12"/>
  <c r="B41" i="12"/>
  <c r="B27" i="12"/>
  <c r="F27" i="12"/>
  <c r="B22" i="12"/>
  <c r="F22" i="12"/>
  <c r="D27" i="18" l="1"/>
  <c r="C27" i="18"/>
  <c r="D26" i="18"/>
  <c r="C26" i="18"/>
  <c r="F99" i="12"/>
  <c r="F104" i="12" s="1"/>
  <c r="D19" i="18" s="1"/>
  <c r="G19" i="18" s="1"/>
  <c r="G26" i="18" l="1"/>
  <c r="D28" i="18"/>
  <c r="C28" i="18"/>
  <c r="E26" i="18" s="1"/>
  <c r="H26" i="18" s="1"/>
  <c r="G27" i="18"/>
  <c r="I163" i="11"/>
  <c r="H163" i="11"/>
  <c r="G163" i="11"/>
  <c r="F163" i="11"/>
  <c r="E163" i="11"/>
  <c r="D163" i="11"/>
  <c r="C163" i="11"/>
  <c r="B154" i="11"/>
  <c r="B152" i="11"/>
  <c r="F26" i="18" l="1"/>
  <c r="I26" i="18" s="1"/>
  <c r="F28" i="18"/>
  <c r="I28" i="18" s="1"/>
  <c r="F23" i="18"/>
  <c r="I23" i="18" s="1"/>
  <c r="F18" i="18"/>
  <c r="I18" i="18" s="1"/>
  <c r="F24" i="18"/>
  <c r="I24" i="18" s="1"/>
  <c r="F21" i="18"/>
  <c r="I21" i="18" s="1"/>
  <c r="F22" i="18"/>
  <c r="I22" i="18" s="1"/>
  <c r="G28" i="18"/>
  <c r="F19" i="18"/>
  <c r="I19" i="18" s="1"/>
  <c r="F9" i="18"/>
  <c r="I9" i="18" s="1"/>
  <c r="F20" i="18"/>
  <c r="I20" i="18" s="1"/>
  <c r="F25" i="18"/>
  <c r="I25" i="18" s="1"/>
  <c r="J26" i="18"/>
  <c r="F27" i="18"/>
  <c r="I27" i="18" s="1"/>
  <c r="E27" i="18"/>
  <c r="H27" i="18" s="1"/>
  <c r="E21" i="18"/>
  <c r="E19" i="18"/>
  <c r="E23" i="18"/>
  <c r="E24" i="18"/>
  <c r="E22" i="18"/>
  <c r="E9" i="18"/>
  <c r="E18" i="18"/>
  <c r="E28" i="18"/>
  <c r="H28" i="18" s="1"/>
  <c r="E20" i="18"/>
  <c r="E25" i="18"/>
  <c r="T75" i="6"/>
  <c r="J27" i="18" l="1"/>
  <c r="J28" i="18"/>
  <c r="J21" i="18"/>
  <c r="H21" i="18"/>
  <c r="H24" i="18"/>
  <c r="J24" i="18"/>
  <c r="J23" i="18"/>
  <c r="H23" i="18"/>
  <c r="H20" i="18"/>
  <c r="J20" i="18"/>
  <c r="J18" i="18"/>
  <c r="H18" i="18"/>
  <c r="J9" i="18"/>
  <c r="H9" i="18"/>
  <c r="H25" i="18"/>
  <c r="J25" i="18"/>
  <c r="J22" i="18"/>
  <c r="H22" i="18"/>
  <c r="J19" i="18"/>
  <c r="H19" i="18"/>
  <c r="I157" i="11"/>
  <c r="H157" i="11"/>
  <c r="G157" i="11"/>
  <c r="F157" i="11"/>
  <c r="E157" i="11"/>
  <c r="D157" i="11"/>
  <c r="C157" i="11"/>
  <c r="F154" i="11"/>
  <c r="B148" i="11"/>
  <c r="I144" i="11"/>
  <c r="H144" i="11"/>
  <c r="G144" i="11"/>
  <c r="F144" i="11"/>
  <c r="E144" i="11"/>
  <c r="D144" i="11"/>
  <c r="C144" i="11"/>
  <c r="B144" i="11"/>
  <c r="K141" i="11"/>
  <c r="B141" i="11"/>
  <c r="I140" i="11"/>
  <c r="H140" i="11"/>
  <c r="G140" i="11"/>
  <c r="F140" i="11"/>
  <c r="E140" i="11"/>
  <c r="D140" i="11"/>
  <c r="C140" i="11"/>
  <c r="B140" i="11"/>
  <c r="I136" i="11"/>
  <c r="H136" i="11"/>
  <c r="G136" i="11"/>
  <c r="F136" i="11"/>
  <c r="E136" i="11"/>
  <c r="D136" i="11"/>
  <c r="C136" i="11"/>
  <c r="B136" i="11"/>
  <c r="I131" i="11"/>
  <c r="H131" i="11"/>
  <c r="G131" i="11"/>
  <c r="F131" i="11"/>
  <c r="E131" i="11"/>
  <c r="D131" i="11"/>
  <c r="C131" i="11"/>
  <c r="B131" i="11"/>
  <c r="T128" i="11"/>
  <c r="I122" i="11"/>
  <c r="H122" i="11"/>
  <c r="G122" i="11"/>
  <c r="F122" i="11"/>
  <c r="E122" i="11"/>
  <c r="D122" i="11"/>
  <c r="C122" i="11"/>
  <c r="B122" i="11"/>
  <c r="K119" i="11"/>
  <c r="B119" i="11"/>
  <c r="I118" i="11"/>
  <c r="H118" i="11"/>
  <c r="G118" i="11"/>
  <c r="F118" i="11"/>
  <c r="E118" i="11"/>
  <c r="D118" i="11"/>
  <c r="C118" i="11"/>
  <c r="B118" i="11"/>
  <c r="I114" i="11"/>
  <c r="H114" i="11"/>
  <c r="G114" i="11"/>
  <c r="F114" i="11"/>
  <c r="E114" i="11"/>
  <c r="D114" i="11"/>
  <c r="C114" i="11"/>
  <c r="B114" i="11"/>
  <c r="I109" i="11"/>
  <c r="H109" i="11"/>
  <c r="G109" i="11"/>
  <c r="F109" i="11"/>
  <c r="E109" i="11"/>
  <c r="D109" i="11"/>
  <c r="C109" i="11"/>
  <c r="B109" i="11"/>
  <c r="T106" i="11"/>
  <c r="F100" i="11"/>
  <c r="B100" i="11"/>
  <c r="B88" i="11"/>
  <c r="I78" i="11"/>
  <c r="H78" i="11"/>
  <c r="G78" i="11"/>
  <c r="F78" i="11"/>
  <c r="E78" i="11"/>
  <c r="D78" i="11"/>
  <c r="C78" i="11"/>
  <c r="B78" i="11"/>
  <c r="K75" i="11"/>
  <c r="B75" i="11"/>
  <c r="I74" i="11"/>
  <c r="H74" i="11"/>
  <c r="G74" i="11"/>
  <c r="F74" i="11"/>
  <c r="E74" i="11"/>
  <c r="D74" i="11"/>
  <c r="C74" i="11"/>
  <c r="B74" i="11"/>
  <c r="I70" i="11"/>
  <c r="H70" i="11"/>
  <c r="G70" i="11"/>
  <c r="F70" i="11"/>
  <c r="E70" i="11"/>
  <c r="D70" i="11"/>
  <c r="C70" i="11"/>
  <c r="B70" i="11"/>
  <c r="I65" i="11"/>
  <c r="H65" i="11"/>
  <c r="G65" i="11"/>
  <c r="F65" i="11"/>
  <c r="E65" i="11"/>
  <c r="D65" i="11"/>
  <c r="C65" i="11"/>
  <c r="B65" i="11"/>
  <c r="T62" i="11"/>
  <c r="I56" i="11"/>
  <c r="H56" i="11"/>
  <c r="G56" i="11"/>
  <c r="F56" i="11"/>
  <c r="E56" i="11"/>
  <c r="D56" i="11"/>
  <c r="C56" i="11"/>
  <c r="B56" i="11"/>
  <c r="K53" i="11"/>
  <c r="B53" i="11"/>
  <c r="I52" i="11"/>
  <c r="H52" i="11"/>
  <c r="G52" i="11"/>
  <c r="F52" i="11"/>
  <c r="E52" i="11"/>
  <c r="D52" i="11"/>
  <c r="C52" i="11"/>
  <c r="B52" i="11"/>
  <c r="I48" i="11"/>
  <c r="H48" i="11"/>
  <c r="G48" i="11"/>
  <c r="F48" i="11"/>
  <c r="E48" i="11"/>
  <c r="D48" i="11"/>
  <c r="C48" i="11"/>
  <c r="B48" i="11"/>
  <c r="I43" i="11"/>
  <c r="H43" i="11"/>
  <c r="G43" i="11"/>
  <c r="F43" i="11"/>
  <c r="E43" i="11"/>
  <c r="D43" i="11"/>
  <c r="C43" i="11"/>
  <c r="B43" i="11"/>
  <c r="T40" i="11"/>
  <c r="B82" i="11"/>
  <c r="I91" i="11"/>
  <c r="H91" i="11"/>
  <c r="G91" i="11"/>
  <c r="F91" i="11"/>
  <c r="E91" i="11"/>
  <c r="D91" i="11"/>
  <c r="C91" i="11"/>
  <c r="F88" i="11"/>
  <c r="I34" i="11"/>
  <c r="H34" i="11"/>
  <c r="G34" i="11"/>
  <c r="F34" i="11"/>
  <c r="E34" i="11"/>
  <c r="D34" i="11"/>
  <c r="C34" i="11"/>
  <c r="B34" i="11"/>
  <c r="K31" i="11"/>
  <c r="B31" i="11"/>
  <c r="I30" i="11"/>
  <c r="H30" i="11"/>
  <c r="G30" i="11"/>
  <c r="F30" i="11"/>
  <c r="E30" i="11"/>
  <c r="D30" i="11"/>
  <c r="C30" i="11"/>
  <c r="B30" i="11"/>
  <c r="I26" i="11"/>
  <c r="H26" i="11"/>
  <c r="G26" i="11"/>
  <c r="F26" i="11"/>
  <c r="E26" i="11"/>
  <c r="D26" i="11"/>
  <c r="C26" i="11"/>
  <c r="B26" i="11"/>
  <c r="I21" i="11"/>
  <c r="H21" i="11"/>
  <c r="G21" i="11"/>
  <c r="F21" i="11"/>
  <c r="E21" i="11"/>
  <c r="D21" i="11"/>
  <c r="C21" i="11"/>
  <c r="B21" i="11"/>
  <c r="T18" i="11"/>
  <c r="F12" i="11"/>
  <c r="B12" i="11"/>
  <c r="B91" i="11" l="1"/>
  <c r="B163" i="11"/>
  <c r="B87" i="11"/>
  <c r="B164" i="11"/>
  <c r="F87" i="11"/>
  <c r="F164" i="11"/>
  <c r="B145" i="11"/>
  <c r="K123" i="11"/>
  <c r="B153" i="11"/>
  <c r="F153" i="11"/>
  <c r="B123" i="11"/>
  <c r="K145" i="11"/>
  <c r="B157" i="11"/>
  <c r="B158" i="11"/>
  <c r="F158" i="11"/>
  <c r="B79" i="11"/>
  <c r="K79" i="11"/>
  <c r="K57" i="11"/>
  <c r="B57" i="11"/>
  <c r="K35" i="11"/>
  <c r="B35" i="11"/>
  <c r="B92" i="11"/>
  <c r="F92" i="11"/>
  <c r="K149" i="11" l="1"/>
  <c r="B149" i="11"/>
  <c r="K83" i="11"/>
  <c r="B83" i="11"/>
  <c r="T83" i="11" l="1"/>
  <c r="F93" i="11" s="1"/>
  <c r="T149" i="11"/>
  <c r="B159" i="11" l="1"/>
  <c r="F159" i="11"/>
  <c r="F165" i="11" s="1"/>
  <c r="D17" i="18" s="1"/>
  <c r="F17" i="18" s="1"/>
  <c r="I17" i="18" s="1"/>
  <c r="B93" i="11"/>
  <c r="B46" i="7"/>
  <c r="C46" i="7"/>
  <c r="D46" i="7"/>
  <c r="E46" i="7"/>
  <c r="F46" i="7"/>
  <c r="G46" i="7"/>
  <c r="H46" i="7"/>
  <c r="I46" i="7"/>
  <c r="B47" i="7"/>
  <c r="K47" i="7"/>
  <c r="I42" i="7"/>
  <c r="H42" i="7"/>
  <c r="G42" i="7"/>
  <c r="F42" i="7"/>
  <c r="E42" i="7"/>
  <c r="D42" i="7"/>
  <c r="C42" i="7"/>
  <c r="B42" i="7"/>
  <c r="I38" i="7"/>
  <c r="H38" i="7"/>
  <c r="G38" i="7"/>
  <c r="F38" i="7"/>
  <c r="E38" i="7"/>
  <c r="D38" i="7"/>
  <c r="C38" i="7"/>
  <c r="B38" i="7"/>
  <c r="I34" i="7"/>
  <c r="H34" i="7"/>
  <c r="G34" i="7"/>
  <c r="F34" i="7"/>
  <c r="E34" i="7"/>
  <c r="D34" i="7"/>
  <c r="C34" i="7"/>
  <c r="B34" i="7"/>
  <c r="K30" i="7"/>
  <c r="B30" i="7"/>
  <c r="B29" i="7"/>
  <c r="I29" i="7"/>
  <c r="H29" i="7"/>
  <c r="G29" i="7"/>
  <c r="F29" i="7"/>
  <c r="E29" i="7"/>
  <c r="D29" i="7"/>
  <c r="C29" i="7"/>
  <c r="B25" i="7"/>
  <c r="B21" i="7"/>
  <c r="I25" i="7"/>
  <c r="H25" i="7"/>
  <c r="G25" i="7"/>
  <c r="F25" i="7"/>
  <c r="E25" i="7"/>
  <c r="D25" i="7"/>
  <c r="C25" i="7"/>
  <c r="I21" i="7"/>
  <c r="H21" i="7"/>
  <c r="G21" i="7"/>
  <c r="F21" i="7"/>
  <c r="E21" i="7"/>
  <c r="D21" i="7"/>
  <c r="C21" i="7"/>
  <c r="B17" i="7"/>
  <c r="I17" i="7"/>
  <c r="H17" i="7"/>
  <c r="G17" i="7"/>
  <c r="F17" i="7"/>
  <c r="E17" i="7"/>
  <c r="D17" i="7"/>
  <c r="C17" i="7"/>
  <c r="I59" i="7"/>
  <c r="H59" i="7"/>
  <c r="G59" i="7"/>
  <c r="F59" i="7"/>
  <c r="E59" i="7"/>
  <c r="D59" i="7"/>
  <c r="C59" i="7"/>
  <c r="F56" i="7"/>
  <c r="B56" i="7"/>
  <c r="B50" i="7"/>
  <c r="B59" i="7" s="1"/>
  <c r="B165" i="11" l="1"/>
  <c r="C17" i="18" s="1"/>
  <c r="E17" i="18" s="1"/>
  <c r="H17" i="18" s="1"/>
  <c r="B51" i="7"/>
  <c r="K51" i="7"/>
  <c r="T51" i="7" l="1"/>
  <c r="B61" i="7" s="1"/>
  <c r="C16" i="18" s="1"/>
  <c r="E16" i="18" s="1"/>
  <c r="H16" i="18" s="1"/>
  <c r="G17" i="18"/>
  <c r="J17" i="18" s="1"/>
  <c r="F61" i="7" l="1"/>
  <c r="D16" i="18" s="1"/>
  <c r="F16" i="18" s="1"/>
  <c r="I16" i="18" s="1"/>
  <c r="F12" i="7"/>
  <c r="B12" i="7"/>
  <c r="G16" i="18" l="1"/>
  <c r="J16" i="18" s="1"/>
  <c r="B60" i="7"/>
  <c r="B55" i="7"/>
  <c r="F55" i="7"/>
  <c r="F60" i="7"/>
  <c r="F186" i="6"/>
  <c r="B186" i="6"/>
  <c r="I189" i="6"/>
  <c r="H189" i="6"/>
  <c r="G189" i="6"/>
  <c r="F189" i="6"/>
  <c r="E189" i="6"/>
  <c r="D189" i="6"/>
  <c r="C189" i="6"/>
  <c r="B179" i="6"/>
  <c r="B189" i="6" s="1"/>
  <c r="B172" i="6"/>
  <c r="K168" i="6"/>
  <c r="B168" i="6"/>
  <c r="I163" i="6"/>
  <c r="H163" i="6"/>
  <c r="G163" i="6"/>
  <c r="F163" i="6"/>
  <c r="E163" i="6"/>
  <c r="D163" i="6"/>
  <c r="C163" i="6"/>
  <c r="B163" i="6"/>
  <c r="I159" i="6"/>
  <c r="H159" i="6"/>
  <c r="G159" i="6"/>
  <c r="F159" i="6"/>
  <c r="E159" i="6"/>
  <c r="D159" i="6"/>
  <c r="C159" i="6"/>
  <c r="B159" i="6"/>
  <c r="B154" i="6"/>
  <c r="K155" i="6"/>
  <c r="B155" i="6"/>
  <c r="I154" i="6"/>
  <c r="H154" i="6"/>
  <c r="G154" i="6"/>
  <c r="F154" i="6"/>
  <c r="E154" i="6"/>
  <c r="D154" i="6"/>
  <c r="C154" i="6"/>
  <c r="B150" i="6"/>
  <c r="I150" i="6"/>
  <c r="H150" i="6"/>
  <c r="G150" i="6"/>
  <c r="F150" i="6"/>
  <c r="E150" i="6"/>
  <c r="D150" i="6"/>
  <c r="C150" i="6"/>
  <c r="K134" i="6"/>
  <c r="B134" i="6"/>
  <c r="B146" i="6"/>
  <c r="I124" i="6"/>
  <c r="H124" i="6"/>
  <c r="G124" i="6"/>
  <c r="F124" i="6"/>
  <c r="E124" i="6"/>
  <c r="D124" i="6"/>
  <c r="C124" i="6"/>
  <c r="B124" i="6"/>
  <c r="I175" i="6"/>
  <c r="H175" i="6"/>
  <c r="G175" i="6"/>
  <c r="F175" i="6"/>
  <c r="E175" i="6"/>
  <c r="D175" i="6"/>
  <c r="C175" i="6"/>
  <c r="B175" i="6"/>
  <c r="I171" i="6"/>
  <c r="H171" i="6"/>
  <c r="G171" i="6"/>
  <c r="F171" i="6"/>
  <c r="E171" i="6"/>
  <c r="D171" i="6"/>
  <c r="C171" i="6"/>
  <c r="B171" i="6"/>
  <c r="I167" i="6"/>
  <c r="H167" i="6"/>
  <c r="G167" i="6"/>
  <c r="F167" i="6"/>
  <c r="E167" i="6"/>
  <c r="D167" i="6"/>
  <c r="C167" i="6"/>
  <c r="B167" i="6"/>
  <c r="I146" i="6"/>
  <c r="H146" i="6"/>
  <c r="G146" i="6"/>
  <c r="F146" i="6"/>
  <c r="E146" i="6"/>
  <c r="D146" i="6"/>
  <c r="C146" i="6"/>
  <c r="T143" i="6"/>
  <c r="I137" i="6"/>
  <c r="H137" i="6"/>
  <c r="G137" i="6"/>
  <c r="F137" i="6"/>
  <c r="E137" i="6"/>
  <c r="D137" i="6"/>
  <c r="C137" i="6"/>
  <c r="B137" i="6"/>
  <c r="I133" i="6"/>
  <c r="H133" i="6"/>
  <c r="G133" i="6"/>
  <c r="F133" i="6"/>
  <c r="E133" i="6"/>
  <c r="D133" i="6"/>
  <c r="C133" i="6"/>
  <c r="B133" i="6"/>
  <c r="I129" i="6"/>
  <c r="H129" i="6"/>
  <c r="G129" i="6"/>
  <c r="F129" i="6"/>
  <c r="E129" i="6"/>
  <c r="D129" i="6"/>
  <c r="C129" i="6"/>
  <c r="B129" i="6"/>
  <c r="T121" i="6"/>
  <c r="I115" i="6"/>
  <c r="H115" i="6"/>
  <c r="G115" i="6"/>
  <c r="F115" i="6"/>
  <c r="E115" i="6"/>
  <c r="D115" i="6"/>
  <c r="C115" i="6"/>
  <c r="B115" i="6"/>
  <c r="K112" i="6"/>
  <c r="B112" i="6"/>
  <c r="I111" i="6"/>
  <c r="H111" i="6"/>
  <c r="G111" i="6"/>
  <c r="F111" i="6"/>
  <c r="E111" i="6"/>
  <c r="D111" i="6"/>
  <c r="C111" i="6"/>
  <c r="B111" i="6"/>
  <c r="I107" i="6"/>
  <c r="H107" i="6"/>
  <c r="G107" i="6"/>
  <c r="F107" i="6"/>
  <c r="E107" i="6"/>
  <c r="D107" i="6"/>
  <c r="C107" i="6"/>
  <c r="B107" i="6"/>
  <c r="I101" i="6"/>
  <c r="H101" i="6"/>
  <c r="G101" i="6"/>
  <c r="F101" i="6"/>
  <c r="E101" i="6"/>
  <c r="D101" i="6"/>
  <c r="C101" i="6"/>
  <c r="B101" i="6"/>
  <c r="T98" i="6"/>
  <c r="I92" i="6"/>
  <c r="H92" i="6"/>
  <c r="G92" i="6"/>
  <c r="F92" i="6"/>
  <c r="E92" i="6"/>
  <c r="D92" i="6"/>
  <c r="C92" i="6"/>
  <c r="B92" i="6"/>
  <c r="K89" i="6"/>
  <c r="B89" i="6"/>
  <c r="I88" i="6"/>
  <c r="H88" i="6"/>
  <c r="G88" i="6"/>
  <c r="F88" i="6"/>
  <c r="E88" i="6"/>
  <c r="D88" i="6"/>
  <c r="C88" i="6"/>
  <c r="B88" i="6"/>
  <c r="I84" i="6"/>
  <c r="H84" i="6"/>
  <c r="G84" i="6"/>
  <c r="F84" i="6"/>
  <c r="E84" i="6"/>
  <c r="D84" i="6"/>
  <c r="C84" i="6"/>
  <c r="B84" i="6"/>
  <c r="I78" i="6"/>
  <c r="H78" i="6"/>
  <c r="G78" i="6"/>
  <c r="F78" i="6"/>
  <c r="E78" i="6"/>
  <c r="D78" i="6"/>
  <c r="C78" i="6"/>
  <c r="B78" i="6"/>
  <c r="K66" i="6"/>
  <c r="B66" i="6"/>
  <c r="I65" i="6"/>
  <c r="H65" i="6"/>
  <c r="G65" i="6"/>
  <c r="F65" i="6"/>
  <c r="E65" i="6"/>
  <c r="D65" i="6"/>
  <c r="C65" i="6"/>
  <c r="B65" i="6"/>
  <c r="I61" i="6"/>
  <c r="H61" i="6"/>
  <c r="G61" i="6"/>
  <c r="F61" i="6"/>
  <c r="E61" i="6"/>
  <c r="D61" i="6"/>
  <c r="C61" i="6"/>
  <c r="B61" i="6"/>
  <c r="B56" i="6"/>
  <c r="I56" i="6"/>
  <c r="H56" i="6"/>
  <c r="G56" i="6"/>
  <c r="F56" i="6"/>
  <c r="E56" i="6"/>
  <c r="D56" i="6"/>
  <c r="C56" i="6"/>
  <c r="I69" i="6"/>
  <c r="H69" i="6"/>
  <c r="G69" i="6"/>
  <c r="F69" i="6"/>
  <c r="E69" i="6"/>
  <c r="D69" i="6"/>
  <c r="C69" i="6"/>
  <c r="B69" i="6"/>
  <c r="T53" i="6"/>
  <c r="B38" i="6"/>
  <c r="T38" i="6" s="1"/>
  <c r="F48" i="6" s="1"/>
  <c r="B41" i="6"/>
  <c r="I46" i="6"/>
  <c r="H46" i="6"/>
  <c r="G46" i="6"/>
  <c r="F46" i="6"/>
  <c r="E46" i="6"/>
  <c r="D46" i="6"/>
  <c r="C46" i="6"/>
  <c r="B46" i="6"/>
  <c r="I41" i="6"/>
  <c r="H41" i="6"/>
  <c r="G41" i="6"/>
  <c r="F41" i="6"/>
  <c r="E41" i="6"/>
  <c r="D41" i="6"/>
  <c r="C41" i="6"/>
  <c r="B26" i="6"/>
  <c r="B21" i="6"/>
  <c r="I26" i="6"/>
  <c r="H26" i="6"/>
  <c r="G26" i="6"/>
  <c r="F26" i="6"/>
  <c r="E26" i="6"/>
  <c r="D26" i="6"/>
  <c r="C26" i="6"/>
  <c r="I21" i="6"/>
  <c r="H21" i="6"/>
  <c r="G21" i="6"/>
  <c r="F21" i="6"/>
  <c r="E21" i="6"/>
  <c r="D21" i="6"/>
  <c r="C21" i="6"/>
  <c r="T18" i="6"/>
  <c r="O28" i="6" s="1"/>
  <c r="K172" i="6" l="1"/>
  <c r="K176" i="6" s="1"/>
  <c r="B176" i="6"/>
  <c r="K93" i="6"/>
  <c r="K138" i="6"/>
  <c r="B138" i="6"/>
  <c r="B116" i="6"/>
  <c r="K116" i="6"/>
  <c r="B93" i="6"/>
  <c r="B28" i="6"/>
  <c r="F28" i="6"/>
  <c r="K28" i="6"/>
  <c r="B70" i="6"/>
  <c r="K70" i="6"/>
  <c r="K48" i="6"/>
  <c r="O48" i="6"/>
  <c r="B48" i="6"/>
  <c r="O181" i="6" l="1"/>
  <c r="K181" i="6"/>
  <c r="F181" i="6"/>
  <c r="B181" i="6"/>
  <c r="X181" i="6" l="1"/>
  <c r="F191" i="6" s="1"/>
  <c r="D15" i="18" s="1"/>
  <c r="F15" i="18" s="1"/>
  <c r="I15" i="18" s="1"/>
  <c r="T181" i="6"/>
  <c r="B191" i="6" s="1"/>
  <c r="C15" i="18" s="1"/>
  <c r="G15" i="18" l="1"/>
  <c r="E15" i="18"/>
  <c r="H15" i="18" s="1"/>
  <c r="F12" i="6"/>
  <c r="B12" i="6"/>
  <c r="J15" i="18" l="1"/>
  <c r="B190" i="6"/>
  <c r="T180" i="6"/>
  <c r="K180" i="6"/>
  <c r="B185" i="6"/>
  <c r="B180" i="6"/>
  <c r="F190" i="6"/>
  <c r="X180" i="6"/>
  <c r="F185" i="6"/>
  <c r="O180" i="6"/>
  <c r="F180" i="6"/>
  <c r="F42" i="6"/>
  <c r="O27" i="6"/>
  <c r="O47" i="6"/>
  <c r="F27" i="6"/>
  <c r="F22" i="6"/>
  <c r="O22" i="6"/>
  <c r="F47" i="6"/>
  <c r="O42" i="6"/>
  <c r="B42" i="6"/>
  <c r="K27" i="6"/>
  <c r="B22" i="6"/>
  <c r="K42" i="6"/>
  <c r="K47" i="6"/>
  <c r="B27" i="6"/>
  <c r="K22" i="6"/>
  <c r="B47" i="6"/>
  <c r="F24" i="5"/>
  <c r="B24" i="5"/>
  <c r="X18" i="5"/>
  <c r="T18" i="5"/>
  <c r="B16" i="5"/>
  <c r="F29" i="5" l="1"/>
  <c r="D13" i="18" s="1"/>
  <c r="F13" i="18" s="1"/>
  <c r="I13" i="18" s="1"/>
  <c r="B29" i="5"/>
  <c r="C13" i="18" s="1"/>
  <c r="B27" i="5"/>
  <c r="G13" i="18" l="1"/>
  <c r="E13" i="18"/>
  <c r="H13" i="18" s="1"/>
  <c r="I103" i="5"/>
  <c r="H103" i="5"/>
  <c r="G103" i="5"/>
  <c r="F103" i="5"/>
  <c r="E103" i="5"/>
  <c r="D103" i="5"/>
  <c r="C103" i="5"/>
  <c r="F100" i="5"/>
  <c r="F105" i="5" s="1"/>
  <c r="B93" i="5"/>
  <c r="F88" i="5"/>
  <c r="B88" i="5"/>
  <c r="I78" i="5"/>
  <c r="H78" i="5"/>
  <c r="G78" i="5"/>
  <c r="F78" i="5"/>
  <c r="E78" i="5"/>
  <c r="D78" i="5"/>
  <c r="C78" i="5"/>
  <c r="F75" i="5"/>
  <c r="B75" i="5"/>
  <c r="T69" i="5"/>
  <c r="B68" i="5"/>
  <c r="F63" i="5"/>
  <c r="B63" i="5"/>
  <c r="F50" i="5"/>
  <c r="B50" i="5"/>
  <c r="F38" i="5"/>
  <c r="B38" i="5"/>
  <c r="J13" i="18" l="1"/>
  <c r="F80" i="5"/>
  <c r="B80" i="5"/>
  <c r="I53" i="5" l="1"/>
  <c r="H53" i="5"/>
  <c r="G53" i="5"/>
  <c r="F53" i="5"/>
  <c r="E53" i="5"/>
  <c r="D53" i="5"/>
  <c r="C53" i="5"/>
  <c r="T44" i="5"/>
  <c r="B43" i="5"/>
  <c r="B55" i="5" l="1"/>
  <c r="C14" i="18" s="1"/>
  <c r="F55" i="5"/>
  <c r="D14" i="18" s="1"/>
  <c r="F14" i="18" s="1"/>
  <c r="I14" i="18" s="1"/>
  <c r="B53" i="5"/>
  <c r="B103" i="5"/>
  <c r="B78" i="5"/>
  <c r="F12" i="5"/>
  <c r="B12" i="5"/>
  <c r="F142" i="4"/>
  <c r="B142" i="4"/>
  <c r="O136" i="4"/>
  <c r="K136" i="4"/>
  <c r="F136" i="4"/>
  <c r="B136" i="4"/>
  <c r="I145" i="4"/>
  <c r="H145" i="4"/>
  <c r="G145" i="4"/>
  <c r="F145" i="4"/>
  <c r="E145" i="4"/>
  <c r="D145" i="4"/>
  <c r="C145" i="4"/>
  <c r="B134" i="4"/>
  <c r="F130" i="4"/>
  <c r="B130" i="4"/>
  <c r="I121" i="4"/>
  <c r="H121" i="4"/>
  <c r="G121" i="4"/>
  <c r="F121" i="4"/>
  <c r="E121" i="4"/>
  <c r="D121" i="4"/>
  <c r="C121" i="4"/>
  <c r="R115" i="4"/>
  <c r="Q115" i="4"/>
  <c r="P115" i="4"/>
  <c r="O115" i="4"/>
  <c r="N115" i="4"/>
  <c r="M115" i="4"/>
  <c r="L115" i="4"/>
  <c r="AA115" i="4"/>
  <c r="Z115" i="4"/>
  <c r="Y115" i="4"/>
  <c r="X115" i="4"/>
  <c r="W115" i="4"/>
  <c r="V115" i="4"/>
  <c r="U115" i="4"/>
  <c r="I115" i="4"/>
  <c r="H115" i="4"/>
  <c r="G115" i="4"/>
  <c r="F115" i="4"/>
  <c r="E115" i="4"/>
  <c r="D115" i="4"/>
  <c r="C115" i="4"/>
  <c r="I110" i="4"/>
  <c r="H110" i="4"/>
  <c r="G110" i="4"/>
  <c r="F110" i="4"/>
  <c r="E110" i="4"/>
  <c r="D110" i="4"/>
  <c r="C110" i="4"/>
  <c r="X101" i="4"/>
  <c r="T101" i="4"/>
  <c r="B99" i="4"/>
  <c r="I94" i="4"/>
  <c r="H94" i="4"/>
  <c r="G94" i="4"/>
  <c r="F94" i="4"/>
  <c r="E94" i="4"/>
  <c r="D94" i="4"/>
  <c r="C94" i="4"/>
  <c r="X85" i="4"/>
  <c r="T85" i="4"/>
  <c r="B83" i="4"/>
  <c r="X68" i="4"/>
  <c r="T68" i="4"/>
  <c r="O68" i="4"/>
  <c r="K68" i="4"/>
  <c r="F69" i="4"/>
  <c r="B69" i="4"/>
  <c r="F68" i="4"/>
  <c r="B68" i="4"/>
  <c r="F64" i="4"/>
  <c r="B64" i="4"/>
  <c r="I57" i="4"/>
  <c r="H57" i="4"/>
  <c r="G57" i="4"/>
  <c r="F57" i="4"/>
  <c r="E57" i="4"/>
  <c r="D57" i="4"/>
  <c r="C57" i="4"/>
  <c r="X47" i="4"/>
  <c r="T47" i="4"/>
  <c r="B45" i="4"/>
  <c r="F41" i="4"/>
  <c r="B41" i="4"/>
  <c r="F37" i="4"/>
  <c r="B37" i="4"/>
  <c r="F36" i="4"/>
  <c r="B36" i="4"/>
  <c r="X31" i="4"/>
  <c r="T31" i="4"/>
  <c r="O31" i="4"/>
  <c r="K31" i="4"/>
  <c r="F32" i="4"/>
  <c r="B32" i="4"/>
  <c r="F31" i="4"/>
  <c r="B31" i="4"/>
  <c r="S26" i="4"/>
  <c r="O32" i="4" s="1"/>
  <c r="O26" i="4"/>
  <c r="K32" i="4" s="1"/>
  <c r="S25" i="4"/>
  <c r="O25" i="4"/>
  <c r="G14" i="18" l="1"/>
  <c r="E14" i="18"/>
  <c r="H14" i="18" s="1"/>
  <c r="T136" i="4"/>
  <c r="B121" i="4"/>
  <c r="B145" i="4"/>
  <c r="K17" i="5"/>
  <c r="B28" i="5"/>
  <c r="T17" i="5"/>
  <c r="B23" i="5"/>
  <c r="B17" i="5"/>
  <c r="F28" i="5"/>
  <c r="X17" i="5"/>
  <c r="O17" i="5"/>
  <c r="F23" i="5"/>
  <c r="F17" i="5"/>
  <c r="B74" i="5"/>
  <c r="B104" i="5"/>
  <c r="B79" i="5"/>
  <c r="B99" i="5"/>
  <c r="F74" i="5"/>
  <c r="F104" i="5"/>
  <c r="F79" i="5"/>
  <c r="F99" i="5"/>
  <c r="B54" i="5"/>
  <c r="B49" i="5"/>
  <c r="F54" i="5"/>
  <c r="F49" i="5"/>
  <c r="B147" i="4"/>
  <c r="X136" i="4"/>
  <c r="F147" i="4" s="1"/>
  <c r="B57" i="4"/>
  <c r="T115" i="4"/>
  <c r="B115" i="4"/>
  <c r="B94" i="4"/>
  <c r="B110" i="4"/>
  <c r="K115" i="4"/>
  <c r="O69" i="4"/>
  <c r="X69" i="4" s="1"/>
  <c r="K69" i="4"/>
  <c r="T69" i="4" s="1"/>
  <c r="T32" i="4"/>
  <c r="B42" i="4" s="1"/>
  <c r="B54" i="4" s="1"/>
  <c r="X32" i="4"/>
  <c r="F42" i="4" s="1"/>
  <c r="F54" i="4" s="1"/>
  <c r="X19" i="4"/>
  <c r="T19" i="4"/>
  <c r="O19" i="4"/>
  <c r="K19" i="4"/>
  <c r="F19" i="4"/>
  <c r="B19" i="4"/>
  <c r="F25" i="4"/>
  <c r="B25" i="4"/>
  <c r="F12" i="4"/>
  <c r="B12" i="4"/>
  <c r="J14" i="18" l="1"/>
  <c r="X135" i="4"/>
  <c r="O135" i="4"/>
  <c r="F135" i="4"/>
  <c r="F146" i="4"/>
  <c r="F141" i="4"/>
  <c r="T135" i="4"/>
  <c r="K135" i="4"/>
  <c r="B135" i="4"/>
  <c r="B146" i="4"/>
  <c r="B141" i="4"/>
  <c r="T116" i="4"/>
  <c r="T100" i="4"/>
  <c r="K116" i="4"/>
  <c r="K100" i="4"/>
  <c r="B116" i="4"/>
  <c r="B106" i="4"/>
  <c r="B111" i="4"/>
  <c r="B100" i="4"/>
  <c r="B122" i="4"/>
  <c r="F122" i="4"/>
  <c r="O116" i="4"/>
  <c r="O100" i="4"/>
  <c r="F111" i="4"/>
  <c r="F116" i="4"/>
  <c r="F106" i="4"/>
  <c r="F100" i="4"/>
  <c r="X116" i="4"/>
  <c r="X100" i="4"/>
  <c r="P79" i="4"/>
  <c r="F95" i="4"/>
  <c r="X84" i="4"/>
  <c r="O84" i="4"/>
  <c r="F90" i="4"/>
  <c r="F84" i="4"/>
  <c r="L79" i="4"/>
  <c r="B84" i="4"/>
  <c r="B95" i="4"/>
  <c r="T84" i="4"/>
  <c r="B90" i="4"/>
  <c r="K84" i="4"/>
  <c r="O63" i="4"/>
  <c r="X46" i="4"/>
  <c r="F58" i="4"/>
  <c r="F46" i="4"/>
  <c r="F79" i="4"/>
  <c r="F53" i="4"/>
  <c r="F73" i="4"/>
  <c r="X63" i="4"/>
  <c r="F63" i="4"/>
  <c r="O46" i="4"/>
  <c r="K64" i="4"/>
  <c r="T64" i="4" s="1"/>
  <c r="B74" i="4" s="1"/>
  <c r="B59" i="4"/>
  <c r="B117" i="4" s="1"/>
  <c r="O64" i="4"/>
  <c r="X64" i="4" s="1"/>
  <c r="F74" i="4" s="1"/>
  <c r="F59" i="4"/>
  <c r="F117" i="4" s="1"/>
  <c r="B53" i="4"/>
  <c r="K46" i="4"/>
  <c r="B46" i="4"/>
  <c r="B58" i="4"/>
  <c r="K63" i="4"/>
  <c r="B79" i="4"/>
  <c r="T46" i="4"/>
  <c r="B73" i="4"/>
  <c r="T63" i="4"/>
  <c r="B63" i="4"/>
  <c r="B80" i="4" l="1"/>
  <c r="B107" i="4" s="1"/>
  <c r="B112" i="4" s="1"/>
  <c r="T117" i="4" s="1"/>
  <c r="F80" i="4"/>
  <c r="F107" i="4" s="1"/>
  <c r="F112" i="4" s="1"/>
  <c r="X117" i="4" s="1"/>
  <c r="L80" i="4" l="1"/>
  <c r="B91" i="4" s="1"/>
  <c r="B96" i="4" s="1"/>
  <c r="K117" i="4" s="1"/>
  <c r="B123" i="4" s="1"/>
  <c r="C12" i="18" s="1"/>
  <c r="P80" i="4"/>
  <c r="F91" i="4" s="1"/>
  <c r="F96" i="4" s="1"/>
  <c r="O117" i="4" s="1"/>
  <c r="F123" i="4" s="1"/>
  <c r="D12" i="18" s="1"/>
  <c r="F12" i="18" s="1"/>
  <c r="I12" i="18" s="1"/>
  <c r="G12" i="18" l="1"/>
  <c r="E12" i="18"/>
  <c r="H12" i="18" s="1"/>
  <c r="F65" i="3"/>
  <c r="B65" i="3"/>
  <c r="I68" i="3"/>
  <c r="H68" i="3"/>
  <c r="G68" i="3"/>
  <c r="F68" i="3"/>
  <c r="E68" i="3"/>
  <c r="D68" i="3"/>
  <c r="C68" i="3"/>
  <c r="B58" i="3"/>
  <c r="B68" i="3" s="1"/>
  <c r="O60" i="3"/>
  <c r="K60" i="3"/>
  <c r="F60" i="3"/>
  <c r="B60" i="3"/>
  <c r="B53" i="3"/>
  <c r="B48" i="3"/>
  <c r="F44" i="3"/>
  <c r="B44" i="3"/>
  <c r="J12" i="18" l="1"/>
  <c r="X60" i="3"/>
  <c r="F70" i="3" s="1"/>
  <c r="D11" i="18" s="1"/>
  <c r="F11" i="18" s="1"/>
  <c r="I11" i="18" s="1"/>
  <c r="T60" i="3"/>
  <c r="B70" i="3"/>
  <c r="C11" i="18" s="1"/>
  <c r="F32" i="3"/>
  <c r="B32" i="3"/>
  <c r="I35" i="3"/>
  <c r="H35" i="3"/>
  <c r="G35" i="3"/>
  <c r="F35" i="3"/>
  <c r="E35" i="3"/>
  <c r="D35" i="3"/>
  <c r="C35" i="3"/>
  <c r="K27" i="3"/>
  <c r="B27" i="3"/>
  <c r="B26" i="3"/>
  <c r="B22" i="3"/>
  <c r="B17" i="3"/>
  <c r="B35" i="3" s="1"/>
  <c r="G11" i="18" l="1"/>
  <c r="E11" i="18"/>
  <c r="H11" i="18" s="1"/>
  <c r="T27" i="3"/>
  <c r="B37" i="3" s="1"/>
  <c r="C10" i="18" s="1"/>
  <c r="E10" i="18" s="1"/>
  <c r="H10" i="18" s="1"/>
  <c r="F37" i="3"/>
  <c r="D10" i="18" s="1"/>
  <c r="F10" i="18" s="1"/>
  <c r="I10" i="18" s="1"/>
  <c r="F12" i="3"/>
  <c r="B12" i="3"/>
  <c r="J11" i="18" l="1"/>
  <c r="G10" i="18"/>
  <c r="J10" i="18" s="1"/>
  <c r="B54" i="3"/>
  <c r="B49" i="3"/>
  <c r="K59" i="3"/>
  <c r="B69" i="3"/>
  <c r="T59" i="3"/>
  <c r="K49" i="3"/>
  <c r="B59" i="3"/>
  <c r="K54" i="3"/>
  <c r="B64" i="3"/>
  <c r="B36" i="3"/>
  <c r="B31" i="3"/>
  <c r="F64" i="3"/>
  <c r="O59" i="3"/>
  <c r="X59" i="3"/>
  <c r="O49" i="3"/>
  <c r="F59" i="3"/>
  <c r="F49" i="3"/>
  <c r="O54" i="3"/>
  <c r="F54" i="3"/>
  <c r="F69" i="3"/>
  <c r="F36" i="3"/>
  <c r="F31" i="3"/>
</calcChain>
</file>

<file path=xl/sharedStrings.xml><?xml version="1.0" encoding="utf-8"?>
<sst xmlns="http://schemas.openxmlformats.org/spreadsheetml/2006/main" count="1868" uniqueCount="506">
  <si>
    <t>【使用資料】</t>
    <rPh sb="1" eb="3">
      <t>シヨウ</t>
    </rPh>
    <rPh sb="3" eb="5">
      <t>シリョウ</t>
    </rPh>
    <phoneticPr fontId="2"/>
  </si>
  <si>
    <t>推計最終年度及び最終年度の前年度の値</t>
    <rPh sb="0" eb="2">
      <t>スイケイ</t>
    </rPh>
    <rPh sb="2" eb="4">
      <t>サイシュウ</t>
    </rPh>
    <rPh sb="4" eb="6">
      <t>ネンド</t>
    </rPh>
    <rPh sb="6" eb="7">
      <t>オヨ</t>
    </rPh>
    <rPh sb="8" eb="10">
      <t>サイシュウ</t>
    </rPh>
    <rPh sb="10" eb="12">
      <t>ネンド</t>
    </rPh>
    <rPh sb="13" eb="16">
      <t>ゼンネンド</t>
    </rPh>
    <rPh sb="17" eb="18">
      <t>アタイ</t>
    </rPh>
    <phoneticPr fontId="2"/>
  </si>
  <si>
    <t>出所：群馬県統計情報提供システム</t>
    <rPh sb="0" eb="2">
      <t>シュッショ</t>
    </rPh>
    <rPh sb="3" eb="6">
      <t>グンマケン</t>
    </rPh>
    <rPh sb="6" eb="8">
      <t>トウケイ</t>
    </rPh>
    <rPh sb="8" eb="10">
      <t>ジョウホウ</t>
    </rPh>
    <rPh sb="10" eb="12">
      <t>テイキョウ</t>
    </rPh>
    <phoneticPr fontId="2"/>
  </si>
  <si>
    <t>県民経済計算の最終年度と最終年度の前年度に対応する年の値</t>
    <rPh sb="0" eb="2">
      <t>ケンミン</t>
    </rPh>
    <rPh sb="2" eb="4">
      <t>ケイザイ</t>
    </rPh>
    <rPh sb="4" eb="6">
      <t>ケイサン</t>
    </rPh>
    <rPh sb="7" eb="9">
      <t>サイシュウ</t>
    </rPh>
    <rPh sb="9" eb="11">
      <t>ネンド</t>
    </rPh>
    <rPh sb="12" eb="14">
      <t>サイシュウ</t>
    </rPh>
    <rPh sb="14" eb="16">
      <t>ネンド</t>
    </rPh>
    <rPh sb="17" eb="20">
      <t>ゼンネンド</t>
    </rPh>
    <rPh sb="21" eb="23">
      <t>タイオウ</t>
    </rPh>
    <rPh sb="25" eb="26">
      <t>ネン</t>
    </rPh>
    <rPh sb="27" eb="28">
      <t>アタイ</t>
    </rPh>
    <phoneticPr fontId="2"/>
  </si>
  <si>
    <t>出所：政府統計の総合窓口(e-Stat）</t>
    <rPh sb="0" eb="2">
      <t>シュッショ</t>
    </rPh>
    <rPh sb="3" eb="5">
      <t>セイフ</t>
    </rPh>
    <rPh sb="5" eb="7">
      <t>トウケイ</t>
    </rPh>
    <rPh sb="8" eb="10">
      <t>ソウゴウ</t>
    </rPh>
    <rPh sb="10" eb="12">
      <t>マドグチ</t>
    </rPh>
    <phoneticPr fontId="2"/>
  </si>
  <si>
    <t>○「市町村別農業産出額（推計）」（農林水産省）－農業産出額－推計対象市町村、県計</t>
    <rPh sb="2" eb="5">
      <t>シチョウソン</t>
    </rPh>
    <rPh sb="5" eb="6">
      <t>ベツ</t>
    </rPh>
    <rPh sb="6" eb="8">
      <t>ノウギョウ</t>
    </rPh>
    <rPh sb="8" eb="11">
      <t>サンシュツガク</t>
    </rPh>
    <rPh sb="12" eb="14">
      <t>スイケイ</t>
    </rPh>
    <rPh sb="17" eb="19">
      <t>ノウリン</t>
    </rPh>
    <rPh sb="19" eb="22">
      <t>スイサンショウ</t>
    </rPh>
    <rPh sb="24" eb="26">
      <t>ノウギョウ</t>
    </rPh>
    <rPh sb="26" eb="29">
      <t>サンシュツガク</t>
    </rPh>
    <rPh sb="30" eb="32">
      <t>スイケイ</t>
    </rPh>
    <rPh sb="32" eb="34">
      <t>タイショウ</t>
    </rPh>
    <rPh sb="34" eb="37">
      <t>シチョウソン</t>
    </rPh>
    <rPh sb="38" eb="39">
      <t>ケン</t>
    </rPh>
    <rPh sb="39" eb="40">
      <t>ケイ</t>
    </rPh>
    <phoneticPr fontId="2"/>
  </si>
  <si>
    <t>直近の産業連関表の値</t>
    <rPh sb="0" eb="2">
      <t>チョッキン</t>
    </rPh>
    <rPh sb="3" eb="5">
      <t>サンギョウ</t>
    </rPh>
    <rPh sb="5" eb="8">
      <t>レンカンヒョウ</t>
    </rPh>
    <rPh sb="9" eb="10">
      <t>アタイ</t>
    </rPh>
    <phoneticPr fontId="2"/>
  </si>
  <si>
    <t>県民経済計算の最終年度と最終年度の前年度に対応する年度の値</t>
    <rPh sb="0" eb="2">
      <t>ケンミン</t>
    </rPh>
    <rPh sb="2" eb="4">
      <t>ケイザイ</t>
    </rPh>
    <rPh sb="4" eb="6">
      <t>ケイサン</t>
    </rPh>
    <rPh sb="7" eb="9">
      <t>サイシュウ</t>
    </rPh>
    <rPh sb="9" eb="11">
      <t>ネンド</t>
    </rPh>
    <rPh sb="12" eb="14">
      <t>サイシュウ</t>
    </rPh>
    <rPh sb="14" eb="16">
      <t>ネンド</t>
    </rPh>
    <rPh sb="17" eb="20">
      <t>ゼンネンド</t>
    </rPh>
    <rPh sb="21" eb="23">
      <t>タイオウ</t>
    </rPh>
    <rPh sb="25" eb="26">
      <t>ネン</t>
    </rPh>
    <rPh sb="26" eb="27">
      <t>ド</t>
    </rPh>
    <rPh sb="28" eb="29">
      <t>アタイ</t>
    </rPh>
    <phoneticPr fontId="2"/>
  </si>
  <si>
    <t>○森林林業統計書（群馬県）－森林資源－林野面積-推計対象市町村、県計</t>
    <rPh sb="1" eb="3">
      <t>シンリン</t>
    </rPh>
    <rPh sb="3" eb="5">
      <t>リンギョウ</t>
    </rPh>
    <rPh sb="5" eb="8">
      <t>トウケイショ</t>
    </rPh>
    <rPh sb="9" eb="12">
      <t>グンマケン</t>
    </rPh>
    <rPh sb="14" eb="16">
      <t>シンリン</t>
    </rPh>
    <rPh sb="16" eb="18">
      <t>シゲン</t>
    </rPh>
    <rPh sb="19" eb="21">
      <t>リンヤ</t>
    </rPh>
    <rPh sb="21" eb="23">
      <t>メンセキ</t>
    </rPh>
    <rPh sb="24" eb="26">
      <t>スイケイ</t>
    </rPh>
    <rPh sb="26" eb="28">
      <t>タイショウ</t>
    </rPh>
    <rPh sb="28" eb="31">
      <t>シチョウソン</t>
    </rPh>
    <rPh sb="32" eb="33">
      <t>ケン</t>
    </rPh>
    <rPh sb="33" eb="34">
      <t>ケイ</t>
    </rPh>
    <phoneticPr fontId="2"/>
  </si>
  <si>
    <t>○木材受給の現況（群馬県）－市町村別素材生産量－推計対象市町村、県内生産量</t>
    <rPh sb="1" eb="3">
      <t>モクザイ</t>
    </rPh>
    <rPh sb="3" eb="5">
      <t>ジュキュウ</t>
    </rPh>
    <rPh sb="6" eb="8">
      <t>ゲンキョウ</t>
    </rPh>
    <rPh sb="9" eb="12">
      <t>グンマケン</t>
    </rPh>
    <rPh sb="14" eb="17">
      <t>シチョウソン</t>
    </rPh>
    <rPh sb="17" eb="18">
      <t>ベツ</t>
    </rPh>
    <rPh sb="18" eb="20">
      <t>ソザイ</t>
    </rPh>
    <rPh sb="20" eb="23">
      <t>セイサンリョウ</t>
    </rPh>
    <rPh sb="24" eb="26">
      <t>スイケイ</t>
    </rPh>
    <rPh sb="26" eb="28">
      <t>タイショウ</t>
    </rPh>
    <rPh sb="28" eb="31">
      <t>シチョウソン</t>
    </rPh>
    <rPh sb="32" eb="34">
      <t>ケンナイ</t>
    </rPh>
    <rPh sb="34" eb="37">
      <t>セイサンリョウ</t>
    </rPh>
    <phoneticPr fontId="2"/>
  </si>
  <si>
    <t>出所：群馬県環境森林部発行冊子</t>
    <rPh sb="0" eb="2">
      <t>シュッショ</t>
    </rPh>
    <rPh sb="3" eb="6">
      <t>グンマケン</t>
    </rPh>
    <rPh sb="6" eb="8">
      <t>カンキョウ</t>
    </rPh>
    <rPh sb="8" eb="10">
      <t>シンリン</t>
    </rPh>
    <rPh sb="10" eb="11">
      <t>ブ</t>
    </rPh>
    <rPh sb="11" eb="13">
      <t>ハッコウ</t>
    </rPh>
    <rPh sb="13" eb="15">
      <t>サッシ</t>
    </rPh>
    <phoneticPr fontId="2"/>
  </si>
  <si>
    <t>【推計方法】</t>
    <rPh sb="1" eb="3">
      <t>スイケイ</t>
    </rPh>
    <rPh sb="3" eb="5">
      <t>ホウホウ</t>
    </rPh>
    <phoneticPr fontId="2"/>
  </si>
  <si>
    <t>農業及び林業の市町村別の産出額を各種統計から算出し、県内総生産を分割して市町村内総生産を推計</t>
    <rPh sb="0" eb="2">
      <t>ノウギョウ</t>
    </rPh>
    <rPh sb="2" eb="3">
      <t>オヨ</t>
    </rPh>
    <rPh sb="4" eb="6">
      <t>リンギョウ</t>
    </rPh>
    <rPh sb="7" eb="10">
      <t>シチョウソン</t>
    </rPh>
    <rPh sb="10" eb="11">
      <t>ベツ</t>
    </rPh>
    <rPh sb="12" eb="15">
      <t>サンシュツガク</t>
    </rPh>
    <rPh sb="16" eb="18">
      <t>カクシュ</t>
    </rPh>
    <rPh sb="18" eb="20">
      <t>トウケイ</t>
    </rPh>
    <rPh sb="22" eb="24">
      <t>サンシュツ</t>
    </rPh>
    <rPh sb="26" eb="28">
      <t>ケンナイ</t>
    </rPh>
    <rPh sb="28" eb="31">
      <t>ソウセイサン</t>
    </rPh>
    <rPh sb="32" eb="34">
      <t>ブンカツ</t>
    </rPh>
    <rPh sb="36" eb="39">
      <t>シチョウソン</t>
    </rPh>
    <rPh sb="39" eb="40">
      <t>ナイ</t>
    </rPh>
    <rPh sb="40" eb="43">
      <t>ソウセイサン</t>
    </rPh>
    <rPh sb="44" eb="46">
      <t>スイケイ</t>
    </rPh>
    <phoneticPr fontId="2"/>
  </si>
  <si>
    <t>○県内総生産</t>
    <rPh sb="1" eb="3">
      <t>ケンナイ</t>
    </rPh>
    <rPh sb="3" eb="6">
      <t>ソウセイサン</t>
    </rPh>
    <phoneticPr fontId="2"/>
  </si>
  <si>
    <t>＋</t>
    <phoneticPr fontId="2"/>
  </si>
  <si>
    <t>＝</t>
    <phoneticPr fontId="2"/>
  </si>
  <si>
    <t>農　業</t>
    <rPh sb="0" eb="1">
      <t>ノウ</t>
    </rPh>
    <rPh sb="2" eb="3">
      <t>ギョウ</t>
    </rPh>
    <phoneticPr fontId="2"/>
  </si>
  <si>
    <t>林　業</t>
    <rPh sb="0" eb="1">
      <t>ハヤシ</t>
    </rPh>
    <rPh sb="2" eb="3">
      <t>ギョウ</t>
    </rPh>
    <phoneticPr fontId="2"/>
  </si>
  <si>
    <t>農林業</t>
    <rPh sb="0" eb="2">
      <t>ノウリン</t>
    </rPh>
    <rPh sb="2" eb="3">
      <t>ギョウ</t>
    </rPh>
    <phoneticPr fontId="2"/>
  </si>
  <si>
    <t>百万円</t>
    <rPh sb="0" eb="1">
      <t>ヒャク</t>
    </rPh>
    <rPh sb="1" eb="3">
      <t>マンエン</t>
    </rPh>
    <phoneticPr fontId="2"/>
  </si>
  <si>
    <t>○農業産出額</t>
    <rPh sb="1" eb="3">
      <t>ノウギョウ</t>
    </rPh>
    <rPh sb="3" eb="6">
      <t>サンシュツガク</t>
    </rPh>
    <phoneticPr fontId="2"/>
  </si>
  <si>
    <t>千万円</t>
    <rPh sb="0" eb="3">
      <t>センマンエン</t>
    </rPh>
    <phoneticPr fontId="2"/>
  </si>
  <si>
    <t>↓</t>
    <phoneticPr fontId="2"/>
  </si>
  <si>
    <t>※単位を百万円に変換</t>
    <rPh sb="1" eb="3">
      <t>タンイ</t>
    </rPh>
    <rPh sb="4" eb="5">
      <t>ヒャク</t>
    </rPh>
    <rPh sb="5" eb="7">
      <t>マンエン</t>
    </rPh>
    <rPh sb="8" eb="10">
      <t>ヘンカン</t>
    </rPh>
    <phoneticPr fontId="2"/>
  </si>
  <si>
    <t>○育林産出額</t>
    <rPh sb="1" eb="3">
      <t>イクリン</t>
    </rPh>
    <rPh sb="3" eb="6">
      <t>サンシュツガク</t>
    </rPh>
    <phoneticPr fontId="2"/>
  </si>
  <si>
    <t>群馬県産業連関表の推計年に対応する年度の値（県計のみ）</t>
    <rPh sb="0" eb="3">
      <t>グンマケン</t>
    </rPh>
    <rPh sb="3" eb="5">
      <t>サンギョウ</t>
    </rPh>
    <rPh sb="5" eb="8">
      <t>レンカンヒョウ</t>
    </rPh>
    <rPh sb="9" eb="11">
      <t>スイケイ</t>
    </rPh>
    <rPh sb="11" eb="12">
      <t>ネン</t>
    </rPh>
    <rPh sb="13" eb="15">
      <t>タイオウ</t>
    </rPh>
    <rPh sb="17" eb="19">
      <t>ネンド</t>
    </rPh>
    <rPh sb="20" eb="21">
      <t>アタイ</t>
    </rPh>
    <rPh sb="22" eb="23">
      <t>ケン</t>
    </rPh>
    <rPh sb="23" eb="24">
      <t>ケイ</t>
    </rPh>
    <phoneticPr fontId="2"/>
  </si>
  <si>
    <t>ha</t>
    <phoneticPr fontId="2"/>
  </si>
  <si>
    <t>÷</t>
    <phoneticPr fontId="2"/>
  </si>
  <si>
    <t>県計・林野面積</t>
    <rPh sb="0" eb="2">
      <t>ケンケイ</t>
    </rPh>
    <rPh sb="3" eb="5">
      <t>リンヤ</t>
    </rPh>
    <rPh sb="5" eb="7">
      <t>メンセキ</t>
    </rPh>
    <phoneticPr fontId="2"/>
  </si>
  <si>
    <t>のセルにのみ入力。</t>
    <rPh sb="6" eb="8">
      <t>ニュウリョク</t>
    </rPh>
    <phoneticPr fontId="2"/>
  </si>
  <si>
    <t>○木材産出額</t>
    <rPh sb="1" eb="3">
      <t>モクザイ</t>
    </rPh>
    <rPh sb="3" eb="6">
      <t>サンシュツガク</t>
    </rPh>
    <phoneticPr fontId="2"/>
  </si>
  <si>
    <t>市町村名</t>
    <rPh sb="0" eb="4">
      <t>シチョウソンメイ</t>
    </rPh>
    <phoneticPr fontId="2"/>
  </si>
  <si>
    <t>年度</t>
    <rPh sb="0" eb="2">
      <t>ネンド</t>
    </rPh>
    <phoneticPr fontId="2"/>
  </si>
  <si>
    <t>最終年度</t>
    <rPh sb="0" eb="2">
      <t>サイシュウ</t>
    </rPh>
    <rPh sb="2" eb="4">
      <t>ネンド</t>
    </rPh>
    <phoneticPr fontId="2"/>
  </si>
  <si>
    <t>前年度</t>
    <rPh sb="0" eb="3">
      <t>ゼンネンド</t>
    </rPh>
    <phoneticPr fontId="2"/>
  </si>
  <si>
    <t>※推計する市町村名を入力。</t>
    <rPh sb="1" eb="3">
      <t>スイケイ</t>
    </rPh>
    <rPh sb="5" eb="9">
      <t>シチョウソンメイ</t>
    </rPh>
    <rPh sb="10" eb="12">
      <t>ニュウリョク</t>
    </rPh>
    <phoneticPr fontId="2"/>
  </si>
  <si>
    <t>※推計に使用する県民経済計算の最終年度とその前年度を入力。</t>
    <rPh sb="1" eb="3">
      <t>スイケイ</t>
    </rPh>
    <rPh sb="4" eb="6">
      <t>シヨウ</t>
    </rPh>
    <rPh sb="8" eb="10">
      <t>ケンミン</t>
    </rPh>
    <rPh sb="10" eb="12">
      <t>ケイザイ</t>
    </rPh>
    <rPh sb="12" eb="14">
      <t>ケイサン</t>
    </rPh>
    <rPh sb="15" eb="17">
      <t>サイシュウ</t>
    </rPh>
    <rPh sb="17" eb="19">
      <t>ネンド</t>
    </rPh>
    <rPh sb="22" eb="25">
      <t>ゼンネンド</t>
    </rPh>
    <rPh sb="26" eb="28">
      <t>ニュウリョク</t>
    </rPh>
    <phoneticPr fontId="2"/>
  </si>
  <si>
    <t>県内木材生産額</t>
    <rPh sb="0" eb="2">
      <t>ケンナイ</t>
    </rPh>
    <rPh sb="2" eb="4">
      <t>モクザイ</t>
    </rPh>
    <rPh sb="4" eb="7">
      <t>セイサンガク</t>
    </rPh>
    <phoneticPr fontId="2"/>
  </si>
  <si>
    <t>供給量・県内材計</t>
    <rPh sb="0" eb="3">
      <t>キョウキュウリョウ</t>
    </rPh>
    <rPh sb="4" eb="5">
      <t>ケン</t>
    </rPh>
    <rPh sb="6" eb="7">
      <t>ザイ</t>
    </rPh>
    <rPh sb="7" eb="8">
      <t>ケイ</t>
    </rPh>
    <phoneticPr fontId="2"/>
  </si>
  <si>
    <t>m3</t>
    <phoneticPr fontId="2"/>
  </si>
  <si>
    <t>m3あたり単価</t>
    <rPh sb="5" eb="7">
      <t>タンカ</t>
    </rPh>
    <phoneticPr fontId="2"/>
  </si>
  <si>
    <t>百万円/m3</t>
    <rPh sb="0" eb="1">
      <t>ヒャク</t>
    </rPh>
    <rPh sb="1" eb="3">
      <t>マンエン</t>
    </rPh>
    <phoneticPr fontId="2"/>
  </si>
  <si>
    <t>県　計</t>
    <rPh sb="0" eb="1">
      <t>ケン</t>
    </rPh>
    <rPh sb="2" eb="3">
      <t>ケイ</t>
    </rPh>
    <phoneticPr fontId="2"/>
  </si>
  <si>
    <t>県内生産量</t>
    <rPh sb="0" eb="2">
      <t>ケンナイ</t>
    </rPh>
    <rPh sb="2" eb="5">
      <t>セイサンリョウ</t>
    </rPh>
    <phoneticPr fontId="2"/>
  </si>
  <si>
    <t>※【ｍ３あたり単価】を乗じる</t>
    <rPh sb="7" eb="9">
      <t>タンカ</t>
    </rPh>
    <rPh sb="11" eb="12">
      <t>ジョウ</t>
    </rPh>
    <phoneticPr fontId="2"/>
  </si>
  <si>
    <t>○農林業産出額</t>
    <rPh sb="1" eb="4">
      <t>ノウリンギョウ</t>
    </rPh>
    <rPh sb="4" eb="6">
      <t>サンシュツ</t>
    </rPh>
    <rPh sb="6" eb="7">
      <t>ガク</t>
    </rPh>
    <phoneticPr fontId="2"/>
  </si>
  <si>
    <t>※農業産出額＋育林産出額＋木材産出額</t>
    <rPh sb="1" eb="3">
      <t>ノウギョウ</t>
    </rPh>
    <rPh sb="3" eb="6">
      <t>サンシュツガク</t>
    </rPh>
    <rPh sb="7" eb="9">
      <t>イクリン</t>
    </rPh>
    <rPh sb="9" eb="12">
      <t>サンシュツガク</t>
    </rPh>
    <rPh sb="13" eb="15">
      <t>モクザイ</t>
    </rPh>
    <rPh sb="15" eb="18">
      <t>サンシュツガク</t>
    </rPh>
    <phoneticPr fontId="2"/>
  </si>
  <si>
    <t>対県比</t>
    <rPh sb="0" eb="1">
      <t>タイ</t>
    </rPh>
    <rPh sb="1" eb="2">
      <t>ケン</t>
    </rPh>
    <rPh sb="2" eb="3">
      <t>ヒ</t>
    </rPh>
    <phoneticPr fontId="2"/>
  </si>
  <si>
    <t>○総生産</t>
    <rPh sb="1" eb="4">
      <t>ソウセイサン</t>
    </rPh>
    <phoneticPr fontId="2"/>
  </si>
  <si>
    <t>※再掲</t>
    <rPh sb="1" eb="3">
      <t>サイケイ</t>
    </rPh>
    <phoneticPr fontId="2"/>
  </si>
  <si>
    <t>※【対県比】を乗じる</t>
    <rPh sb="2" eb="4">
      <t>タイケン</t>
    </rPh>
    <rPh sb="4" eb="5">
      <t>ヒ</t>
    </rPh>
    <rPh sb="7" eb="8">
      <t>ジョウ</t>
    </rPh>
    <phoneticPr fontId="2"/>
  </si>
  <si>
    <t>水産業</t>
    <rPh sb="0" eb="3">
      <t>スイサンギョウ</t>
    </rPh>
    <phoneticPr fontId="2"/>
  </si>
  <si>
    <t>○「国勢調査」（総務省）－従業地・通学地集計－従業地による産業別就業者数－漁業－推計対象市町村、県計</t>
    <rPh sb="2" eb="4">
      <t>コクセイ</t>
    </rPh>
    <rPh sb="4" eb="6">
      <t>チョウサ</t>
    </rPh>
    <rPh sb="8" eb="11">
      <t>ソウムショウ</t>
    </rPh>
    <rPh sb="13" eb="15">
      <t>ジュウギョウ</t>
    </rPh>
    <rPh sb="15" eb="16">
      <t>チ</t>
    </rPh>
    <rPh sb="17" eb="19">
      <t>ツウガク</t>
    </rPh>
    <rPh sb="19" eb="20">
      <t>チ</t>
    </rPh>
    <rPh sb="20" eb="22">
      <t>シュウケイ</t>
    </rPh>
    <rPh sb="23" eb="25">
      <t>ジュウギョウ</t>
    </rPh>
    <rPh sb="37" eb="39">
      <t>ギョギョウ</t>
    </rPh>
    <rPh sb="40" eb="42">
      <t>スイケイ</t>
    </rPh>
    <rPh sb="42" eb="44">
      <t>タイショウ</t>
    </rPh>
    <rPh sb="44" eb="47">
      <t>シチョウソン</t>
    </rPh>
    <rPh sb="48" eb="50">
      <t>ケンケイ</t>
    </rPh>
    <phoneticPr fontId="2"/>
  </si>
  <si>
    <t>直近の国勢調査の値</t>
    <rPh sb="0" eb="2">
      <t>チョッキン</t>
    </rPh>
    <rPh sb="3" eb="5">
      <t>コクセイ</t>
    </rPh>
    <rPh sb="5" eb="7">
      <t>チョウサ</t>
    </rPh>
    <rPh sb="8" eb="9">
      <t>アタイ</t>
    </rPh>
    <phoneticPr fontId="2"/>
  </si>
  <si>
    <t>水産業の市町村別の従業者数により、県内総生産を分割して市町村内総生産を推計</t>
    <rPh sb="0" eb="3">
      <t>スイサンギョウ</t>
    </rPh>
    <rPh sb="4" eb="7">
      <t>シチョウソン</t>
    </rPh>
    <rPh sb="7" eb="8">
      <t>ベツ</t>
    </rPh>
    <rPh sb="9" eb="11">
      <t>ジュウギョウ</t>
    </rPh>
    <rPh sb="11" eb="12">
      <t>シャ</t>
    </rPh>
    <rPh sb="12" eb="13">
      <t>スウ</t>
    </rPh>
    <rPh sb="17" eb="19">
      <t>ケンナイ</t>
    </rPh>
    <rPh sb="19" eb="22">
      <t>ソウセイサン</t>
    </rPh>
    <rPh sb="23" eb="25">
      <t>ブンカツ</t>
    </rPh>
    <rPh sb="27" eb="30">
      <t>シチョウソン</t>
    </rPh>
    <rPh sb="30" eb="31">
      <t>ナイ</t>
    </rPh>
    <rPh sb="31" eb="34">
      <t>ソウセイサン</t>
    </rPh>
    <rPh sb="35" eb="37">
      <t>スイケイ</t>
    </rPh>
    <phoneticPr fontId="2"/>
  </si>
  <si>
    <t>○水産業従業者数</t>
    <rPh sb="1" eb="4">
      <t>スイサンギョウ</t>
    </rPh>
    <rPh sb="4" eb="7">
      <t>ジュウギョウシャ</t>
    </rPh>
    <rPh sb="7" eb="8">
      <t>スウ</t>
    </rPh>
    <phoneticPr fontId="2"/>
  </si>
  <si>
    <t>県計</t>
    <rPh sb="0" eb="2">
      <t>ケンケイ</t>
    </rPh>
    <phoneticPr fontId="2"/>
  </si>
  <si>
    <t>人</t>
    <rPh sb="0" eb="1">
      <t>ニン</t>
    </rPh>
    <phoneticPr fontId="2"/>
  </si>
  <si>
    <t>鉱　業</t>
    <rPh sb="0" eb="1">
      <t>コウ</t>
    </rPh>
    <rPh sb="2" eb="3">
      <t>ギョウ</t>
    </rPh>
    <phoneticPr fontId="2"/>
  </si>
  <si>
    <t>鉱業の市町村別の従業者数により、県内総生産を分割して市町村内総生産を推計</t>
    <rPh sb="0" eb="2">
      <t>コウギョウ</t>
    </rPh>
    <rPh sb="3" eb="6">
      <t>シチョウソン</t>
    </rPh>
    <rPh sb="6" eb="7">
      <t>ベツ</t>
    </rPh>
    <rPh sb="8" eb="10">
      <t>ジュウギョウ</t>
    </rPh>
    <rPh sb="10" eb="11">
      <t>シャ</t>
    </rPh>
    <rPh sb="11" eb="12">
      <t>スウ</t>
    </rPh>
    <rPh sb="16" eb="18">
      <t>ケンナイ</t>
    </rPh>
    <rPh sb="18" eb="21">
      <t>ソウセイサン</t>
    </rPh>
    <rPh sb="22" eb="24">
      <t>ブンカツ</t>
    </rPh>
    <rPh sb="26" eb="29">
      <t>シチョウソン</t>
    </rPh>
    <rPh sb="29" eb="30">
      <t>ナイ</t>
    </rPh>
    <rPh sb="30" eb="33">
      <t>ソウセイサン</t>
    </rPh>
    <rPh sb="34" eb="36">
      <t>スイケイ</t>
    </rPh>
    <phoneticPr fontId="2"/>
  </si>
  <si>
    <t>○「経済センサス」（総務省）－事業所に関する集計－産業横断的集計－都道府県別結果</t>
    <rPh sb="2" eb="4">
      <t>ケイザイ</t>
    </rPh>
    <rPh sb="10" eb="13">
      <t>ソウムショウ</t>
    </rPh>
    <rPh sb="15" eb="18">
      <t>ジギョウショ</t>
    </rPh>
    <rPh sb="19" eb="20">
      <t>カン</t>
    </rPh>
    <rPh sb="22" eb="24">
      <t>シュウケイ</t>
    </rPh>
    <rPh sb="25" eb="27">
      <t>サンギョウ</t>
    </rPh>
    <rPh sb="27" eb="30">
      <t>オウダンテキ</t>
    </rPh>
    <rPh sb="30" eb="32">
      <t>シュウケイ</t>
    </rPh>
    <rPh sb="33" eb="37">
      <t>トドウフケン</t>
    </rPh>
    <rPh sb="37" eb="38">
      <t>ベツ</t>
    </rPh>
    <rPh sb="38" eb="40">
      <t>ケッカ</t>
    </rPh>
    <phoneticPr fontId="2"/>
  </si>
  <si>
    <t>－産業（小分類）別従業者数－鉱業、砕石業、砂利採取業－従業者数（総数）</t>
    <rPh sb="1" eb="3">
      <t>サンギョウ</t>
    </rPh>
    <rPh sb="4" eb="7">
      <t>ショウブンルイ</t>
    </rPh>
    <rPh sb="8" eb="9">
      <t>ベツ</t>
    </rPh>
    <rPh sb="9" eb="12">
      <t>ジュウギョウシャ</t>
    </rPh>
    <rPh sb="12" eb="13">
      <t>スウ</t>
    </rPh>
    <rPh sb="14" eb="16">
      <t>コウギョウ</t>
    </rPh>
    <rPh sb="17" eb="19">
      <t>サイセキ</t>
    </rPh>
    <rPh sb="19" eb="20">
      <t>ギョウ</t>
    </rPh>
    <rPh sb="21" eb="23">
      <t>ジャリ</t>
    </rPh>
    <rPh sb="23" eb="25">
      <t>サイシュ</t>
    </rPh>
    <rPh sb="25" eb="26">
      <t>ギョウ</t>
    </rPh>
    <rPh sb="27" eb="30">
      <t>ジュウギョウシャ</t>
    </rPh>
    <rPh sb="30" eb="31">
      <t>スウ</t>
    </rPh>
    <rPh sb="32" eb="34">
      <t>ソウスウ</t>
    </rPh>
    <phoneticPr fontId="2"/>
  </si>
  <si>
    <t>－産業（小分類）別従業者数－鉱業、砕石業、砂利採取業－管理、補助的経済活動を行う事業所</t>
    <rPh sb="1" eb="3">
      <t>サンギョウ</t>
    </rPh>
    <rPh sb="4" eb="7">
      <t>ショウブンルイ</t>
    </rPh>
    <rPh sb="8" eb="9">
      <t>ベツ</t>
    </rPh>
    <rPh sb="9" eb="12">
      <t>ジュウギョウシャ</t>
    </rPh>
    <rPh sb="12" eb="13">
      <t>スウ</t>
    </rPh>
    <rPh sb="14" eb="16">
      <t>コウギョウ</t>
    </rPh>
    <rPh sb="17" eb="19">
      <t>サイセキ</t>
    </rPh>
    <rPh sb="19" eb="20">
      <t>ギョウ</t>
    </rPh>
    <rPh sb="21" eb="23">
      <t>ジャリ</t>
    </rPh>
    <rPh sb="23" eb="25">
      <t>サイシュ</t>
    </rPh>
    <rPh sb="25" eb="26">
      <t>ギョウ</t>
    </rPh>
    <rPh sb="27" eb="29">
      <t>カンリ</t>
    </rPh>
    <rPh sb="30" eb="33">
      <t>ホジョテキ</t>
    </rPh>
    <rPh sb="33" eb="35">
      <t>ケイザイ</t>
    </rPh>
    <rPh sb="35" eb="37">
      <t>カツドウ</t>
    </rPh>
    <rPh sb="38" eb="39">
      <t>オコナ</t>
    </rPh>
    <rPh sb="40" eb="43">
      <t>ジギョウショ</t>
    </rPh>
    <phoneticPr fontId="2"/>
  </si>
  <si>
    <t>直近の活動調査または基礎調査の値</t>
    <rPh sb="0" eb="2">
      <t>チョッキン</t>
    </rPh>
    <rPh sb="3" eb="5">
      <t>カツドウ</t>
    </rPh>
    <rPh sb="5" eb="7">
      <t>チョウサ</t>
    </rPh>
    <rPh sb="10" eb="12">
      <t>キソ</t>
    </rPh>
    <rPh sb="12" eb="14">
      <t>チョウサ</t>
    </rPh>
    <rPh sb="15" eb="16">
      <t>アタイ</t>
    </rPh>
    <phoneticPr fontId="2"/>
  </si>
  <si>
    <t>－推計対象市町村、県計</t>
    <rPh sb="1" eb="3">
      <t>スイケイ</t>
    </rPh>
    <rPh sb="3" eb="5">
      <t>タイショウ</t>
    </rPh>
    <rPh sb="5" eb="8">
      <t>シチョウソン</t>
    </rPh>
    <rPh sb="9" eb="11">
      <t>ケンケイ</t>
    </rPh>
    <phoneticPr fontId="2"/>
  </si>
  <si>
    <t>－従業者数（総数）－推計対象市町村、県計</t>
    <rPh sb="1" eb="4">
      <t>ジュウギョウシャ</t>
    </rPh>
    <rPh sb="4" eb="5">
      <t>スウ</t>
    </rPh>
    <rPh sb="6" eb="8">
      <t>ソウスウ</t>
    </rPh>
    <rPh sb="10" eb="12">
      <t>スイケイ</t>
    </rPh>
    <rPh sb="12" eb="14">
      <t>タイショウ</t>
    </rPh>
    <rPh sb="14" eb="17">
      <t>シチョウソン</t>
    </rPh>
    <rPh sb="18" eb="20">
      <t>ケンケイ</t>
    </rPh>
    <phoneticPr fontId="2"/>
  </si>
  <si>
    <t>○鉱業、採石業、砂利採取業の従業者数</t>
    <rPh sb="1" eb="3">
      <t>コウギョウ</t>
    </rPh>
    <rPh sb="4" eb="7">
      <t>サイセキギョウ</t>
    </rPh>
    <rPh sb="8" eb="10">
      <t>ジャリ</t>
    </rPh>
    <rPh sb="10" eb="12">
      <t>サイシュ</t>
    </rPh>
    <rPh sb="12" eb="13">
      <t>ギョウ</t>
    </rPh>
    <rPh sb="14" eb="17">
      <t>ジュウギョウシャ</t>
    </rPh>
    <rPh sb="17" eb="18">
      <t>スウ</t>
    </rPh>
    <phoneticPr fontId="2"/>
  </si>
  <si>
    <t>人</t>
    <rPh sb="0" eb="1">
      <t>ニン</t>
    </rPh>
    <phoneticPr fontId="2"/>
  </si>
  <si>
    <t>※管理、補助的経済活動にかかる従業者数を控除</t>
    <rPh sb="1" eb="3">
      <t>カンリ</t>
    </rPh>
    <rPh sb="4" eb="7">
      <t>ホジョテキ</t>
    </rPh>
    <rPh sb="7" eb="9">
      <t>ケイザイ</t>
    </rPh>
    <rPh sb="9" eb="11">
      <t>カツドウ</t>
    </rPh>
    <rPh sb="15" eb="18">
      <t>ジュウギョウシャ</t>
    </rPh>
    <rPh sb="18" eb="19">
      <t>スウ</t>
    </rPh>
    <rPh sb="20" eb="22">
      <t>コウジョ</t>
    </rPh>
    <phoneticPr fontId="2"/>
  </si>
  <si>
    <t>鉱業・県内総生産</t>
    <rPh sb="0" eb="2">
      <t>コウギョウ</t>
    </rPh>
    <rPh sb="3" eb="5">
      <t>ケンナイ</t>
    </rPh>
    <rPh sb="5" eb="8">
      <t>ソウセイサン</t>
    </rPh>
    <phoneticPr fontId="2"/>
  </si>
  <si>
    <t>製造業</t>
    <rPh sb="0" eb="3">
      <t>セイゾウギョウ</t>
    </rPh>
    <phoneticPr fontId="2"/>
  </si>
  <si>
    <t>万円</t>
    <rPh sb="0" eb="2">
      <t>マンエン</t>
    </rPh>
    <phoneticPr fontId="2"/>
  </si>
  <si>
    <t>製造業の市町村別の粗付加価値額（出荷額－原材料使用額等）により、</t>
    <rPh sb="0" eb="3">
      <t>セイゾウギョウ</t>
    </rPh>
    <rPh sb="4" eb="7">
      <t>シチョウソン</t>
    </rPh>
    <rPh sb="7" eb="8">
      <t>ベツ</t>
    </rPh>
    <rPh sb="9" eb="10">
      <t>ソ</t>
    </rPh>
    <rPh sb="10" eb="12">
      <t>フカ</t>
    </rPh>
    <rPh sb="12" eb="15">
      <t>カチガク</t>
    </rPh>
    <rPh sb="16" eb="19">
      <t>シュッカガク</t>
    </rPh>
    <rPh sb="20" eb="23">
      <t>ゲンザイリョウ</t>
    </rPh>
    <rPh sb="23" eb="26">
      <t>シヨウガク</t>
    </rPh>
    <rPh sb="26" eb="27">
      <t>トウ</t>
    </rPh>
    <phoneticPr fontId="2"/>
  </si>
  <si>
    <t>県内総生産を分割して市町村内総生産を推計</t>
  </si>
  <si>
    <t>○「工業統計」（経済産業省）－４人以上の事業所－製造品出荷額等、原材料使用額等－推計対象市町村、県計</t>
    <rPh sb="2" eb="4">
      <t>コウギョウ</t>
    </rPh>
    <rPh sb="4" eb="6">
      <t>トウケイ</t>
    </rPh>
    <rPh sb="8" eb="10">
      <t>ケイザイ</t>
    </rPh>
    <rPh sb="10" eb="13">
      <t>サンギョウショウ</t>
    </rPh>
    <rPh sb="16" eb="19">
      <t>ニンイジョウ</t>
    </rPh>
    <rPh sb="20" eb="23">
      <t>ジギョウショ</t>
    </rPh>
    <rPh sb="24" eb="26">
      <t>セイゾウ</t>
    </rPh>
    <rPh sb="26" eb="27">
      <t>ヒン</t>
    </rPh>
    <rPh sb="27" eb="30">
      <t>シュッカガク</t>
    </rPh>
    <rPh sb="30" eb="31">
      <t>トウ</t>
    </rPh>
    <rPh sb="32" eb="35">
      <t>ゲンザイリョウ</t>
    </rPh>
    <rPh sb="35" eb="38">
      <t>シヨウガク</t>
    </rPh>
    <rPh sb="38" eb="39">
      <t>トウ</t>
    </rPh>
    <rPh sb="40" eb="42">
      <t>スイケイ</t>
    </rPh>
    <rPh sb="42" eb="44">
      <t>タイショウ</t>
    </rPh>
    <rPh sb="44" eb="47">
      <t>シチョウソン</t>
    </rPh>
    <rPh sb="48" eb="50">
      <t>ケンケイ</t>
    </rPh>
    <phoneticPr fontId="2"/>
  </si>
  <si>
    <t>○製造品出荷額等</t>
    <rPh sb="1" eb="3">
      <t>セイゾウ</t>
    </rPh>
    <rPh sb="3" eb="4">
      <t>ヒン</t>
    </rPh>
    <rPh sb="4" eb="6">
      <t>シュッカ</t>
    </rPh>
    <rPh sb="6" eb="7">
      <t>ガク</t>
    </rPh>
    <rPh sb="7" eb="8">
      <t>トウ</t>
    </rPh>
    <phoneticPr fontId="2"/>
  </si>
  <si>
    <t>○原材料使用額等</t>
    <rPh sb="1" eb="4">
      <t>ゲンザイリョウ</t>
    </rPh>
    <rPh sb="4" eb="7">
      <t>シヨウガク</t>
    </rPh>
    <rPh sb="7" eb="8">
      <t>トウ</t>
    </rPh>
    <phoneticPr fontId="2"/>
  </si>
  <si>
    <t>○粗付加価値額</t>
    <rPh sb="1" eb="4">
      <t>ソフカ</t>
    </rPh>
    <rPh sb="4" eb="7">
      <t>カチガク</t>
    </rPh>
    <phoneticPr fontId="2"/>
  </si>
  <si>
    <t>製造業・県内総生産</t>
    <rPh sb="0" eb="3">
      <t>セイゾウギョウ</t>
    </rPh>
    <rPh sb="4" eb="6">
      <t>ケンナイ</t>
    </rPh>
    <rPh sb="6" eb="9">
      <t>ソウセイサン</t>
    </rPh>
    <phoneticPr fontId="2"/>
  </si>
  <si>
    <t>【補足】</t>
    <rPh sb="1" eb="3">
      <t>ホソク</t>
    </rPh>
    <phoneticPr fontId="2"/>
  </si>
  <si>
    <t>製造品出荷額等、原材料使用額等が秘匿になっている場合</t>
    <rPh sb="0" eb="2">
      <t>セイゾウ</t>
    </rPh>
    <rPh sb="2" eb="3">
      <t>ヒン</t>
    </rPh>
    <rPh sb="3" eb="6">
      <t>シュッカガク</t>
    </rPh>
    <rPh sb="6" eb="7">
      <t>トウ</t>
    </rPh>
    <rPh sb="8" eb="11">
      <t>ゲンザイリョウ</t>
    </rPh>
    <rPh sb="11" eb="14">
      <t>シヨウガク</t>
    </rPh>
    <rPh sb="14" eb="15">
      <t>トウ</t>
    </rPh>
    <rPh sb="16" eb="18">
      <t>ヒトク</t>
    </rPh>
    <rPh sb="24" eb="26">
      <t>バアイ</t>
    </rPh>
    <phoneticPr fontId="2"/>
  </si>
  <si>
    <t>①　市町村内の製造業種（中分類）に該当し、従業者数規模が同じ県計の粗付加価値額を算出。</t>
    <rPh sb="2" eb="5">
      <t>シチョウソン</t>
    </rPh>
    <rPh sb="5" eb="6">
      <t>ナイ</t>
    </rPh>
    <rPh sb="7" eb="9">
      <t>セイゾウ</t>
    </rPh>
    <rPh sb="9" eb="11">
      <t>ギョウシュ</t>
    </rPh>
    <rPh sb="12" eb="15">
      <t>チュウブンルイ</t>
    </rPh>
    <rPh sb="17" eb="19">
      <t>ガイトウ</t>
    </rPh>
    <rPh sb="21" eb="24">
      <t>ジュウギョウシャ</t>
    </rPh>
    <rPh sb="24" eb="25">
      <t>スウ</t>
    </rPh>
    <rPh sb="25" eb="27">
      <t>キボ</t>
    </rPh>
    <rPh sb="28" eb="29">
      <t>オナ</t>
    </rPh>
    <rPh sb="30" eb="32">
      <t>ケンケイ</t>
    </rPh>
    <rPh sb="33" eb="36">
      <t>ソフカ</t>
    </rPh>
    <rPh sb="36" eb="39">
      <t>カチガク</t>
    </rPh>
    <rPh sb="40" eb="42">
      <t>サンシュツ</t>
    </rPh>
    <phoneticPr fontId="2"/>
  </si>
  <si>
    <t>②　①の値を従業者数で除し、従業者一人あたりの粗付加価値額を算出</t>
    <rPh sb="4" eb="5">
      <t>アタイ</t>
    </rPh>
    <rPh sb="6" eb="9">
      <t>ジュウギョウシャ</t>
    </rPh>
    <rPh sb="9" eb="10">
      <t>スウ</t>
    </rPh>
    <rPh sb="11" eb="12">
      <t>ジョ</t>
    </rPh>
    <rPh sb="14" eb="17">
      <t>ジュウギョウシャ</t>
    </rPh>
    <rPh sb="17" eb="19">
      <t>ヒトリ</t>
    </rPh>
    <rPh sb="23" eb="26">
      <t>ソフカ</t>
    </rPh>
    <rPh sb="26" eb="29">
      <t>カチガク</t>
    </rPh>
    <rPh sb="30" eb="32">
      <t>サンシュツ</t>
    </rPh>
    <phoneticPr fontId="2"/>
  </si>
  <si>
    <t>③　②の値を市町村内該当業種の従業者数に乗じ、市町村粗付加価値額を推計</t>
    <rPh sb="4" eb="5">
      <t>アタイ</t>
    </rPh>
    <rPh sb="6" eb="9">
      <t>シチョウソン</t>
    </rPh>
    <rPh sb="9" eb="10">
      <t>ナイ</t>
    </rPh>
    <rPh sb="10" eb="12">
      <t>ガイトウ</t>
    </rPh>
    <rPh sb="12" eb="14">
      <t>ギョウシュ</t>
    </rPh>
    <rPh sb="15" eb="18">
      <t>ジュウギョウシャ</t>
    </rPh>
    <rPh sb="18" eb="19">
      <t>スウ</t>
    </rPh>
    <rPh sb="20" eb="21">
      <t>ジョウ</t>
    </rPh>
    <rPh sb="23" eb="26">
      <t>シチョウソン</t>
    </rPh>
    <rPh sb="26" eb="29">
      <t>ソフカ</t>
    </rPh>
    <rPh sb="29" eb="31">
      <t>カチ</t>
    </rPh>
    <rPh sb="31" eb="32">
      <t>ガク</t>
    </rPh>
    <rPh sb="33" eb="35">
      <t>スイケイ</t>
    </rPh>
    <phoneticPr fontId="2"/>
  </si>
  <si>
    <t>○「群馬県県民経済計算」（群馬県）－経済活動別県内総生産（名目）－電気業－県内総生産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6">
      <t>デンキギョウ</t>
    </rPh>
    <rPh sb="37" eb="39">
      <t>ケンナイ</t>
    </rPh>
    <rPh sb="39" eb="42">
      <t>ソウセイサン</t>
    </rPh>
    <phoneticPr fontId="2"/>
  </si>
  <si>
    <t>○「電力調査統計」（資源エネルギー庁）－都道府県別発電所数、出力－水力発電所・最大出力計－群馬県</t>
    <rPh sb="2" eb="4">
      <t>デンリョク</t>
    </rPh>
    <rPh sb="4" eb="6">
      <t>チョウサ</t>
    </rPh>
    <rPh sb="6" eb="8">
      <t>トウケイ</t>
    </rPh>
    <rPh sb="10" eb="12">
      <t>シゲン</t>
    </rPh>
    <rPh sb="17" eb="18">
      <t>チョウ</t>
    </rPh>
    <rPh sb="20" eb="24">
      <t>トドウフケン</t>
    </rPh>
    <rPh sb="24" eb="25">
      <t>ベツ</t>
    </rPh>
    <rPh sb="25" eb="28">
      <t>ハツデンショ</t>
    </rPh>
    <rPh sb="28" eb="29">
      <t>スウ</t>
    </rPh>
    <rPh sb="30" eb="32">
      <t>シュツリョク</t>
    </rPh>
    <rPh sb="33" eb="35">
      <t>スイリョク</t>
    </rPh>
    <rPh sb="35" eb="38">
      <t>ハツデンショ</t>
    </rPh>
    <rPh sb="39" eb="41">
      <t>サイダイ</t>
    </rPh>
    <rPh sb="41" eb="44">
      <t>シュツリョクケイ</t>
    </rPh>
    <rPh sb="45" eb="48">
      <t>グンマケン</t>
    </rPh>
    <phoneticPr fontId="2"/>
  </si>
  <si>
    <t>※最大出力は平成３０年度以前の値は未公表のため、平成３０年度以前の推計には令和元年度値を使用</t>
    <rPh sb="1" eb="3">
      <t>サイダイ</t>
    </rPh>
    <rPh sb="3" eb="5">
      <t>シュツリョク</t>
    </rPh>
    <rPh sb="6" eb="8">
      <t>ヘイセイ</t>
    </rPh>
    <rPh sb="10" eb="12">
      <t>ネンド</t>
    </rPh>
    <rPh sb="12" eb="14">
      <t>イゼン</t>
    </rPh>
    <rPh sb="15" eb="16">
      <t>アタイ</t>
    </rPh>
    <rPh sb="17" eb="20">
      <t>ミコウヒョウ</t>
    </rPh>
    <rPh sb="24" eb="26">
      <t>ヘイセイ</t>
    </rPh>
    <rPh sb="28" eb="30">
      <t>ネンド</t>
    </rPh>
    <rPh sb="30" eb="32">
      <t>イゼン</t>
    </rPh>
    <rPh sb="33" eb="35">
      <t>スイケイ</t>
    </rPh>
    <rPh sb="37" eb="39">
      <t>レイワ</t>
    </rPh>
    <rPh sb="39" eb="42">
      <t>ガンネンド</t>
    </rPh>
    <rPh sb="42" eb="43">
      <t>アタイ</t>
    </rPh>
    <rPh sb="44" eb="46">
      <t>シヨウ</t>
    </rPh>
    <phoneticPr fontId="2"/>
  </si>
  <si>
    <t>出所：資源エネルギー庁ホームページ</t>
    <rPh sb="0" eb="2">
      <t>シュッショ</t>
    </rPh>
    <rPh sb="3" eb="5">
      <t>シゲン</t>
    </rPh>
    <rPh sb="10" eb="11">
      <t>チョウ</t>
    </rPh>
    <phoneticPr fontId="2"/>
  </si>
  <si>
    <t>○「工業統計」（経済産業省）－従業者数－推計対象市町村、県計</t>
    <rPh sb="2" eb="4">
      <t>コウギョウ</t>
    </rPh>
    <rPh sb="4" eb="6">
      <t>トウケイ</t>
    </rPh>
    <rPh sb="8" eb="10">
      <t>ケイザイ</t>
    </rPh>
    <rPh sb="10" eb="13">
      <t>サンギョウショウ</t>
    </rPh>
    <rPh sb="15" eb="18">
      <t>ジュウギョウシャ</t>
    </rPh>
    <rPh sb="18" eb="19">
      <t>スウ</t>
    </rPh>
    <rPh sb="20" eb="22">
      <t>スイケイ</t>
    </rPh>
    <rPh sb="22" eb="24">
      <t>タイショウ</t>
    </rPh>
    <rPh sb="24" eb="27">
      <t>シチョウソン</t>
    </rPh>
    <rPh sb="28" eb="30">
      <t>ケンケイ</t>
    </rPh>
    <phoneticPr fontId="2"/>
  </si>
  <si>
    <t>○「群馬県の年齢別人口」（群馬県）－人口総数－推計対象市町村、県計</t>
    <rPh sb="2" eb="5">
      <t>グンマケン</t>
    </rPh>
    <rPh sb="6" eb="9">
      <t>ネンレイベツ</t>
    </rPh>
    <rPh sb="9" eb="11">
      <t>ジンコウ</t>
    </rPh>
    <rPh sb="13" eb="16">
      <t>グンマケン</t>
    </rPh>
    <rPh sb="18" eb="20">
      <t>ジンコウ</t>
    </rPh>
    <rPh sb="20" eb="22">
      <t>ソウスウ</t>
    </rPh>
    <rPh sb="23" eb="25">
      <t>スイケイ</t>
    </rPh>
    <rPh sb="25" eb="27">
      <t>タイショウ</t>
    </rPh>
    <rPh sb="27" eb="30">
      <t>シチョウソン</t>
    </rPh>
    <rPh sb="31" eb="33">
      <t>ケンケイ</t>
    </rPh>
    <phoneticPr fontId="2"/>
  </si>
  <si>
    <t>○「電力調査統計」（資源エネルギー庁）－都道府県別発電実績－水力発電所－群馬県</t>
    <rPh sb="2" eb="4">
      <t>デンリョク</t>
    </rPh>
    <rPh sb="4" eb="6">
      <t>チョウサ</t>
    </rPh>
    <rPh sb="6" eb="8">
      <t>トウケイ</t>
    </rPh>
    <rPh sb="10" eb="12">
      <t>シゲン</t>
    </rPh>
    <rPh sb="17" eb="18">
      <t>チョウ</t>
    </rPh>
    <rPh sb="20" eb="24">
      <t>トドウフケン</t>
    </rPh>
    <rPh sb="24" eb="25">
      <t>ベツ</t>
    </rPh>
    <rPh sb="25" eb="27">
      <t>ハツデン</t>
    </rPh>
    <rPh sb="27" eb="29">
      <t>ジッセキ</t>
    </rPh>
    <rPh sb="30" eb="32">
      <t>スイリョク</t>
    </rPh>
    <rPh sb="32" eb="35">
      <t>ハツデンショ</t>
    </rPh>
    <rPh sb="36" eb="39">
      <t>グンマケン</t>
    </rPh>
    <phoneticPr fontId="2"/>
  </si>
  <si>
    <t>電気業県内総生産を発電実績と電力需要により「発電」部門と「送電」部門に分割</t>
    <rPh sb="0" eb="3">
      <t>デンキギョウ</t>
    </rPh>
    <rPh sb="3" eb="5">
      <t>ケンナイ</t>
    </rPh>
    <rPh sb="5" eb="8">
      <t>ソウセイサン</t>
    </rPh>
    <rPh sb="9" eb="11">
      <t>ハツデン</t>
    </rPh>
    <rPh sb="11" eb="13">
      <t>ジッセキ</t>
    </rPh>
    <rPh sb="14" eb="16">
      <t>デンリョク</t>
    </rPh>
    <rPh sb="16" eb="18">
      <t>ジュヨウ</t>
    </rPh>
    <rPh sb="22" eb="24">
      <t>ハツデン</t>
    </rPh>
    <rPh sb="25" eb="27">
      <t>ブモン</t>
    </rPh>
    <rPh sb="29" eb="31">
      <t>ソウデン</t>
    </rPh>
    <rPh sb="32" eb="34">
      <t>ブモン</t>
    </rPh>
    <rPh sb="35" eb="37">
      <t>ブンカツ</t>
    </rPh>
    <phoneticPr fontId="2"/>
  </si>
  <si>
    <t>「発電」については、水力発電の最大出力により県内総生産を分割して市町村内総生産を推計</t>
    <rPh sb="1" eb="3">
      <t>ハツデン</t>
    </rPh>
    <rPh sb="10" eb="12">
      <t>スイリョク</t>
    </rPh>
    <rPh sb="12" eb="14">
      <t>ハツデン</t>
    </rPh>
    <rPh sb="15" eb="17">
      <t>サイダイ</t>
    </rPh>
    <rPh sb="17" eb="19">
      <t>シュツリョク</t>
    </rPh>
    <rPh sb="22" eb="24">
      <t>ケンナイ</t>
    </rPh>
    <rPh sb="24" eb="27">
      <t>ソウセイサン</t>
    </rPh>
    <rPh sb="28" eb="30">
      <t>ブンカツ</t>
    </rPh>
    <rPh sb="32" eb="35">
      <t>シチョウソン</t>
    </rPh>
    <rPh sb="35" eb="36">
      <t>ナイ</t>
    </rPh>
    <rPh sb="36" eb="39">
      <t>ソウセイサン</t>
    </rPh>
    <rPh sb="40" eb="42">
      <t>スイケイ</t>
    </rPh>
    <phoneticPr fontId="2"/>
  </si>
  <si>
    <t>「送電」のうち、特別高圧及び高圧については、製造業の従業者数により県内総生産を分割して</t>
    <rPh sb="1" eb="3">
      <t>ソウデン</t>
    </rPh>
    <rPh sb="8" eb="10">
      <t>トクベツ</t>
    </rPh>
    <rPh sb="10" eb="12">
      <t>コウアツ</t>
    </rPh>
    <rPh sb="12" eb="13">
      <t>オヨ</t>
    </rPh>
    <rPh sb="14" eb="16">
      <t>コウアツ</t>
    </rPh>
    <rPh sb="22" eb="25">
      <t>セイゾウギョウ</t>
    </rPh>
    <rPh sb="26" eb="29">
      <t>ジュウギョウシャ</t>
    </rPh>
    <rPh sb="29" eb="30">
      <t>スウ</t>
    </rPh>
    <rPh sb="33" eb="35">
      <t>ケンナイ</t>
    </rPh>
    <rPh sb="35" eb="38">
      <t>ソウセイサン</t>
    </rPh>
    <rPh sb="39" eb="41">
      <t>ブンカツ</t>
    </rPh>
    <phoneticPr fontId="2"/>
  </si>
  <si>
    <t>電気業</t>
    <rPh sb="0" eb="3">
      <t>デンキギョウ</t>
    </rPh>
    <phoneticPr fontId="2"/>
  </si>
  <si>
    <t>○「電力調査統計」（資源エネルギー庁）－都道府県別電力需要実績－特別高圧、高圧、低圧、計－群馬県</t>
    <rPh sb="2" eb="4">
      <t>デンリョク</t>
    </rPh>
    <rPh sb="4" eb="6">
      <t>チョウサ</t>
    </rPh>
    <rPh sb="6" eb="8">
      <t>トウケイ</t>
    </rPh>
    <rPh sb="10" eb="12">
      <t>シゲン</t>
    </rPh>
    <rPh sb="17" eb="18">
      <t>チョウ</t>
    </rPh>
    <rPh sb="20" eb="24">
      <t>トドウフケン</t>
    </rPh>
    <rPh sb="24" eb="25">
      <t>ベツ</t>
    </rPh>
    <rPh sb="25" eb="27">
      <t>デンリョク</t>
    </rPh>
    <rPh sb="27" eb="29">
      <t>ジュヨウ</t>
    </rPh>
    <rPh sb="29" eb="31">
      <t>ジッセキ</t>
    </rPh>
    <rPh sb="32" eb="34">
      <t>トクベツ</t>
    </rPh>
    <rPh sb="34" eb="36">
      <t>コウアツ</t>
    </rPh>
    <rPh sb="37" eb="39">
      <t>コウアツ</t>
    </rPh>
    <rPh sb="40" eb="42">
      <t>テイアツ</t>
    </rPh>
    <rPh sb="43" eb="44">
      <t>ケイ</t>
    </rPh>
    <rPh sb="45" eb="48">
      <t>グンマケン</t>
    </rPh>
    <phoneticPr fontId="2"/>
  </si>
  <si>
    <t>○県内発電実績、電力需要量計</t>
    <rPh sb="1" eb="3">
      <t>ケンナイ</t>
    </rPh>
    <rPh sb="3" eb="5">
      <t>ハツデン</t>
    </rPh>
    <rPh sb="5" eb="7">
      <t>ジッセキ</t>
    </rPh>
    <rPh sb="8" eb="10">
      <t>デンリョク</t>
    </rPh>
    <rPh sb="10" eb="12">
      <t>ジュヨウ</t>
    </rPh>
    <rPh sb="12" eb="13">
      <t>リョウ</t>
    </rPh>
    <rPh sb="13" eb="14">
      <t>ケイ</t>
    </rPh>
    <phoneticPr fontId="2"/>
  </si>
  <si>
    <t>発電（水力発電所）</t>
    <rPh sb="0" eb="2">
      <t>ハツデン</t>
    </rPh>
    <rPh sb="3" eb="5">
      <t>スイリョク</t>
    </rPh>
    <rPh sb="5" eb="8">
      <t>ハツデンショ</t>
    </rPh>
    <phoneticPr fontId="2"/>
  </si>
  <si>
    <t>千ｋWh</t>
    <rPh sb="0" eb="1">
      <t>セン</t>
    </rPh>
    <phoneticPr fontId="2"/>
  </si>
  <si>
    <t>電力需要（特別高圧）</t>
    <rPh sb="0" eb="2">
      <t>デンリョク</t>
    </rPh>
    <rPh sb="2" eb="4">
      <t>ジュヨウ</t>
    </rPh>
    <rPh sb="5" eb="7">
      <t>トクベツ</t>
    </rPh>
    <rPh sb="7" eb="9">
      <t>コウアツ</t>
    </rPh>
    <phoneticPr fontId="2"/>
  </si>
  <si>
    <t>電力需要（高圧）</t>
    <rPh sb="0" eb="2">
      <t>デンリョク</t>
    </rPh>
    <rPh sb="2" eb="4">
      <t>ジュヨウ</t>
    </rPh>
    <rPh sb="5" eb="7">
      <t>コウアツ</t>
    </rPh>
    <rPh sb="6" eb="7">
      <t>トッコウ</t>
    </rPh>
    <phoneticPr fontId="2"/>
  </si>
  <si>
    <t>電力需要（低圧）</t>
    <rPh sb="0" eb="2">
      <t>デンリョク</t>
    </rPh>
    <rPh sb="2" eb="4">
      <t>ジュヨウ</t>
    </rPh>
    <rPh sb="5" eb="7">
      <t>テイアツ</t>
    </rPh>
    <phoneticPr fontId="2"/>
  </si>
  <si>
    <t>電力需要計</t>
    <rPh sb="0" eb="2">
      <t>デンリョク</t>
    </rPh>
    <rPh sb="2" eb="4">
      <t>ジュヨウ</t>
    </rPh>
    <rPh sb="4" eb="5">
      <t>ケイ</t>
    </rPh>
    <phoneticPr fontId="2"/>
  </si>
  <si>
    <t>※電力需要の合計</t>
    <rPh sb="1" eb="3">
      <t>デンリョク</t>
    </rPh>
    <rPh sb="3" eb="5">
      <t>ジュヨウ</t>
    </rPh>
    <rPh sb="6" eb="8">
      <t>ゴウケイ</t>
    </rPh>
    <phoneticPr fontId="2"/>
  </si>
  <si>
    <t>発電・需要計</t>
    <rPh sb="0" eb="2">
      <t>ハツデン</t>
    </rPh>
    <rPh sb="3" eb="5">
      <t>ジュヨウ</t>
    </rPh>
    <rPh sb="5" eb="6">
      <t>ケイ</t>
    </rPh>
    <phoneticPr fontId="2"/>
  </si>
  <si>
    <t>※発電量と電力需要の合計</t>
    <rPh sb="1" eb="3">
      <t>ハツデン</t>
    </rPh>
    <rPh sb="3" eb="4">
      <t>リョウ</t>
    </rPh>
    <rPh sb="5" eb="7">
      <t>デンリョク</t>
    </rPh>
    <rPh sb="7" eb="9">
      <t>ジュヨウ</t>
    </rPh>
    <rPh sb="10" eb="12">
      <t>ゴウケイ</t>
    </rPh>
    <phoneticPr fontId="2"/>
  </si>
  <si>
    <t>発電比率</t>
    <rPh sb="0" eb="2">
      <t>ハツデン</t>
    </rPh>
    <rPh sb="2" eb="4">
      <t>ヒリツ</t>
    </rPh>
    <phoneticPr fontId="2"/>
  </si>
  <si>
    <t>電気業・県内総生産</t>
    <rPh sb="0" eb="3">
      <t>デンキギョウ</t>
    </rPh>
    <rPh sb="4" eb="5">
      <t>ケン</t>
    </rPh>
    <rPh sb="6" eb="9">
      <t>ソウセイサン</t>
    </rPh>
    <phoneticPr fontId="2"/>
  </si>
  <si>
    <t>発電部門・県内総生産</t>
    <rPh sb="0" eb="2">
      <t>ハツデン</t>
    </rPh>
    <rPh sb="2" eb="4">
      <t>ブモン</t>
    </rPh>
    <rPh sb="5" eb="6">
      <t>ケン</t>
    </rPh>
    <rPh sb="7" eb="10">
      <t>ソウセイサン</t>
    </rPh>
    <phoneticPr fontId="2"/>
  </si>
  <si>
    <t>※【発電比率】を乗じる</t>
    <rPh sb="2" eb="4">
      <t>ハツデン</t>
    </rPh>
    <rPh sb="4" eb="6">
      <t>ヒリツ</t>
    </rPh>
    <rPh sb="8" eb="9">
      <t>ジョウ</t>
    </rPh>
    <phoneticPr fontId="2"/>
  </si>
  <si>
    <t>○水力発電所・最大出力</t>
    <rPh sb="1" eb="3">
      <t>スイリョク</t>
    </rPh>
    <rPh sb="3" eb="6">
      <t>ハツデンショ</t>
    </rPh>
    <rPh sb="7" eb="9">
      <t>サイダイ</t>
    </rPh>
    <rPh sb="9" eb="11">
      <t>シュツリョク</t>
    </rPh>
    <phoneticPr fontId="2"/>
  </si>
  <si>
    <t>kW</t>
    <phoneticPr fontId="2"/>
  </si>
  <si>
    <t>○各水力発電所－最大出力－推計対象市町村に所在する水力発電所</t>
    <rPh sb="1" eb="2">
      <t>カク</t>
    </rPh>
    <rPh sb="2" eb="4">
      <t>スイリョク</t>
    </rPh>
    <rPh sb="4" eb="7">
      <t>ハツデンショ</t>
    </rPh>
    <rPh sb="8" eb="10">
      <t>サイダイ</t>
    </rPh>
    <rPh sb="10" eb="12">
      <t>シュツリョク</t>
    </rPh>
    <rPh sb="13" eb="15">
      <t>スイケイ</t>
    </rPh>
    <rPh sb="15" eb="17">
      <t>タイショウ</t>
    </rPh>
    <rPh sb="17" eb="20">
      <t>シチョウソン</t>
    </rPh>
    <rPh sb="21" eb="23">
      <t>ショザイ</t>
    </rPh>
    <rPh sb="25" eb="27">
      <t>スイリョク</t>
    </rPh>
    <rPh sb="27" eb="30">
      <t>ハツデンショ</t>
    </rPh>
    <phoneticPr fontId="2"/>
  </si>
  <si>
    <t>出所：群馬県統計情報提供システム（統計年鑑：電気、ガス及び水道）</t>
    <rPh sb="0" eb="2">
      <t>シュッショ</t>
    </rPh>
    <rPh sb="3" eb="6">
      <t>グンマケン</t>
    </rPh>
    <rPh sb="17" eb="19">
      <t>トウケイ</t>
    </rPh>
    <rPh sb="19" eb="21">
      <t>ネンカン</t>
    </rPh>
    <rPh sb="22" eb="24">
      <t>デンキ</t>
    </rPh>
    <rPh sb="27" eb="28">
      <t>オヨ</t>
    </rPh>
    <rPh sb="29" eb="31">
      <t>スイドウ</t>
    </rPh>
    <phoneticPr fontId="2"/>
  </si>
  <si>
    <t>対県比</t>
    <rPh sb="0" eb="2">
      <t>タイケン</t>
    </rPh>
    <rPh sb="2" eb="3">
      <t>ヒ</t>
    </rPh>
    <phoneticPr fontId="2"/>
  </si>
  <si>
    <t>※推計対象市町村内の水力発電所</t>
    <rPh sb="1" eb="3">
      <t>スイケイ</t>
    </rPh>
    <rPh sb="3" eb="5">
      <t>タイショウ</t>
    </rPh>
    <rPh sb="5" eb="8">
      <t>シチョウソン</t>
    </rPh>
    <rPh sb="8" eb="9">
      <t>ナイ</t>
    </rPh>
    <rPh sb="10" eb="12">
      <t>スイリョク</t>
    </rPh>
    <rPh sb="12" eb="15">
      <t>ハツデンショ</t>
    </rPh>
    <phoneticPr fontId="2"/>
  </si>
  <si>
    <t>の最大出力を合計</t>
    <rPh sb="1" eb="3">
      <t>サイダイ</t>
    </rPh>
    <rPh sb="3" eb="5">
      <t>シュツリョク</t>
    </rPh>
    <rPh sb="6" eb="8">
      <t>ゴウケイ</t>
    </rPh>
    <phoneticPr fontId="2"/>
  </si>
  <si>
    <t>○発電部門総生産</t>
    <rPh sb="1" eb="3">
      <t>ハツデン</t>
    </rPh>
    <rPh sb="3" eb="5">
      <t>ブモン</t>
    </rPh>
    <rPh sb="5" eb="8">
      <t>ソウセイサン</t>
    </rPh>
    <phoneticPr fontId="2"/>
  </si>
  <si>
    <t>○送電部門県内総生産</t>
    <rPh sb="1" eb="3">
      <t>ソウデン</t>
    </rPh>
    <rPh sb="3" eb="5">
      <t>ブモン</t>
    </rPh>
    <rPh sb="5" eb="7">
      <t>ケンナイ</t>
    </rPh>
    <rPh sb="7" eb="10">
      <t>ソウセイサン</t>
    </rPh>
    <phoneticPr fontId="2"/>
  </si>
  <si>
    <t>電気業・県内総生産</t>
    <rPh sb="0" eb="3">
      <t>デンキギョウ</t>
    </rPh>
    <rPh sb="4" eb="6">
      <t>ケンナイ</t>
    </rPh>
    <rPh sb="6" eb="9">
      <t>ソウセイサン</t>
    </rPh>
    <phoneticPr fontId="2"/>
  </si>
  <si>
    <t>発電部門・県内総生産</t>
    <rPh sb="0" eb="2">
      <t>ハツデン</t>
    </rPh>
    <rPh sb="2" eb="4">
      <t>ブモン</t>
    </rPh>
    <rPh sb="5" eb="7">
      <t>ケンナイ</t>
    </rPh>
    <rPh sb="7" eb="10">
      <t>ソウセイサン</t>
    </rPh>
    <phoneticPr fontId="2"/>
  </si>
  <si>
    <t>－</t>
    <phoneticPr fontId="2"/>
  </si>
  <si>
    <t>送電部門・県内総生産</t>
    <rPh sb="0" eb="2">
      <t>ソウデン</t>
    </rPh>
    <rPh sb="2" eb="4">
      <t>ブモン</t>
    </rPh>
    <rPh sb="5" eb="7">
      <t>ケンナイ</t>
    </rPh>
    <rPh sb="7" eb="10">
      <t>ソウセイサン</t>
    </rPh>
    <phoneticPr fontId="2"/>
  </si>
  <si>
    <t>低圧比率</t>
    <rPh sb="0" eb="2">
      <t>テイアツ</t>
    </rPh>
    <rPh sb="2" eb="4">
      <t>ヒリツ</t>
    </rPh>
    <phoneticPr fontId="2"/>
  </si>
  <si>
    <t>送電（低圧）部門・県内総生産</t>
    <rPh sb="0" eb="2">
      <t>ソウデン</t>
    </rPh>
    <rPh sb="3" eb="5">
      <t>テイアツ</t>
    </rPh>
    <rPh sb="6" eb="8">
      <t>ブモン</t>
    </rPh>
    <rPh sb="9" eb="11">
      <t>ケンナイ</t>
    </rPh>
    <rPh sb="11" eb="14">
      <t>ソウセイサン</t>
    </rPh>
    <phoneticPr fontId="2"/>
  </si>
  <si>
    <t>※【低圧比率】を乗じる</t>
    <rPh sb="2" eb="4">
      <t>テイアツ</t>
    </rPh>
    <rPh sb="4" eb="6">
      <t>ヒリツ</t>
    </rPh>
    <rPh sb="8" eb="9">
      <t>ジョウ</t>
    </rPh>
    <phoneticPr fontId="2"/>
  </si>
  <si>
    <t>送電（高圧）部門・県内総生産</t>
    <rPh sb="0" eb="2">
      <t>ソウデン</t>
    </rPh>
    <rPh sb="3" eb="5">
      <t>コウアツ</t>
    </rPh>
    <rPh sb="6" eb="8">
      <t>ブモン</t>
    </rPh>
    <rPh sb="9" eb="11">
      <t>ケンナイ</t>
    </rPh>
    <rPh sb="11" eb="14">
      <t>ソウセイサン</t>
    </rPh>
    <phoneticPr fontId="2"/>
  </si>
  <si>
    <t>※送電部門総生産から低圧分を除く</t>
    <rPh sb="1" eb="3">
      <t>ソウデン</t>
    </rPh>
    <rPh sb="3" eb="5">
      <t>ブモン</t>
    </rPh>
    <rPh sb="5" eb="8">
      <t>ソウセイサン</t>
    </rPh>
    <rPh sb="10" eb="12">
      <t>テイアツ</t>
    </rPh>
    <rPh sb="12" eb="13">
      <t>ブン</t>
    </rPh>
    <rPh sb="14" eb="15">
      <t>ノゾ</t>
    </rPh>
    <phoneticPr fontId="2"/>
  </si>
  <si>
    <t>○送電部門（高圧）・総生産</t>
    <rPh sb="1" eb="3">
      <t>ソウデン</t>
    </rPh>
    <rPh sb="3" eb="5">
      <t>ブモン</t>
    </rPh>
    <rPh sb="6" eb="8">
      <t>コウアツ</t>
    </rPh>
    <rPh sb="10" eb="13">
      <t>ソウセイサン</t>
    </rPh>
    <phoneticPr fontId="2"/>
  </si>
  <si>
    <t>○工業統計従業者数</t>
    <rPh sb="1" eb="3">
      <t>コウギョウ</t>
    </rPh>
    <rPh sb="3" eb="5">
      <t>トウケイ</t>
    </rPh>
    <rPh sb="5" eb="8">
      <t>ジュウギョウシャ</t>
    </rPh>
    <rPh sb="8" eb="9">
      <t>スウ</t>
    </rPh>
    <phoneticPr fontId="2"/>
  </si>
  <si>
    <t>○人口総数</t>
    <rPh sb="1" eb="3">
      <t>ジンコウ</t>
    </rPh>
    <rPh sb="3" eb="5">
      <t>ソウスウ</t>
    </rPh>
    <phoneticPr fontId="2"/>
  </si>
  <si>
    <t>○送電部門（低圧）・総生産</t>
    <rPh sb="1" eb="3">
      <t>ソウデン</t>
    </rPh>
    <rPh sb="3" eb="5">
      <t>ブモン</t>
    </rPh>
    <rPh sb="6" eb="8">
      <t>テイアツ</t>
    </rPh>
    <rPh sb="10" eb="13">
      <t>ソウセイサン</t>
    </rPh>
    <phoneticPr fontId="2"/>
  </si>
  <si>
    <t>※発電、送電（高圧、低圧）の合計</t>
    <rPh sb="1" eb="3">
      <t>ハツデン</t>
    </rPh>
    <rPh sb="4" eb="6">
      <t>ソウデン</t>
    </rPh>
    <rPh sb="7" eb="9">
      <t>コウアツ</t>
    </rPh>
    <rPh sb="10" eb="12">
      <t>テイアツ</t>
    </rPh>
    <rPh sb="14" eb="16">
      <t>ゴウケイ</t>
    </rPh>
    <phoneticPr fontId="2"/>
  </si>
  <si>
    <t>○「群馬県県民経済計算」（群馬県）－経済活動別県内総生産（名目）－水道、ガス、廃棄物処理業－県内総生産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5">
      <t>スイドウ</t>
    </rPh>
    <rPh sb="39" eb="42">
      <t>ハイキブツ</t>
    </rPh>
    <rPh sb="42" eb="45">
      <t>ショリギョウ</t>
    </rPh>
    <rPh sb="46" eb="48">
      <t>ケンナイ</t>
    </rPh>
    <rPh sb="48" eb="51">
      <t>ソウセイサン</t>
    </rPh>
    <phoneticPr fontId="2"/>
  </si>
  <si>
    <t>市町村別の人口総数により、県内総生産を分割して市町村内総生産を推計</t>
    <rPh sb="0" eb="3">
      <t>シチョウソン</t>
    </rPh>
    <rPh sb="3" eb="4">
      <t>ベツ</t>
    </rPh>
    <rPh sb="5" eb="7">
      <t>ジンコウ</t>
    </rPh>
    <rPh sb="7" eb="9">
      <t>ソウスウ</t>
    </rPh>
    <rPh sb="13" eb="15">
      <t>ケンナイ</t>
    </rPh>
    <rPh sb="15" eb="18">
      <t>ソウセイサン</t>
    </rPh>
    <rPh sb="19" eb="21">
      <t>ブンカツ</t>
    </rPh>
    <rPh sb="23" eb="26">
      <t>シチョウソン</t>
    </rPh>
    <rPh sb="26" eb="27">
      <t>ナイ</t>
    </rPh>
    <rPh sb="27" eb="30">
      <t>ソウセイサン</t>
    </rPh>
    <rPh sb="31" eb="33">
      <t>スイケイ</t>
    </rPh>
    <phoneticPr fontId="2"/>
  </si>
  <si>
    <t>市町村内総生産を推計、低圧については、市町村別の人口総数により県内総生産を分割して市町村内総生産を推計</t>
    <rPh sb="0" eb="3">
      <t>シチョウソン</t>
    </rPh>
    <rPh sb="3" eb="4">
      <t>ナイ</t>
    </rPh>
    <rPh sb="4" eb="7">
      <t>ソウセイサン</t>
    </rPh>
    <rPh sb="8" eb="10">
      <t>スイケイ</t>
    </rPh>
    <rPh sb="11" eb="13">
      <t>テイアツ</t>
    </rPh>
    <rPh sb="19" eb="22">
      <t>シチョウソン</t>
    </rPh>
    <rPh sb="22" eb="23">
      <t>ベツ</t>
    </rPh>
    <rPh sb="24" eb="26">
      <t>ジンコウ</t>
    </rPh>
    <rPh sb="26" eb="28">
      <t>ソウスウ</t>
    </rPh>
    <rPh sb="31" eb="33">
      <t>ケンナイ</t>
    </rPh>
    <rPh sb="33" eb="36">
      <t>ソウセイサン</t>
    </rPh>
    <rPh sb="37" eb="39">
      <t>ブンカツ</t>
    </rPh>
    <rPh sb="41" eb="44">
      <t>シチョウソン</t>
    </rPh>
    <rPh sb="44" eb="45">
      <t>ナイ</t>
    </rPh>
    <rPh sb="45" eb="48">
      <t>ソウセイサン</t>
    </rPh>
    <rPh sb="49" eb="51">
      <t>スイケイ</t>
    </rPh>
    <phoneticPr fontId="2"/>
  </si>
  <si>
    <t>ガス、水道、廃棄物処理業</t>
    <rPh sb="3" eb="5">
      <t>スイドウ</t>
    </rPh>
    <rPh sb="6" eb="9">
      <t>ハイキブツ</t>
    </rPh>
    <rPh sb="9" eb="12">
      <t>ショリギョウ</t>
    </rPh>
    <phoneticPr fontId="2"/>
  </si>
  <si>
    <t>○「固定資産の価格等の概要調書」（総務省）－市町村別内訳－家屋（総括表）－計・総数</t>
    <rPh sb="2" eb="6">
      <t>コテイシサン</t>
    </rPh>
    <rPh sb="7" eb="9">
      <t>カカク</t>
    </rPh>
    <rPh sb="9" eb="10">
      <t>トウ</t>
    </rPh>
    <rPh sb="11" eb="13">
      <t>ガイヨウ</t>
    </rPh>
    <rPh sb="13" eb="15">
      <t>チョウショ</t>
    </rPh>
    <rPh sb="17" eb="20">
      <t>ソウムショウ</t>
    </rPh>
    <rPh sb="22" eb="25">
      <t>シチョウソン</t>
    </rPh>
    <rPh sb="25" eb="28">
      <t>ベツウチワケ</t>
    </rPh>
    <rPh sb="29" eb="31">
      <t>カオク</t>
    </rPh>
    <rPh sb="32" eb="34">
      <t>ソウカツ</t>
    </rPh>
    <rPh sb="34" eb="35">
      <t>ヒョウ</t>
    </rPh>
    <rPh sb="37" eb="38">
      <t>ケイ</t>
    </rPh>
    <rPh sb="39" eb="41">
      <t>ソウスウ</t>
    </rPh>
    <phoneticPr fontId="2"/>
  </si>
  <si>
    <t>－決定価格－推計対象市町村、県計</t>
    <rPh sb="1" eb="3">
      <t>ケッテイ</t>
    </rPh>
    <rPh sb="3" eb="5">
      <t>カカク</t>
    </rPh>
    <rPh sb="6" eb="8">
      <t>スイケイ</t>
    </rPh>
    <rPh sb="8" eb="10">
      <t>タイショウ</t>
    </rPh>
    <rPh sb="10" eb="13">
      <t>シチョウソン</t>
    </rPh>
    <rPh sb="14" eb="16">
      <t>ケンケイ</t>
    </rPh>
    <phoneticPr fontId="2"/>
  </si>
  <si>
    <t>市町村別の固定資産家屋の決定価格により、県内総生産を分割して市町村内総生産を推計</t>
    <rPh sb="0" eb="3">
      <t>シチョウソン</t>
    </rPh>
    <rPh sb="3" eb="4">
      <t>ベツ</t>
    </rPh>
    <rPh sb="5" eb="9">
      <t>コテイシサン</t>
    </rPh>
    <rPh sb="9" eb="11">
      <t>カオク</t>
    </rPh>
    <rPh sb="12" eb="14">
      <t>ケッテイ</t>
    </rPh>
    <rPh sb="14" eb="16">
      <t>カカク</t>
    </rPh>
    <rPh sb="20" eb="22">
      <t>ケンナイ</t>
    </rPh>
    <rPh sb="22" eb="25">
      <t>ソウセイサン</t>
    </rPh>
    <rPh sb="26" eb="28">
      <t>ブンカツ</t>
    </rPh>
    <rPh sb="30" eb="33">
      <t>シチョウソン</t>
    </rPh>
    <rPh sb="33" eb="34">
      <t>ナイ</t>
    </rPh>
    <rPh sb="34" eb="37">
      <t>ソウセイサン</t>
    </rPh>
    <rPh sb="38" eb="40">
      <t>スイケイ</t>
    </rPh>
    <phoneticPr fontId="2"/>
  </si>
  <si>
    <t>出所：総務省ホームページ</t>
    <rPh sb="0" eb="2">
      <t>シュッショ</t>
    </rPh>
    <rPh sb="3" eb="6">
      <t>ソウムショウ</t>
    </rPh>
    <phoneticPr fontId="2"/>
  </si>
  <si>
    <t>建設業</t>
    <rPh sb="0" eb="3">
      <t>ケンセツギョウ</t>
    </rPh>
    <phoneticPr fontId="2"/>
  </si>
  <si>
    <t>千円</t>
    <rPh sb="0" eb="2">
      <t>センエン</t>
    </rPh>
    <phoneticPr fontId="2"/>
  </si>
  <si>
    <t>○「群馬県県民経済計算」（群馬県）－経済活動別県内総生産（名目）－卸売業－県内総生産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5">
      <t>オロシウ</t>
    </rPh>
    <rPh sb="35" eb="36">
      <t>ギョウ</t>
    </rPh>
    <rPh sb="37" eb="39">
      <t>ケンナイ</t>
    </rPh>
    <rPh sb="39" eb="42">
      <t>ソウセイサン</t>
    </rPh>
    <phoneticPr fontId="2"/>
  </si>
  <si>
    <t>○「経済センサス－活動調査」（総務省）－事業所に関する集計－産業別集計</t>
    <rPh sb="2" eb="4">
      <t>ケイザイ</t>
    </rPh>
    <rPh sb="9" eb="11">
      <t>カツドウ</t>
    </rPh>
    <rPh sb="11" eb="13">
      <t>チョウサ</t>
    </rPh>
    <rPh sb="15" eb="18">
      <t>ソウムショウ</t>
    </rPh>
    <rPh sb="20" eb="23">
      <t>ジギョウショ</t>
    </rPh>
    <rPh sb="24" eb="25">
      <t>カン</t>
    </rPh>
    <rPh sb="27" eb="29">
      <t>シュウケイ</t>
    </rPh>
    <rPh sb="30" eb="33">
      <t>サンギョウベツ</t>
    </rPh>
    <rPh sb="33" eb="35">
      <t>シュウケイ</t>
    </rPh>
    <phoneticPr fontId="2"/>
  </si>
  <si>
    <t>直近の活動調査の値</t>
    <rPh sb="0" eb="2">
      <t>チョッキン</t>
    </rPh>
    <rPh sb="3" eb="5">
      <t>カツドウ</t>
    </rPh>
    <rPh sb="5" eb="7">
      <t>チョウサ</t>
    </rPh>
    <rPh sb="8" eb="9">
      <t>アタイ</t>
    </rPh>
    <phoneticPr fontId="2"/>
  </si>
  <si>
    <t>－卸売業、小売業に関する集計－卸売業計－年間商品販売額－推計対象市町村、県計</t>
    <rPh sb="1" eb="3">
      <t>オロシウ</t>
    </rPh>
    <rPh sb="3" eb="4">
      <t>ギョウ</t>
    </rPh>
    <rPh sb="5" eb="8">
      <t>コウリギョウ</t>
    </rPh>
    <rPh sb="9" eb="10">
      <t>カン</t>
    </rPh>
    <rPh sb="12" eb="14">
      <t>シュウケイ</t>
    </rPh>
    <rPh sb="15" eb="18">
      <t>オロシウリギョウ</t>
    </rPh>
    <rPh sb="18" eb="19">
      <t>ケイ</t>
    </rPh>
    <rPh sb="20" eb="22">
      <t>ネンカン</t>
    </rPh>
    <rPh sb="22" eb="24">
      <t>ショウヒン</t>
    </rPh>
    <rPh sb="24" eb="27">
      <t>ハンバイガク</t>
    </rPh>
    <rPh sb="28" eb="30">
      <t>スイケイ</t>
    </rPh>
    <rPh sb="30" eb="32">
      <t>タイショウ</t>
    </rPh>
    <rPh sb="32" eb="35">
      <t>シチョウソン</t>
    </rPh>
    <rPh sb="36" eb="38">
      <t>ケンケイ</t>
    </rPh>
    <phoneticPr fontId="2"/>
  </si>
  <si>
    <t>市町村別の年間商品販売額により、県内総生産を分割して市町村内総生産を推計</t>
    <rPh sb="0" eb="3">
      <t>シチョウソン</t>
    </rPh>
    <rPh sb="3" eb="4">
      <t>ベツ</t>
    </rPh>
    <rPh sb="5" eb="7">
      <t>ネンカン</t>
    </rPh>
    <rPh sb="7" eb="9">
      <t>ショウヒン</t>
    </rPh>
    <rPh sb="9" eb="12">
      <t>ハンバイガク</t>
    </rPh>
    <rPh sb="16" eb="18">
      <t>ケンナイ</t>
    </rPh>
    <rPh sb="18" eb="21">
      <t>ソウセイサン</t>
    </rPh>
    <rPh sb="22" eb="24">
      <t>ブンカツ</t>
    </rPh>
    <rPh sb="26" eb="29">
      <t>シチョウソン</t>
    </rPh>
    <rPh sb="29" eb="30">
      <t>ナイ</t>
    </rPh>
    <rPh sb="30" eb="33">
      <t>ソウセイサン</t>
    </rPh>
    <rPh sb="34" eb="36">
      <t>スイケイ</t>
    </rPh>
    <phoneticPr fontId="2"/>
  </si>
  <si>
    <t>卸売業</t>
    <rPh sb="0" eb="1">
      <t>オロシ</t>
    </rPh>
    <rPh sb="1" eb="2">
      <t>ウ</t>
    </rPh>
    <rPh sb="2" eb="3">
      <t>ギョウ</t>
    </rPh>
    <phoneticPr fontId="2"/>
  </si>
  <si>
    <t>○年間商品販売額（卸売業）</t>
    <rPh sb="1" eb="3">
      <t>ネンカン</t>
    </rPh>
    <rPh sb="3" eb="5">
      <t>ショウヒン</t>
    </rPh>
    <rPh sb="5" eb="8">
      <t>ハンバイガク</t>
    </rPh>
    <rPh sb="9" eb="12">
      <t>オロシウリギョウ</t>
    </rPh>
    <phoneticPr fontId="2"/>
  </si>
  <si>
    <t>小売業</t>
    <rPh sb="0" eb="3">
      <t>コウリギョウ</t>
    </rPh>
    <phoneticPr fontId="2"/>
  </si>
  <si>
    <t>○年間商品販売額（小売業）</t>
    <rPh sb="1" eb="3">
      <t>ネンカン</t>
    </rPh>
    <rPh sb="3" eb="5">
      <t>ショウヒン</t>
    </rPh>
    <rPh sb="5" eb="8">
      <t>ハンバイガク</t>
    </rPh>
    <rPh sb="9" eb="12">
      <t>コウリギョウ</t>
    </rPh>
    <phoneticPr fontId="2"/>
  </si>
  <si>
    <t>○「群馬県県民経済計算」（群馬県）－経済活動別県内総生産（名目）－小売業－県内総生産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5">
      <t>コウ</t>
    </rPh>
    <rPh sb="35" eb="36">
      <t>ギョウ</t>
    </rPh>
    <rPh sb="37" eb="39">
      <t>ケンナイ</t>
    </rPh>
    <rPh sb="39" eb="42">
      <t>ソウセイサン</t>
    </rPh>
    <phoneticPr fontId="2"/>
  </si>
  <si>
    <t>－卸売業、小売業に関する集計－小売業計－年間商品販売額－推計対象市町村、県計</t>
    <rPh sb="1" eb="3">
      <t>オロシウ</t>
    </rPh>
    <rPh sb="3" eb="4">
      <t>ギョウ</t>
    </rPh>
    <rPh sb="5" eb="8">
      <t>コウリギョウ</t>
    </rPh>
    <rPh sb="9" eb="10">
      <t>カン</t>
    </rPh>
    <rPh sb="12" eb="14">
      <t>シュウケイ</t>
    </rPh>
    <rPh sb="15" eb="18">
      <t>コウリギョウ</t>
    </rPh>
    <rPh sb="18" eb="19">
      <t>ケイ</t>
    </rPh>
    <rPh sb="20" eb="22">
      <t>ネンカン</t>
    </rPh>
    <rPh sb="22" eb="24">
      <t>ショウヒン</t>
    </rPh>
    <rPh sb="24" eb="27">
      <t>ハンバイガク</t>
    </rPh>
    <rPh sb="28" eb="30">
      <t>スイケイ</t>
    </rPh>
    <rPh sb="30" eb="32">
      <t>タイショウ</t>
    </rPh>
    <rPh sb="32" eb="35">
      <t>シチョウソン</t>
    </rPh>
    <rPh sb="36" eb="38">
      <t>ケンケイ</t>
    </rPh>
    <phoneticPr fontId="2"/>
  </si>
  <si>
    <t>卸売・小売業</t>
    <rPh sb="0" eb="1">
      <t>オロシ</t>
    </rPh>
    <rPh sb="1" eb="2">
      <t>ウ</t>
    </rPh>
    <rPh sb="3" eb="6">
      <t>コウリギョウ</t>
    </rPh>
    <phoneticPr fontId="2"/>
  </si>
  <si>
    <t>○年間商品販売額（卸売・小売業）</t>
    <rPh sb="1" eb="3">
      <t>ネンカン</t>
    </rPh>
    <rPh sb="3" eb="5">
      <t>ショウヒン</t>
    </rPh>
    <rPh sb="5" eb="8">
      <t>ハンバイガク</t>
    </rPh>
    <rPh sb="9" eb="11">
      <t>オロシウ</t>
    </rPh>
    <rPh sb="12" eb="15">
      <t>コウリギョウ</t>
    </rPh>
    <phoneticPr fontId="2"/>
  </si>
  <si>
    <t>※卸売業と小売業を別々に推計できる場合、次の表には入力しない</t>
    <rPh sb="1" eb="3">
      <t>オロシウ</t>
    </rPh>
    <rPh sb="3" eb="4">
      <t>ギョウ</t>
    </rPh>
    <rPh sb="5" eb="8">
      <t>コウリギョウ</t>
    </rPh>
    <rPh sb="9" eb="11">
      <t>ベツベツ</t>
    </rPh>
    <rPh sb="12" eb="14">
      <t>スイケイ</t>
    </rPh>
    <rPh sb="17" eb="19">
      <t>バアイ</t>
    </rPh>
    <rPh sb="20" eb="21">
      <t>ツギ</t>
    </rPh>
    <rPh sb="22" eb="23">
      <t>ヒョウ</t>
    </rPh>
    <rPh sb="25" eb="27">
      <t>ニュウリョク</t>
    </rPh>
    <phoneticPr fontId="2"/>
  </si>
  <si>
    <t>年間商品販売額の卸売業、小売業の値が秘匿になっている場合</t>
    <rPh sb="0" eb="2">
      <t>ネンカン</t>
    </rPh>
    <rPh sb="2" eb="4">
      <t>ショウヒン</t>
    </rPh>
    <rPh sb="4" eb="7">
      <t>ハンバイガク</t>
    </rPh>
    <rPh sb="8" eb="11">
      <t>オロシウリギョウ</t>
    </rPh>
    <rPh sb="12" eb="15">
      <t>コウリギョウ</t>
    </rPh>
    <rPh sb="16" eb="17">
      <t>アタイ</t>
    </rPh>
    <rPh sb="18" eb="20">
      <t>ヒトク</t>
    </rPh>
    <rPh sb="26" eb="28">
      <t>バアイ</t>
    </rPh>
    <phoneticPr fontId="2"/>
  </si>
  <si>
    <t>卸売業と小売業の合計を用いて、県内総生産を分割して市町村内総生産を推計</t>
    <rPh sb="0" eb="3">
      <t>オロシウリギョウ</t>
    </rPh>
    <rPh sb="4" eb="7">
      <t>コウリギョウ</t>
    </rPh>
    <rPh sb="8" eb="10">
      <t>ゴウケイ</t>
    </rPh>
    <rPh sb="11" eb="12">
      <t>モチ</t>
    </rPh>
    <rPh sb="15" eb="17">
      <t>ケンナイ</t>
    </rPh>
    <rPh sb="17" eb="20">
      <t>ソウセイサン</t>
    </rPh>
    <rPh sb="21" eb="23">
      <t>ブンカツ</t>
    </rPh>
    <rPh sb="25" eb="28">
      <t>シチョウソン</t>
    </rPh>
    <rPh sb="28" eb="29">
      <t>ナイ</t>
    </rPh>
    <rPh sb="29" eb="32">
      <t>ソウセイサン</t>
    </rPh>
    <rPh sb="33" eb="35">
      <t>スイケイ</t>
    </rPh>
    <phoneticPr fontId="2"/>
  </si>
  <si>
    <t>○固定資産（家屋）の決定価格</t>
    <rPh sb="1" eb="5">
      <t>コテイシサン</t>
    </rPh>
    <rPh sb="6" eb="8">
      <t>カオク</t>
    </rPh>
    <rPh sb="10" eb="12">
      <t>ケッテイ</t>
    </rPh>
    <rPh sb="12" eb="14">
      <t>カカク</t>
    </rPh>
    <phoneticPr fontId="2"/>
  </si>
  <si>
    <t>運輸・郵便業</t>
    <rPh sb="0" eb="2">
      <t>ウンユ</t>
    </rPh>
    <rPh sb="3" eb="5">
      <t>ユウビン</t>
    </rPh>
    <rPh sb="5" eb="6">
      <t>ギョウ</t>
    </rPh>
    <phoneticPr fontId="2"/>
  </si>
  <si>
    <t>○「群馬県産業連関表」（群馬県）－１０７部門生産者価格評価表－鉄道輸送、道路輸送（自家輸送を除く）、</t>
    <rPh sb="2" eb="5">
      <t>グンマケン</t>
    </rPh>
    <rPh sb="5" eb="7">
      <t>サンギョウ</t>
    </rPh>
    <rPh sb="7" eb="10">
      <t>レンカンヒョウ</t>
    </rPh>
    <rPh sb="12" eb="15">
      <t>グンマケン</t>
    </rPh>
    <rPh sb="20" eb="22">
      <t>ブモン</t>
    </rPh>
    <rPh sb="22" eb="25">
      <t>セイサンシャ</t>
    </rPh>
    <rPh sb="25" eb="27">
      <t>カカク</t>
    </rPh>
    <rPh sb="27" eb="30">
      <t>ヒョウカヒョウ</t>
    </rPh>
    <rPh sb="31" eb="33">
      <t>テツドウ</t>
    </rPh>
    <rPh sb="33" eb="35">
      <t>ユソウ</t>
    </rPh>
    <rPh sb="36" eb="38">
      <t>ドウロ</t>
    </rPh>
    <rPh sb="38" eb="40">
      <t>ユソウ</t>
    </rPh>
    <rPh sb="41" eb="43">
      <t>ジカ</t>
    </rPh>
    <rPh sb="43" eb="45">
      <t>ユソウ</t>
    </rPh>
    <rPh sb="46" eb="47">
      <t>ノゾ</t>
    </rPh>
    <phoneticPr fontId="2"/>
  </si>
  <si>
    <t>水運、航空輸送、貨物利用運送、倉庫、運輸附帯サービス、郵便信書便－粗付加価値額</t>
    <rPh sb="0" eb="2">
      <t>スイウン</t>
    </rPh>
    <rPh sb="3" eb="5">
      <t>コウクウ</t>
    </rPh>
    <rPh sb="5" eb="7">
      <t>ユソウ</t>
    </rPh>
    <rPh sb="8" eb="10">
      <t>カモツ</t>
    </rPh>
    <rPh sb="10" eb="12">
      <t>リヨウ</t>
    </rPh>
    <rPh sb="12" eb="14">
      <t>ウンソウ</t>
    </rPh>
    <rPh sb="15" eb="17">
      <t>ソウコ</t>
    </rPh>
    <rPh sb="18" eb="20">
      <t>ウンユ</t>
    </rPh>
    <rPh sb="20" eb="22">
      <t>フタイ</t>
    </rPh>
    <rPh sb="27" eb="29">
      <t>ユウビン</t>
    </rPh>
    <rPh sb="29" eb="32">
      <t>シンショビン</t>
    </rPh>
    <rPh sb="33" eb="36">
      <t>ソフカ</t>
    </rPh>
    <rPh sb="36" eb="39">
      <t>カチガク</t>
    </rPh>
    <phoneticPr fontId="2"/>
  </si>
  <si>
    <t>－推計対象市町村、県計</t>
    <phoneticPr fontId="2"/>
  </si>
  <si>
    <t>○「JR一日平均輸送状況」（東日本旅客鉄道(株)高崎支社）－推計対象市町村内所在駅の乗車人員の計</t>
    <rPh sb="4" eb="6">
      <t>イチニチ</t>
    </rPh>
    <rPh sb="6" eb="8">
      <t>ヘイキン</t>
    </rPh>
    <rPh sb="8" eb="10">
      <t>ユソウ</t>
    </rPh>
    <rPh sb="10" eb="12">
      <t>ジョウキョウ</t>
    </rPh>
    <rPh sb="14" eb="15">
      <t>ヒガシ</t>
    </rPh>
    <rPh sb="15" eb="17">
      <t>ニホン</t>
    </rPh>
    <rPh sb="17" eb="19">
      <t>リョキャク</t>
    </rPh>
    <rPh sb="19" eb="21">
      <t>テツドウ</t>
    </rPh>
    <rPh sb="21" eb="24">
      <t>カブ</t>
    </rPh>
    <rPh sb="24" eb="26">
      <t>タカサキ</t>
    </rPh>
    <rPh sb="26" eb="28">
      <t>シシャ</t>
    </rPh>
    <rPh sb="30" eb="32">
      <t>スイケイ</t>
    </rPh>
    <rPh sb="32" eb="34">
      <t>タイショウ</t>
    </rPh>
    <rPh sb="34" eb="37">
      <t>シチョウソン</t>
    </rPh>
    <rPh sb="37" eb="38">
      <t>ナイ</t>
    </rPh>
    <rPh sb="38" eb="40">
      <t>ショザイ</t>
    </rPh>
    <rPh sb="40" eb="41">
      <t>エキ</t>
    </rPh>
    <rPh sb="42" eb="44">
      <t>ジョウシャ</t>
    </rPh>
    <rPh sb="44" eb="46">
      <t>ジンイン</t>
    </rPh>
    <rPh sb="47" eb="48">
      <t>ケイ</t>
    </rPh>
    <phoneticPr fontId="2"/>
  </si>
  <si>
    <t>出所：群馬県統計情報提供システム（統計年鑑：運輸及び通信）</t>
    <rPh sb="0" eb="2">
      <t>シュッショ</t>
    </rPh>
    <rPh sb="3" eb="6">
      <t>グンマケン</t>
    </rPh>
    <rPh sb="17" eb="19">
      <t>トウケイ</t>
    </rPh>
    <rPh sb="19" eb="21">
      <t>ネンカン</t>
    </rPh>
    <rPh sb="22" eb="24">
      <t>ウンユ</t>
    </rPh>
    <rPh sb="24" eb="25">
      <t>オヨ</t>
    </rPh>
    <rPh sb="26" eb="28">
      <t>ツウシン</t>
    </rPh>
    <phoneticPr fontId="2"/>
  </si>
  <si>
    <t>－産業（小分類）別従業者数－水運業、航空運輸業、倉庫業、運輸に附帯するサービス業、</t>
    <rPh sb="1" eb="3">
      <t>サンギョウ</t>
    </rPh>
    <rPh sb="4" eb="7">
      <t>ショウブンルイ</t>
    </rPh>
    <rPh sb="8" eb="9">
      <t>ベツ</t>
    </rPh>
    <rPh sb="9" eb="12">
      <t>ジュウギョウシャ</t>
    </rPh>
    <rPh sb="12" eb="13">
      <t>スウ</t>
    </rPh>
    <rPh sb="14" eb="17">
      <t>スイウンギョウ</t>
    </rPh>
    <rPh sb="18" eb="20">
      <t>コウクウ</t>
    </rPh>
    <rPh sb="20" eb="23">
      <t>ウンユギョウ</t>
    </rPh>
    <rPh sb="24" eb="27">
      <t>ソウコギョウ</t>
    </rPh>
    <rPh sb="28" eb="30">
      <t>ウンユ</t>
    </rPh>
    <rPh sb="31" eb="33">
      <t>フタイ</t>
    </rPh>
    <rPh sb="39" eb="40">
      <t>ギョウ</t>
    </rPh>
    <phoneticPr fontId="2"/>
  </si>
  <si>
    <t>郵便業（信書便事業を含む）、郵便局－従業者数（総数）－推計対象市町村、県計</t>
    <rPh sb="0" eb="2">
      <t>ユウビン</t>
    </rPh>
    <rPh sb="2" eb="3">
      <t>ギョウ</t>
    </rPh>
    <rPh sb="4" eb="7">
      <t>シンショビン</t>
    </rPh>
    <rPh sb="7" eb="9">
      <t>ジギョウ</t>
    </rPh>
    <rPh sb="10" eb="11">
      <t>フク</t>
    </rPh>
    <rPh sb="14" eb="17">
      <t>ユウビンキョク</t>
    </rPh>
    <rPh sb="18" eb="21">
      <t>ジュウギョウシャ</t>
    </rPh>
    <rPh sb="21" eb="22">
      <t>スウ</t>
    </rPh>
    <rPh sb="23" eb="25">
      <t>ソウスウ</t>
    </rPh>
    <rPh sb="27" eb="29">
      <t>スイケイ</t>
    </rPh>
    <rPh sb="29" eb="31">
      <t>タイショウ</t>
    </rPh>
    <rPh sb="31" eb="34">
      <t>シチョウソン</t>
    </rPh>
    <rPh sb="35" eb="37">
      <t>ケンケイ</t>
    </rPh>
    <phoneticPr fontId="2"/>
  </si>
  <si>
    <t>内訳の産業の市町村別の粗付加価値額を各種統計から算出し、県内総生産を分割して市町村内総生産を推計</t>
    <rPh sb="0" eb="1">
      <t>ウチ</t>
    </rPh>
    <rPh sb="1" eb="2">
      <t>ワケ</t>
    </rPh>
    <rPh sb="3" eb="5">
      <t>サンギョウ</t>
    </rPh>
    <rPh sb="6" eb="9">
      <t>シチョウソン</t>
    </rPh>
    <rPh sb="9" eb="10">
      <t>ベツ</t>
    </rPh>
    <rPh sb="11" eb="12">
      <t>アラ</t>
    </rPh>
    <rPh sb="12" eb="14">
      <t>フカ</t>
    </rPh>
    <rPh sb="14" eb="16">
      <t>カチ</t>
    </rPh>
    <rPh sb="16" eb="17">
      <t>ガク</t>
    </rPh>
    <rPh sb="18" eb="20">
      <t>カクシュ</t>
    </rPh>
    <rPh sb="20" eb="22">
      <t>トウケイ</t>
    </rPh>
    <rPh sb="24" eb="26">
      <t>サンシュツ</t>
    </rPh>
    <rPh sb="28" eb="30">
      <t>ケンナイ</t>
    </rPh>
    <rPh sb="30" eb="33">
      <t>ソウセイサン</t>
    </rPh>
    <rPh sb="34" eb="36">
      <t>ブンカツ</t>
    </rPh>
    <rPh sb="38" eb="41">
      <t>シチョウソン</t>
    </rPh>
    <rPh sb="41" eb="42">
      <t>ナイ</t>
    </rPh>
    <rPh sb="42" eb="45">
      <t>ソウセイサン</t>
    </rPh>
    <rPh sb="46" eb="48">
      <t>スイケイ</t>
    </rPh>
    <phoneticPr fontId="2"/>
  </si>
  <si>
    <t>郵便業（信書便事業を含む）、郵便局－管理、補助的経済活動を行う事業所－従業者数（総数）</t>
    <rPh sb="0" eb="2">
      <t>ユウビン</t>
    </rPh>
    <rPh sb="2" eb="3">
      <t>ギョウ</t>
    </rPh>
    <rPh sb="4" eb="7">
      <t>シンショビン</t>
    </rPh>
    <rPh sb="7" eb="9">
      <t>ジギョウ</t>
    </rPh>
    <rPh sb="10" eb="11">
      <t>フク</t>
    </rPh>
    <rPh sb="14" eb="17">
      <t>ユウビンキョク</t>
    </rPh>
    <rPh sb="18" eb="20">
      <t>カンリ</t>
    </rPh>
    <rPh sb="21" eb="24">
      <t>ホジョテキ</t>
    </rPh>
    <rPh sb="24" eb="26">
      <t>ケイザイ</t>
    </rPh>
    <rPh sb="26" eb="28">
      <t>カツドウ</t>
    </rPh>
    <rPh sb="29" eb="30">
      <t>オコナ</t>
    </rPh>
    <rPh sb="31" eb="34">
      <t>ジギョウショ</t>
    </rPh>
    <rPh sb="35" eb="38">
      <t>ジュウギョウシャ</t>
    </rPh>
    <rPh sb="38" eb="39">
      <t>スウ</t>
    </rPh>
    <rPh sb="40" eb="42">
      <t>ソウスウ</t>
    </rPh>
    <phoneticPr fontId="2"/>
  </si>
  <si>
    <t>○鉄道輸送粗付加価値額</t>
    <rPh sb="1" eb="3">
      <t>テツドウ</t>
    </rPh>
    <rPh sb="3" eb="5">
      <t>ユソウ</t>
    </rPh>
    <rPh sb="5" eb="8">
      <t>ソフカ</t>
    </rPh>
    <rPh sb="8" eb="11">
      <t>カチガク</t>
    </rPh>
    <phoneticPr fontId="2"/>
  </si>
  <si>
    <t>産業連関表・鉄道輸送</t>
    <rPh sb="0" eb="2">
      <t>サンギョウ</t>
    </rPh>
    <rPh sb="2" eb="5">
      <t>レンカンヒョウ</t>
    </rPh>
    <rPh sb="6" eb="8">
      <t>テツドウ</t>
    </rPh>
    <rPh sb="8" eb="10">
      <t>ユソウ</t>
    </rPh>
    <phoneticPr fontId="2"/>
  </si>
  <si>
    <t>乗車人員県計</t>
    <rPh sb="0" eb="2">
      <t>ジョウシャ</t>
    </rPh>
    <rPh sb="2" eb="4">
      <t>ジンイン</t>
    </rPh>
    <rPh sb="4" eb="6">
      <t>ケンケイ</t>
    </rPh>
    <phoneticPr fontId="2"/>
  </si>
  <si>
    <t>人</t>
    <rPh sb="0" eb="1">
      <t>ニン</t>
    </rPh>
    <phoneticPr fontId="2"/>
  </si>
  <si>
    <t>一人あたり粗付加価値額</t>
    <rPh sb="0" eb="2">
      <t>ヒトリ</t>
    </rPh>
    <rPh sb="5" eb="8">
      <t>ソフカ</t>
    </rPh>
    <rPh sb="8" eb="11">
      <t>カチガク</t>
    </rPh>
    <phoneticPr fontId="2"/>
  </si>
  <si>
    <t>百万円／人</t>
    <rPh sb="0" eb="1">
      <t>ヒャク</t>
    </rPh>
    <rPh sb="1" eb="3">
      <t>マンエン</t>
    </rPh>
    <rPh sb="4" eb="5">
      <t>ニン</t>
    </rPh>
    <phoneticPr fontId="2"/>
  </si>
  <si>
    <t>※乗車人員県計は産業連関表推計年に対応する年度</t>
    <rPh sb="1" eb="3">
      <t>ジョウシャ</t>
    </rPh>
    <rPh sb="3" eb="5">
      <t>ジンイン</t>
    </rPh>
    <rPh sb="5" eb="7">
      <t>ケンケイ</t>
    </rPh>
    <rPh sb="8" eb="10">
      <t>サンギョウ</t>
    </rPh>
    <rPh sb="10" eb="13">
      <t>レンカンヒョウ</t>
    </rPh>
    <rPh sb="13" eb="15">
      <t>スイケイ</t>
    </rPh>
    <rPh sb="15" eb="16">
      <t>ネン</t>
    </rPh>
    <rPh sb="17" eb="19">
      <t>タイオウ</t>
    </rPh>
    <rPh sb="21" eb="23">
      <t>ネンド</t>
    </rPh>
    <phoneticPr fontId="2"/>
  </si>
  <si>
    <t>県計・乗車人員</t>
    <rPh sb="0" eb="2">
      <t>ケンケイ</t>
    </rPh>
    <rPh sb="3" eb="5">
      <t>ジョウシャ</t>
    </rPh>
    <rPh sb="5" eb="7">
      <t>ジンイン</t>
    </rPh>
    <phoneticPr fontId="2"/>
  </si>
  <si>
    <t>※【一人あたり粗付加価値額】を乗じる</t>
    <rPh sb="2" eb="4">
      <t>ヒトリ</t>
    </rPh>
    <rPh sb="7" eb="10">
      <t>ソフカ</t>
    </rPh>
    <rPh sb="10" eb="13">
      <t>カチガク</t>
    </rPh>
    <rPh sb="15" eb="16">
      <t>ジョウ</t>
    </rPh>
    <phoneticPr fontId="2"/>
  </si>
  <si>
    <t>産業連関表・道路輸送</t>
    <rPh sb="0" eb="2">
      <t>サンギョウ</t>
    </rPh>
    <rPh sb="2" eb="5">
      <t>レンカンヒョウ</t>
    </rPh>
    <rPh sb="6" eb="8">
      <t>ドウロ</t>
    </rPh>
    <rPh sb="8" eb="10">
      <t>ユソウ</t>
    </rPh>
    <phoneticPr fontId="2"/>
  </si>
  <si>
    <t>○「市町村所種別保有自動車台数」（関東運輸局群馬運輸支局）－事業用－貨物用計、乗合用計、乗用計の合計</t>
    <rPh sb="2" eb="5">
      <t>シチョウソン</t>
    </rPh>
    <rPh sb="5" eb="6">
      <t>ショ</t>
    </rPh>
    <rPh sb="6" eb="8">
      <t>シュベツ</t>
    </rPh>
    <rPh sb="8" eb="10">
      <t>ホユウ</t>
    </rPh>
    <rPh sb="10" eb="13">
      <t>ジドウシャ</t>
    </rPh>
    <rPh sb="13" eb="15">
      <t>ダイスウ</t>
    </rPh>
    <rPh sb="17" eb="19">
      <t>カントウ</t>
    </rPh>
    <rPh sb="19" eb="22">
      <t>ウンユキョク</t>
    </rPh>
    <rPh sb="22" eb="24">
      <t>グンマ</t>
    </rPh>
    <rPh sb="24" eb="26">
      <t>ウンユ</t>
    </rPh>
    <rPh sb="26" eb="28">
      <t>シキョク</t>
    </rPh>
    <rPh sb="30" eb="33">
      <t>ジギョウヨウ</t>
    </rPh>
    <rPh sb="34" eb="36">
      <t>カモツ</t>
    </rPh>
    <rPh sb="36" eb="37">
      <t>ヨウ</t>
    </rPh>
    <rPh sb="37" eb="38">
      <t>ケイ</t>
    </rPh>
    <rPh sb="39" eb="41">
      <t>ノリアイ</t>
    </rPh>
    <rPh sb="41" eb="42">
      <t>ヨウ</t>
    </rPh>
    <rPh sb="42" eb="43">
      <t>ケイ</t>
    </rPh>
    <rPh sb="44" eb="46">
      <t>ジョウヨウ</t>
    </rPh>
    <rPh sb="46" eb="47">
      <t>ケイ</t>
    </rPh>
    <rPh sb="48" eb="50">
      <t>ゴウケイ</t>
    </rPh>
    <phoneticPr fontId="2"/>
  </si>
  <si>
    <t>※自動車台数県計は産業連関表推計年に対応する年度</t>
    <rPh sb="1" eb="4">
      <t>ジドウシャ</t>
    </rPh>
    <rPh sb="4" eb="6">
      <t>ダイスウ</t>
    </rPh>
    <rPh sb="6" eb="7">
      <t>ケン</t>
    </rPh>
    <rPh sb="7" eb="8">
      <t>ケイ</t>
    </rPh>
    <rPh sb="9" eb="11">
      <t>サンギョウ</t>
    </rPh>
    <rPh sb="11" eb="14">
      <t>レンカンヒョウ</t>
    </rPh>
    <rPh sb="14" eb="16">
      <t>スイケイ</t>
    </rPh>
    <rPh sb="16" eb="17">
      <t>ネン</t>
    </rPh>
    <rPh sb="18" eb="20">
      <t>タイオウ</t>
    </rPh>
    <rPh sb="22" eb="24">
      <t>ネンド</t>
    </rPh>
    <phoneticPr fontId="2"/>
  </si>
  <si>
    <t>自動車台数県計</t>
    <rPh sb="0" eb="3">
      <t>ジドウシャ</t>
    </rPh>
    <rPh sb="3" eb="5">
      <t>ダイスウ</t>
    </rPh>
    <rPh sb="5" eb="6">
      <t>ケン</t>
    </rPh>
    <rPh sb="6" eb="7">
      <t>ケイ</t>
    </rPh>
    <phoneticPr fontId="2"/>
  </si>
  <si>
    <t>県計・自動車台数</t>
    <rPh sb="0" eb="2">
      <t>ケンケイ</t>
    </rPh>
    <rPh sb="3" eb="6">
      <t>ジドウシャ</t>
    </rPh>
    <rPh sb="6" eb="8">
      <t>ダイスウ</t>
    </rPh>
    <phoneticPr fontId="2"/>
  </si>
  <si>
    <t>台</t>
    <rPh sb="0" eb="1">
      <t>ダイ</t>
    </rPh>
    <phoneticPr fontId="2"/>
  </si>
  <si>
    <t>百万円／台</t>
    <rPh sb="0" eb="1">
      <t>ヒャク</t>
    </rPh>
    <rPh sb="1" eb="3">
      <t>マンエン</t>
    </rPh>
    <rPh sb="4" eb="5">
      <t>ダイ</t>
    </rPh>
    <phoneticPr fontId="2"/>
  </si>
  <si>
    <t>台</t>
    <rPh sb="0" eb="1">
      <t>ダイ</t>
    </rPh>
    <phoneticPr fontId="2"/>
  </si>
  <si>
    <t>一台あたり粗付加価値額</t>
    <rPh sb="0" eb="2">
      <t>イチダイ</t>
    </rPh>
    <rPh sb="5" eb="8">
      <t>ソフカ</t>
    </rPh>
    <rPh sb="8" eb="11">
      <t>カチガク</t>
    </rPh>
    <phoneticPr fontId="2"/>
  </si>
  <si>
    <t>※【一台あたり粗付加価値額】を乗じる</t>
    <rPh sb="2" eb="4">
      <t>イチダイ</t>
    </rPh>
    <rPh sb="7" eb="10">
      <t>ソフカ</t>
    </rPh>
    <rPh sb="10" eb="13">
      <t>カチガク</t>
    </rPh>
    <rPh sb="15" eb="16">
      <t>ジョウ</t>
    </rPh>
    <phoneticPr fontId="2"/>
  </si>
  <si>
    <t>産業連関表・貨物利用運送</t>
    <rPh sb="0" eb="2">
      <t>サンギョウ</t>
    </rPh>
    <rPh sb="2" eb="5">
      <t>レンカンヒョウ</t>
    </rPh>
    <rPh sb="6" eb="8">
      <t>カモツ</t>
    </rPh>
    <rPh sb="8" eb="10">
      <t>リヨウ</t>
    </rPh>
    <rPh sb="10" eb="12">
      <t>ウンソウ</t>
    </rPh>
    <phoneticPr fontId="2"/>
  </si>
  <si>
    <t>○道路輸送・貨物利用運送粗付加価値額</t>
    <rPh sb="1" eb="3">
      <t>ドウロ</t>
    </rPh>
    <rPh sb="3" eb="5">
      <t>ユソウ</t>
    </rPh>
    <rPh sb="6" eb="8">
      <t>カモツ</t>
    </rPh>
    <rPh sb="8" eb="10">
      <t>リヨウ</t>
    </rPh>
    <rPh sb="10" eb="12">
      <t>ウンソウ</t>
    </rPh>
    <rPh sb="12" eb="15">
      <t>ソフカ</t>
    </rPh>
    <rPh sb="15" eb="18">
      <t>カチガク</t>
    </rPh>
    <phoneticPr fontId="2"/>
  </si>
  <si>
    <t>産業連関表計</t>
    <rPh sb="0" eb="2">
      <t>サンギョウ</t>
    </rPh>
    <rPh sb="2" eb="5">
      <t>レンカンヒョウ</t>
    </rPh>
    <rPh sb="5" eb="6">
      <t>ケイ</t>
    </rPh>
    <phoneticPr fontId="2"/>
  </si>
  <si>
    <t>※道路輸送と貨物利用運送の計</t>
    <rPh sb="1" eb="3">
      <t>ドウロ</t>
    </rPh>
    <rPh sb="3" eb="5">
      <t>ユソウ</t>
    </rPh>
    <rPh sb="6" eb="8">
      <t>カモツ</t>
    </rPh>
    <rPh sb="8" eb="10">
      <t>リヨウ</t>
    </rPh>
    <rPh sb="10" eb="12">
      <t>ウンソウ</t>
    </rPh>
    <rPh sb="13" eb="14">
      <t>ケイ</t>
    </rPh>
    <phoneticPr fontId="2"/>
  </si>
  <si>
    <t>○水運粗付加価値額</t>
    <rPh sb="1" eb="3">
      <t>スイウン</t>
    </rPh>
    <rPh sb="3" eb="6">
      <t>ソフカ</t>
    </rPh>
    <rPh sb="6" eb="9">
      <t>カチガク</t>
    </rPh>
    <phoneticPr fontId="2"/>
  </si>
  <si>
    <t>産業連関表・水運</t>
    <rPh sb="0" eb="2">
      <t>サンギョウ</t>
    </rPh>
    <rPh sb="2" eb="5">
      <t>レンカンヒョウ</t>
    </rPh>
    <rPh sb="6" eb="8">
      <t>スイウン</t>
    </rPh>
    <phoneticPr fontId="2"/>
  </si>
  <si>
    <t>○「群馬県産業連関表」（群馬県）－１０７部門雇用表－鉄道輸送、道路輸送（自家輸送を除く）、</t>
    <rPh sb="2" eb="5">
      <t>グンマケン</t>
    </rPh>
    <rPh sb="5" eb="7">
      <t>サンギョウ</t>
    </rPh>
    <rPh sb="7" eb="10">
      <t>レンカンヒョウ</t>
    </rPh>
    <rPh sb="12" eb="15">
      <t>グンマケン</t>
    </rPh>
    <rPh sb="20" eb="22">
      <t>ブモン</t>
    </rPh>
    <rPh sb="22" eb="24">
      <t>コヨウ</t>
    </rPh>
    <rPh sb="24" eb="25">
      <t>ヒョウ</t>
    </rPh>
    <rPh sb="26" eb="28">
      <t>テツドウ</t>
    </rPh>
    <rPh sb="28" eb="30">
      <t>ユソウ</t>
    </rPh>
    <rPh sb="31" eb="33">
      <t>ドウロ</t>
    </rPh>
    <rPh sb="33" eb="35">
      <t>ユソウ</t>
    </rPh>
    <rPh sb="36" eb="38">
      <t>ジカ</t>
    </rPh>
    <rPh sb="38" eb="40">
      <t>ユソウ</t>
    </rPh>
    <rPh sb="41" eb="42">
      <t>ノゾ</t>
    </rPh>
    <phoneticPr fontId="2"/>
  </si>
  <si>
    <t>水運、航空輸送、貨物利用運送、倉庫、運輸附帯サービス、郵便信書便－従業者数</t>
    <rPh sb="0" eb="2">
      <t>スイウン</t>
    </rPh>
    <rPh sb="3" eb="5">
      <t>コウクウ</t>
    </rPh>
    <rPh sb="5" eb="7">
      <t>ユソウ</t>
    </rPh>
    <rPh sb="8" eb="10">
      <t>カモツ</t>
    </rPh>
    <rPh sb="10" eb="12">
      <t>リヨウ</t>
    </rPh>
    <rPh sb="12" eb="14">
      <t>ウンソウ</t>
    </rPh>
    <rPh sb="15" eb="17">
      <t>ソウコ</t>
    </rPh>
    <rPh sb="18" eb="20">
      <t>ウンユ</t>
    </rPh>
    <rPh sb="20" eb="22">
      <t>フタイ</t>
    </rPh>
    <rPh sb="27" eb="29">
      <t>ユウビン</t>
    </rPh>
    <rPh sb="29" eb="32">
      <t>シンショビン</t>
    </rPh>
    <rPh sb="33" eb="36">
      <t>ジュウギョウシャ</t>
    </rPh>
    <rPh sb="36" eb="37">
      <t>スウ</t>
    </rPh>
    <phoneticPr fontId="2"/>
  </si>
  <si>
    <t>雇用表・水運従業者数</t>
    <rPh sb="0" eb="2">
      <t>コヨウ</t>
    </rPh>
    <rPh sb="2" eb="3">
      <t>ヒョウ</t>
    </rPh>
    <rPh sb="4" eb="6">
      <t>スイウン</t>
    </rPh>
    <rPh sb="6" eb="9">
      <t>ジュウギョウシャ</t>
    </rPh>
    <rPh sb="9" eb="10">
      <t>スウ</t>
    </rPh>
    <phoneticPr fontId="2"/>
  </si>
  <si>
    <t>県計・従業者数</t>
    <rPh sb="0" eb="2">
      <t>ケンケイ</t>
    </rPh>
    <rPh sb="3" eb="6">
      <t>ジュウギョウシャ</t>
    </rPh>
    <rPh sb="6" eb="7">
      <t>スウ</t>
    </rPh>
    <phoneticPr fontId="2"/>
  </si>
  <si>
    <t>※うち管理、補助的経済活動を行う事業所</t>
    <rPh sb="3" eb="5">
      <t>カンリ</t>
    </rPh>
    <rPh sb="6" eb="9">
      <t>ホジョテキ</t>
    </rPh>
    <rPh sb="9" eb="11">
      <t>ケイザイ</t>
    </rPh>
    <rPh sb="11" eb="13">
      <t>カツドウ</t>
    </rPh>
    <rPh sb="14" eb="15">
      <t>オコナ</t>
    </rPh>
    <rPh sb="16" eb="19">
      <t>ジギョウショ</t>
    </rPh>
    <phoneticPr fontId="2"/>
  </si>
  <si>
    <t>○航空輸送粗付加価値額</t>
    <rPh sb="1" eb="3">
      <t>コウクウ</t>
    </rPh>
    <rPh sb="3" eb="5">
      <t>ユソウ</t>
    </rPh>
    <rPh sb="5" eb="8">
      <t>ソフカ</t>
    </rPh>
    <rPh sb="8" eb="11">
      <t>カチガク</t>
    </rPh>
    <phoneticPr fontId="2"/>
  </si>
  <si>
    <t>産業連関表・航空輸送</t>
    <rPh sb="0" eb="2">
      <t>サンギョウ</t>
    </rPh>
    <rPh sb="2" eb="5">
      <t>レンカンヒョウ</t>
    </rPh>
    <rPh sb="6" eb="8">
      <t>コウクウ</t>
    </rPh>
    <rPh sb="8" eb="10">
      <t>ユソウ</t>
    </rPh>
    <phoneticPr fontId="2"/>
  </si>
  <si>
    <t>雇用表・航空輸送従業者数</t>
    <rPh sb="0" eb="2">
      <t>コヨウ</t>
    </rPh>
    <rPh sb="2" eb="3">
      <t>ヒョウ</t>
    </rPh>
    <rPh sb="4" eb="6">
      <t>コウクウ</t>
    </rPh>
    <rPh sb="6" eb="8">
      <t>ユソウ</t>
    </rPh>
    <rPh sb="8" eb="11">
      <t>ジュウギョウシャ</t>
    </rPh>
    <rPh sb="11" eb="12">
      <t>スウ</t>
    </rPh>
    <phoneticPr fontId="2"/>
  </si>
  <si>
    <t>○倉庫業粗付加価値額</t>
    <rPh sb="1" eb="4">
      <t>ソウコギョウ</t>
    </rPh>
    <rPh sb="4" eb="7">
      <t>ソフカ</t>
    </rPh>
    <rPh sb="7" eb="10">
      <t>カチガク</t>
    </rPh>
    <phoneticPr fontId="2"/>
  </si>
  <si>
    <t>産業連関表・倉庫業</t>
    <rPh sb="0" eb="2">
      <t>サンギョウ</t>
    </rPh>
    <rPh sb="2" eb="5">
      <t>レンカンヒョウ</t>
    </rPh>
    <rPh sb="6" eb="9">
      <t>ソウコギョウ</t>
    </rPh>
    <phoneticPr fontId="2"/>
  </si>
  <si>
    <t>雇用表・倉庫業従業者数</t>
    <rPh sb="0" eb="2">
      <t>コヨウ</t>
    </rPh>
    <rPh sb="2" eb="3">
      <t>ヒョウ</t>
    </rPh>
    <rPh sb="4" eb="7">
      <t>ソウコギョウ</t>
    </rPh>
    <rPh sb="7" eb="10">
      <t>ジュウギョウシャ</t>
    </rPh>
    <rPh sb="10" eb="11">
      <t>スウ</t>
    </rPh>
    <phoneticPr fontId="2"/>
  </si>
  <si>
    <t>○運輸附帯サービス粗付加価値額</t>
    <rPh sb="1" eb="3">
      <t>ウンユ</t>
    </rPh>
    <rPh sb="3" eb="5">
      <t>フタイ</t>
    </rPh>
    <rPh sb="9" eb="12">
      <t>ソフカ</t>
    </rPh>
    <rPh sb="12" eb="15">
      <t>カチガク</t>
    </rPh>
    <phoneticPr fontId="2"/>
  </si>
  <si>
    <t>産業連関表・運輸附帯サービス</t>
    <rPh sb="0" eb="2">
      <t>サンギョウ</t>
    </rPh>
    <rPh sb="2" eb="5">
      <t>レンカンヒョウ</t>
    </rPh>
    <rPh sb="6" eb="8">
      <t>ウンユ</t>
    </rPh>
    <rPh sb="8" eb="10">
      <t>フタイ</t>
    </rPh>
    <phoneticPr fontId="2"/>
  </si>
  <si>
    <t>○郵便信書便粗付加価値額</t>
    <rPh sb="1" eb="3">
      <t>ユウビン</t>
    </rPh>
    <rPh sb="3" eb="6">
      <t>シンショビン</t>
    </rPh>
    <rPh sb="6" eb="9">
      <t>ソフカ</t>
    </rPh>
    <rPh sb="9" eb="12">
      <t>カチガク</t>
    </rPh>
    <phoneticPr fontId="2"/>
  </si>
  <si>
    <t>産業連関表・郵便信書便</t>
    <rPh sb="0" eb="2">
      <t>サンギョウ</t>
    </rPh>
    <rPh sb="2" eb="5">
      <t>レンカンヒョウ</t>
    </rPh>
    <rPh sb="6" eb="8">
      <t>ユウビン</t>
    </rPh>
    <rPh sb="8" eb="11">
      <t>シンショビン</t>
    </rPh>
    <phoneticPr fontId="2"/>
  </si>
  <si>
    <t>雇用表・郵便信書便従業者数</t>
    <rPh sb="0" eb="2">
      <t>コヨウ</t>
    </rPh>
    <rPh sb="2" eb="3">
      <t>ヒョウ</t>
    </rPh>
    <rPh sb="4" eb="6">
      <t>ユウビン</t>
    </rPh>
    <rPh sb="6" eb="9">
      <t>シンショビン</t>
    </rPh>
    <rPh sb="9" eb="12">
      <t>ジュウギョウシャ</t>
    </rPh>
    <rPh sb="12" eb="13">
      <t>スウ</t>
    </rPh>
    <phoneticPr fontId="2"/>
  </si>
  <si>
    <t>県計・郵便業従業者数</t>
    <rPh sb="0" eb="2">
      <t>ケンケイ</t>
    </rPh>
    <rPh sb="3" eb="5">
      <t>ユウビン</t>
    </rPh>
    <rPh sb="5" eb="6">
      <t>ギョウ</t>
    </rPh>
    <rPh sb="6" eb="9">
      <t>ジュウギョウシャ</t>
    </rPh>
    <rPh sb="9" eb="10">
      <t>スウ</t>
    </rPh>
    <phoneticPr fontId="2"/>
  </si>
  <si>
    <t>県計・郵便局従業者数</t>
    <rPh sb="0" eb="2">
      <t>ケンケイ</t>
    </rPh>
    <rPh sb="3" eb="6">
      <t>ユウビンキョク</t>
    </rPh>
    <rPh sb="6" eb="9">
      <t>ジュウギョウシャ</t>
    </rPh>
    <rPh sb="9" eb="10">
      <t>スウ</t>
    </rPh>
    <phoneticPr fontId="2"/>
  </si>
  <si>
    <t>県計・郵便業郵便局従業者数</t>
    <rPh sb="0" eb="2">
      <t>ケンケイ</t>
    </rPh>
    <rPh sb="3" eb="5">
      <t>ユウビン</t>
    </rPh>
    <rPh sb="5" eb="6">
      <t>ギョウ</t>
    </rPh>
    <rPh sb="6" eb="9">
      <t>ユウビンキョク</t>
    </rPh>
    <rPh sb="9" eb="12">
      <t>ジュウギョウシャ</t>
    </rPh>
    <rPh sb="12" eb="13">
      <t>スウ</t>
    </rPh>
    <phoneticPr fontId="2"/>
  </si>
  <si>
    <t>○運輸郵便業付加価値額計</t>
    <rPh sb="1" eb="3">
      <t>ウンユ</t>
    </rPh>
    <rPh sb="3" eb="5">
      <t>ユウビン</t>
    </rPh>
    <rPh sb="5" eb="6">
      <t>ギョウ</t>
    </rPh>
    <rPh sb="6" eb="8">
      <t>フカ</t>
    </rPh>
    <rPh sb="8" eb="11">
      <t>カチガク</t>
    </rPh>
    <rPh sb="11" eb="12">
      <t>ケイ</t>
    </rPh>
    <phoneticPr fontId="2"/>
  </si>
  <si>
    <t>宿泊・飲食サービス業</t>
    <rPh sb="0" eb="2">
      <t>シュクハク</t>
    </rPh>
    <rPh sb="3" eb="5">
      <t>インショク</t>
    </rPh>
    <rPh sb="9" eb="10">
      <t>ギョウ</t>
    </rPh>
    <phoneticPr fontId="2"/>
  </si>
  <si>
    <t>－産業（小分類）別従業者数－宿泊業、飲食店、持ち帰り・宅配飲食サービス業－従業者数（総数）</t>
    <rPh sb="1" eb="3">
      <t>サンギョウ</t>
    </rPh>
    <rPh sb="4" eb="7">
      <t>ショウブンルイ</t>
    </rPh>
    <rPh sb="8" eb="9">
      <t>ベツ</t>
    </rPh>
    <rPh sb="9" eb="12">
      <t>ジュウギョウシャ</t>
    </rPh>
    <rPh sb="12" eb="13">
      <t>スウ</t>
    </rPh>
    <rPh sb="14" eb="16">
      <t>シュクハク</t>
    </rPh>
    <rPh sb="16" eb="17">
      <t>ギョウ</t>
    </rPh>
    <rPh sb="18" eb="21">
      <t>インショクテン</t>
    </rPh>
    <rPh sb="22" eb="23">
      <t>モ</t>
    </rPh>
    <rPh sb="24" eb="25">
      <t>カエ</t>
    </rPh>
    <rPh sb="27" eb="29">
      <t>タクハイ</t>
    </rPh>
    <rPh sb="29" eb="31">
      <t>インショク</t>
    </rPh>
    <rPh sb="35" eb="36">
      <t>ギョウ</t>
    </rPh>
    <rPh sb="37" eb="40">
      <t>ジュウギョウシャ</t>
    </rPh>
    <rPh sb="40" eb="41">
      <t>スウ</t>
    </rPh>
    <rPh sb="42" eb="44">
      <t>ソウスウ</t>
    </rPh>
    <phoneticPr fontId="2"/>
  </si>
  <si>
    <t>－管理、補助的経済活動を行う事業所－従業者数（総数）－推計対象市町村、県計</t>
    <rPh sb="1" eb="3">
      <t>カンリ</t>
    </rPh>
    <rPh sb="4" eb="7">
      <t>ホジョテキ</t>
    </rPh>
    <rPh sb="7" eb="9">
      <t>ケイザイ</t>
    </rPh>
    <rPh sb="9" eb="11">
      <t>カツドウ</t>
    </rPh>
    <rPh sb="12" eb="13">
      <t>オコナ</t>
    </rPh>
    <rPh sb="14" eb="17">
      <t>ジギョウショ</t>
    </rPh>
    <rPh sb="18" eb="21">
      <t>ジュウギョウシャ</t>
    </rPh>
    <rPh sb="21" eb="22">
      <t>スウ</t>
    </rPh>
    <rPh sb="23" eb="25">
      <t>ソウスウ</t>
    </rPh>
    <rPh sb="27" eb="29">
      <t>スイケイ</t>
    </rPh>
    <rPh sb="29" eb="31">
      <t>タイショウ</t>
    </rPh>
    <rPh sb="31" eb="34">
      <t>シチョウソン</t>
    </rPh>
    <rPh sb="35" eb="37">
      <t>ケンケイ</t>
    </rPh>
    <phoneticPr fontId="2"/>
  </si>
  <si>
    <t>－産業（小分類）別従業者数－宿泊業、飲食店、持ち帰り宅配飲食サービス業</t>
    <rPh sb="1" eb="3">
      <t>サンギョウ</t>
    </rPh>
    <rPh sb="4" eb="7">
      <t>ショウブンルイ</t>
    </rPh>
    <rPh sb="8" eb="9">
      <t>ベツ</t>
    </rPh>
    <rPh sb="9" eb="12">
      <t>ジュウギョウシャ</t>
    </rPh>
    <rPh sb="12" eb="13">
      <t>スウ</t>
    </rPh>
    <rPh sb="14" eb="16">
      <t>シュクハク</t>
    </rPh>
    <rPh sb="16" eb="17">
      <t>ギョウ</t>
    </rPh>
    <rPh sb="18" eb="21">
      <t>インショクテン</t>
    </rPh>
    <rPh sb="22" eb="23">
      <t>モ</t>
    </rPh>
    <rPh sb="24" eb="25">
      <t>カエ</t>
    </rPh>
    <rPh sb="26" eb="28">
      <t>タクハイ</t>
    </rPh>
    <rPh sb="28" eb="30">
      <t>インショク</t>
    </rPh>
    <rPh sb="34" eb="35">
      <t>ギョウ</t>
    </rPh>
    <phoneticPr fontId="2"/>
  </si>
  <si>
    <t>宿泊・飲食サービス業の市町村別の従業者数により、県内総生産を分割して市町村内総生産を推計</t>
    <rPh sb="0" eb="2">
      <t>シュクハク</t>
    </rPh>
    <rPh sb="3" eb="5">
      <t>インショク</t>
    </rPh>
    <rPh sb="9" eb="10">
      <t>ギョウ</t>
    </rPh>
    <rPh sb="11" eb="14">
      <t>シチョウソン</t>
    </rPh>
    <rPh sb="14" eb="15">
      <t>ベツ</t>
    </rPh>
    <rPh sb="16" eb="18">
      <t>ジュウギョウ</t>
    </rPh>
    <rPh sb="18" eb="19">
      <t>シャ</t>
    </rPh>
    <rPh sb="19" eb="20">
      <t>スウ</t>
    </rPh>
    <rPh sb="24" eb="26">
      <t>ケンナイ</t>
    </rPh>
    <rPh sb="26" eb="29">
      <t>ソウセイサン</t>
    </rPh>
    <rPh sb="30" eb="32">
      <t>ブンカツ</t>
    </rPh>
    <rPh sb="34" eb="37">
      <t>シチョウソン</t>
    </rPh>
    <rPh sb="37" eb="38">
      <t>ナイ</t>
    </rPh>
    <rPh sb="38" eb="41">
      <t>ソウセイサン</t>
    </rPh>
    <rPh sb="42" eb="44">
      <t>スイケイ</t>
    </rPh>
    <phoneticPr fontId="2"/>
  </si>
  <si>
    <t>○「群馬県県民経済計算」（群馬県）－経済活動別県内総生産（名目）－農業、林業－県内総生産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5">
      <t>ノウギョウ</t>
    </rPh>
    <rPh sb="36" eb="38">
      <t>リンギョウ</t>
    </rPh>
    <rPh sb="39" eb="41">
      <t>ケンナイ</t>
    </rPh>
    <rPh sb="41" eb="44">
      <t>ソウセイサン</t>
    </rPh>
    <phoneticPr fontId="2"/>
  </si>
  <si>
    <t>○「群馬県県民経済計算」（群馬県）－経済活動別県内総生産（名目）－水産業－県内総生産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6">
      <t>スイサンギョウ</t>
    </rPh>
    <rPh sb="37" eb="39">
      <t>ケンナイ</t>
    </rPh>
    <rPh sb="39" eb="42">
      <t>ソウセイサン</t>
    </rPh>
    <phoneticPr fontId="2"/>
  </si>
  <si>
    <t>○「群馬県県民経済計算」（群馬県）－経済活動別県内総生産（名目）－鉱業－県内総生産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5">
      <t>コウギョウ</t>
    </rPh>
    <rPh sb="36" eb="38">
      <t>ケンナイ</t>
    </rPh>
    <rPh sb="38" eb="41">
      <t>ソウセイサン</t>
    </rPh>
    <phoneticPr fontId="2"/>
  </si>
  <si>
    <t>○「群馬県県民経済計算」（群馬県）－経済活動別県内総生産（名目）－製造業－県内総生産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6">
      <t>セイゾウギョウ</t>
    </rPh>
    <rPh sb="37" eb="39">
      <t>ケンナイ</t>
    </rPh>
    <rPh sb="39" eb="42">
      <t>ソウセイサン</t>
    </rPh>
    <phoneticPr fontId="2"/>
  </si>
  <si>
    <t>○「群馬県県民経済計算」（群馬県）－経済活動別県内総生産（名目）－建設業－県内総生産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6">
      <t>ケンセツギョウ</t>
    </rPh>
    <rPh sb="37" eb="39">
      <t>ケンナイ</t>
    </rPh>
    <rPh sb="39" eb="42">
      <t>ソウセイサン</t>
    </rPh>
    <phoneticPr fontId="2"/>
  </si>
  <si>
    <t>○「群馬県県民経済計算」（群馬県）－経済活動別県内総生産（名目）－運輸・郵便業－県内総生産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5">
      <t>ウンユ</t>
    </rPh>
    <rPh sb="36" eb="38">
      <t>ユウビン</t>
    </rPh>
    <rPh sb="38" eb="39">
      <t>ギョウ</t>
    </rPh>
    <rPh sb="40" eb="42">
      <t>ケンナイ</t>
    </rPh>
    <rPh sb="42" eb="45">
      <t>ソウセイサン</t>
    </rPh>
    <phoneticPr fontId="2"/>
  </si>
  <si>
    <t>○「群馬県県民経済計算」（群馬県）－経済活動別県内総生産（名目）－宿泊・飲食サービス業－県内総生産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5">
      <t>シュクハク</t>
    </rPh>
    <rPh sb="36" eb="38">
      <t>インショク</t>
    </rPh>
    <rPh sb="42" eb="43">
      <t>ギョウ</t>
    </rPh>
    <rPh sb="44" eb="46">
      <t>ケンナイ</t>
    </rPh>
    <rPh sb="46" eb="49">
      <t>ソウセイサン</t>
    </rPh>
    <phoneticPr fontId="2"/>
  </si>
  <si>
    <t>※鉱業、採石業、砂利採取業（うち管理，補助的経済活動を行う事業所）の従業者数</t>
    <rPh sb="1" eb="3">
      <t>コウギョウ</t>
    </rPh>
    <rPh sb="4" eb="7">
      <t>サイセキギョウ</t>
    </rPh>
    <rPh sb="8" eb="10">
      <t>ジャリ</t>
    </rPh>
    <rPh sb="10" eb="12">
      <t>サイシュ</t>
    </rPh>
    <rPh sb="12" eb="13">
      <t>ギョウ</t>
    </rPh>
    <rPh sb="34" eb="37">
      <t>ジュウギョウシャ</t>
    </rPh>
    <rPh sb="37" eb="38">
      <t>スウ</t>
    </rPh>
    <phoneticPr fontId="2"/>
  </si>
  <si>
    <t>○宿泊業、飲食店、持ち帰り・宅配飲食サービス業の従業者数</t>
    <rPh sb="1" eb="3">
      <t>シュクハク</t>
    </rPh>
    <rPh sb="3" eb="4">
      <t>ギョウ</t>
    </rPh>
    <rPh sb="5" eb="7">
      <t>インショク</t>
    </rPh>
    <rPh sb="7" eb="8">
      <t>テン</t>
    </rPh>
    <rPh sb="9" eb="10">
      <t>モ</t>
    </rPh>
    <rPh sb="11" eb="12">
      <t>カエ</t>
    </rPh>
    <rPh sb="14" eb="16">
      <t>タクハイ</t>
    </rPh>
    <rPh sb="16" eb="18">
      <t>インショク</t>
    </rPh>
    <rPh sb="22" eb="23">
      <t>ギョウ</t>
    </rPh>
    <rPh sb="23" eb="24">
      <t>コウギョウ</t>
    </rPh>
    <rPh sb="24" eb="27">
      <t>ジュウギョウシャ</t>
    </rPh>
    <rPh sb="27" eb="28">
      <t>スウ</t>
    </rPh>
    <phoneticPr fontId="2"/>
  </si>
  <si>
    <t>県計・宿泊業従業者数</t>
    <rPh sb="0" eb="1">
      <t>ケン</t>
    </rPh>
    <rPh sb="1" eb="2">
      <t>ケイ</t>
    </rPh>
    <rPh sb="3" eb="5">
      <t>シュクハク</t>
    </rPh>
    <rPh sb="5" eb="6">
      <t>ギョウ</t>
    </rPh>
    <rPh sb="6" eb="9">
      <t>ジュウギョウシャ</t>
    </rPh>
    <rPh sb="9" eb="10">
      <t>スウ</t>
    </rPh>
    <phoneticPr fontId="2"/>
  </si>
  <si>
    <t>県計・飲食店従業者数</t>
    <rPh sb="0" eb="1">
      <t>ケン</t>
    </rPh>
    <rPh sb="1" eb="2">
      <t>ケイ</t>
    </rPh>
    <rPh sb="3" eb="6">
      <t>インショクテン</t>
    </rPh>
    <rPh sb="6" eb="9">
      <t>ジュウギョウシャ</t>
    </rPh>
    <rPh sb="9" eb="10">
      <t>スウ</t>
    </rPh>
    <phoneticPr fontId="2"/>
  </si>
  <si>
    <t>県計・持ち帰り・宅配飲食サービス業従業者数</t>
    <rPh sb="0" eb="2">
      <t>ケンケイ</t>
    </rPh>
    <phoneticPr fontId="2"/>
  </si>
  <si>
    <t>県計・宿泊・飲食サービス業従業者数</t>
    <rPh sb="0" eb="2">
      <t>ケンケイ</t>
    </rPh>
    <rPh sb="3" eb="5">
      <t>シュクハク</t>
    </rPh>
    <rPh sb="6" eb="8">
      <t>インショク</t>
    </rPh>
    <rPh sb="12" eb="13">
      <t>ギョウ</t>
    </rPh>
    <rPh sb="13" eb="16">
      <t>ジュウギョウシャ</t>
    </rPh>
    <rPh sb="16" eb="17">
      <t>スウ</t>
    </rPh>
    <phoneticPr fontId="2"/>
  </si>
  <si>
    <t>宿泊業・飲食サービス業</t>
    <rPh sb="0" eb="2">
      <t>シュクハク</t>
    </rPh>
    <rPh sb="2" eb="3">
      <t>ギョウ</t>
    </rPh>
    <rPh sb="4" eb="6">
      <t>インショク</t>
    </rPh>
    <rPh sb="10" eb="11">
      <t>ギョウ</t>
    </rPh>
    <phoneticPr fontId="2"/>
  </si>
  <si>
    <t>通信・放送業</t>
    <rPh sb="0" eb="2">
      <t>ツウシン</t>
    </rPh>
    <rPh sb="3" eb="5">
      <t>ホウソウ</t>
    </rPh>
    <rPh sb="5" eb="6">
      <t>ギョウ</t>
    </rPh>
    <phoneticPr fontId="2"/>
  </si>
  <si>
    <t>○「群馬県県民経済計算」（群馬県）－経済活動別県内総生産（名目）－通信・放送業－県内総生産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5">
      <t>ツウシン</t>
    </rPh>
    <rPh sb="36" eb="38">
      <t>ホウソウ</t>
    </rPh>
    <rPh sb="38" eb="39">
      <t>ギョウ</t>
    </rPh>
    <rPh sb="40" eb="42">
      <t>ケンナイ</t>
    </rPh>
    <rPh sb="42" eb="45">
      <t>ソウセイサン</t>
    </rPh>
    <phoneticPr fontId="2"/>
  </si>
  <si>
    <t>○「群馬県産業連関表」（群馬県）－１０７部門生産者価格評価表－通信、放送、インタ－ネット付随サービス</t>
    <rPh sb="2" eb="5">
      <t>グンマケン</t>
    </rPh>
    <rPh sb="5" eb="7">
      <t>サンギョウ</t>
    </rPh>
    <rPh sb="7" eb="10">
      <t>レンカンヒョウ</t>
    </rPh>
    <rPh sb="12" eb="15">
      <t>グンマケン</t>
    </rPh>
    <rPh sb="20" eb="22">
      <t>ブモン</t>
    </rPh>
    <rPh sb="22" eb="25">
      <t>セイサンシャ</t>
    </rPh>
    <rPh sb="25" eb="27">
      <t>カカク</t>
    </rPh>
    <rPh sb="27" eb="30">
      <t>ヒョウカヒョウ</t>
    </rPh>
    <rPh sb="31" eb="33">
      <t>ツウシン</t>
    </rPh>
    <rPh sb="34" eb="36">
      <t>ホウソウ</t>
    </rPh>
    <rPh sb="44" eb="46">
      <t>フズイ</t>
    </rPh>
    <phoneticPr fontId="2"/>
  </si>
  <si>
    <t>－粗付加価値額</t>
    <rPh sb="1" eb="4">
      <t>ソフカ</t>
    </rPh>
    <rPh sb="4" eb="7">
      <t>カチガク</t>
    </rPh>
    <phoneticPr fontId="2"/>
  </si>
  <si>
    <t>○「群馬県産業連関表」（群馬県）－１０７部門雇用表－通信、放送、インターネット付随サービス－従業者数</t>
    <rPh sb="2" eb="5">
      <t>グンマケン</t>
    </rPh>
    <rPh sb="5" eb="7">
      <t>サンギョウ</t>
    </rPh>
    <rPh sb="7" eb="10">
      <t>レンカンヒョウ</t>
    </rPh>
    <rPh sb="12" eb="15">
      <t>グンマケン</t>
    </rPh>
    <rPh sb="20" eb="22">
      <t>ブモン</t>
    </rPh>
    <rPh sb="22" eb="24">
      <t>コヨウ</t>
    </rPh>
    <rPh sb="24" eb="25">
      <t>ヒョウ</t>
    </rPh>
    <rPh sb="26" eb="28">
      <t>ツウシン</t>
    </rPh>
    <rPh sb="29" eb="31">
      <t>ホウソウ</t>
    </rPh>
    <rPh sb="39" eb="41">
      <t>フズイ</t>
    </rPh>
    <rPh sb="46" eb="49">
      <t>ジュウギョウシャ</t>
    </rPh>
    <rPh sb="49" eb="50">
      <t>スウ</t>
    </rPh>
    <phoneticPr fontId="2"/>
  </si>
  <si>
    <t>－産業（小分類）別従業者数－通信業、放送業、インターネット付随サービス業－推計対象市町村、県計</t>
    <rPh sb="1" eb="3">
      <t>サンギョウ</t>
    </rPh>
    <rPh sb="4" eb="7">
      <t>ショウブンルイ</t>
    </rPh>
    <rPh sb="8" eb="9">
      <t>ベツ</t>
    </rPh>
    <rPh sb="9" eb="12">
      <t>ジュウギョウシャ</t>
    </rPh>
    <rPh sb="12" eb="13">
      <t>スウ</t>
    </rPh>
    <rPh sb="14" eb="16">
      <t>ツウシン</t>
    </rPh>
    <rPh sb="16" eb="17">
      <t>ギョウ</t>
    </rPh>
    <rPh sb="18" eb="20">
      <t>ホウソウ</t>
    </rPh>
    <rPh sb="20" eb="21">
      <t>ギョウ</t>
    </rPh>
    <rPh sb="29" eb="31">
      <t>フズイ</t>
    </rPh>
    <rPh sb="35" eb="36">
      <t>ギョウ</t>
    </rPh>
    <rPh sb="37" eb="39">
      <t>スイケイ</t>
    </rPh>
    <rPh sb="39" eb="41">
      <t>タイショウ</t>
    </rPh>
    <rPh sb="41" eb="44">
      <t>シチョウソン</t>
    </rPh>
    <rPh sb="45" eb="47">
      <t>ケンケイ</t>
    </rPh>
    <phoneticPr fontId="2"/>
  </si>
  <si>
    <t>○通信業粗付加価値額</t>
    <rPh sb="1" eb="4">
      <t>ツウシンギョウ</t>
    </rPh>
    <rPh sb="4" eb="5">
      <t>ソ</t>
    </rPh>
    <rPh sb="5" eb="7">
      <t>フカ</t>
    </rPh>
    <rPh sb="7" eb="10">
      <t>カチガク</t>
    </rPh>
    <phoneticPr fontId="2"/>
  </si>
  <si>
    <t>産業連関表・通信</t>
    <rPh sb="0" eb="2">
      <t>サンギョウ</t>
    </rPh>
    <rPh sb="2" eb="5">
      <t>レンカンヒョウ</t>
    </rPh>
    <rPh sb="6" eb="8">
      <t>ツウシン</t>
    </rPh>
    <phoneticPr fontId="2"/>
  </si>
  <si>
    <t>雇用表・通信従業者数</t>
    <rPh sb="0" eb="2">
      <t>コヨウ</t>
    </rPh>
    <rPh sb="2" eb="3">
      <t>ヒョウ</t>
    </rPh>
    <rPh sb="4" eb="6">
      <t>ツウシン</t>
    </rPh>
    <rPh sb="6" eb="9">
      <t>ジュウギョウシャ</t>
    </rPh>
    <rPh sb="9" eb="10">
      <t>スウ</t>
    </rPh>
    <phoneticPr fontId="2"/>
  </si>
  <si>
    <t>○放送業粗付加価値額</t>
    <rPh sb="1" eb="4">
      <t>ホウソウギョウ</t>
    </rPh>
    <rPh sb="4" eb="5">
      <t>ソ</t>
    </rPh>
    <rPh sb="5" eb="7">
      <t>フカ</t>
    </rPh>
    <rPh sb="7" eb="10">
      <t>カチガク</t>
    </rPh>
    <phoneticPr fontId="2"/>
  </si>
  <si>
    <t>産業連関表・放送</t>
    <rPh sb="0" eb="2">
      <t>サンギョウ</t>
    </rPh>
    <rPh sb="2" eb="5">
      <t>レンカンヒョウ</t>
    </rPh>
    <rPh sb="6" eb="8">
      <t>ホウソウ</t>
    </rPh>
    <phoneticPr fontId="2"/>
  </si>
  <si>
    <t>雇用表・放送従業者数</t>
    <rPh sb="0" eb="2">
      <t>コヨウ</t>
    </rPh>
    <rPh sb="2" eb="3">
      <t>ヒョウ</t>
    </rPh>
    <rPh sb="4" eb="6">
      <t>ホウソウ</t>
    </rPh>
    <rPh sb="6" eb="9">
      <t>ジュウギョウシャ</t>
    </rPh>
    <rPh sb="9" eb="10">
      <t>スウ</t>
    </rPh>
    <phoneticPr fontId="2"/>
  </si>
  <si>
    <t>○インターネット付随サービス業粗付加価値額</t>
    <rPh sb="8" eb="10">
      <t>フズイ</t>
    </rPh>
    <rPh sb="14" eb="15">
      <t>ギョウ</t>
    </rPh>
    <rPh sb="15" eb="16">
      <t>ソ</t>
    </rPh>
    <rPh sb="16" eb="18">
      <t>フカ</t>
    </rPh>
    <rPh sb="18" eb="21">
      <t>カチガク</t>
    </rPh>
    <phoneticPr fontId="2"/>
  </si>
  <si>
    <t>産業連関表・インターネット附随</t>
    <rPh sb="0" eb="2">
      <t>サンギョウ</t>
    </rPh>
    <rPh sb="2" eb="5">
      <t>レンカンヒョウ</t>
    </rPh>
    <rPh sb="13" eb="15">
      <t>フズイ</t>
    </rPh>
    <phoneticPr fontId="2"/>
  </si>
  <si>
    <t>雇用表・従業者数</t>
    <rPh sb="0" eb="2">
      <t>コヨウ</t>
    </rPh>
    <rPh sb="2" eb="3">
      <t>ヒョウ</t>
    </rPh>
    <rPh sb="4" eb="7">
      <t>ジュウギョウシャ</t>
    </rPh>
    <rPh sb="7" eb="8">
      <t>スウ</t>
    </rPh>
    <phoneticPr fontId="2"/>
  </si>
  <si>
    <t>○通信・放送業付加価値額計</t>
    <rPh sb="1" eb="3">
      <t>ツウシン</t>
    </rPh>
    <rPh sb="4" eb="6">
      <t>ホウソウ</t>
    </rPh>
    <rPh sb="6" eb="7">
      <t>ギョウ</t>
    </rPh>
    <rPh sb="7" eb="9">
      <t>フカ</t>
    </rPh>
    <rPh sb="9" eb="12">
      <t>カチガク</t>
    </rPh>
    <rPh sb="12" eb="13">
      <t>ケイ</t>
    </rPh>
    <phoneticPr fontId="2"/>
  </si>
  <si>
    <t>－情報サービス・映像音声文字情報制作業－県内総生産</t>
    <rPh sb="1" eb="3">
      <t>ジョウホウ</t>
    </rPh>
    <rPh sb="8" eb="10">
      <t>エイゾウ</t>
    </rPh>
    <rPh sb="10" eb="12">
      <t>オンセイ</t>
    </rPh>
    <rPh sb="12" eb="14">
      <t>モジ</t>
    </rPh>
    <rPh sb="14" eb="16">
      <t>ジョウホウ</t>
    </rPh>
    <rPh sb="16" eb="19">
      <t>セイサクギョウ</t>
    </rPh>
    <rPh sb="20" eb="22">
      <t>ケンナイ</t>
    </rPh>
    <rPh sb="22" eb="25">
      <t>ソウセイサン</t>
    </rPh>
    <phoneticPr fontId="2"/>
  </si>
  <si>
    <t>○「群馬県県民経済計算」（群馬県）－経済活動別県内総生産（名目）</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phoneticPr fontId="2"/>
  </si>
  <si>
    <t>情報サービス・映像音声文字制作</t>
    <rPh sb="0" eb="2">
      <t>ジョウホウ</t>
    </rPh>
    <rPh sb="7" eb="9">
      <t>エイゾウ</t>
    </rPh>
    <rPh sb="9" eb="11">
      <t>オンセイ</t>
    </rPh>
    <rPh sb="11" eb="13">
      <t>モジ</t>
    </rPh>
    <rPh sb="13" eb="15">
      <t>セイサク</t>
    </rPh>
    <phoneticPr fontId="2"/>
  </si>
  <si>
    <t>産業連関表・情報サービス</t>
    <rPh sb="0" eb="2">
      <t>サンギョウ</t>
    </rPh>
    <rPh sb="2" eb="5">
      <t>レンカンヒョウ</t>
    </rPh>
    <rPh sb="6" eb="8">
      <t>ジョウホウ</t>
    </rPh>
    <phoneticPr fontId="2"/>
  </si>
  <si>
    <t>○「群馬県産業連関表」（群馬県）－１０７部門生産者価格評価表－情報サービス、映像音声文字制作</t>
    <rPh sb="2" eb="5">
      <t>グンマケン</t>
    </rPh>
    <rPh sb="5" eb="7">
      <t>サンギョウ</t>
    </rPh>
    <rPh sb="7" eb="10">
      <t>レンカンヒョウ</t>
    </rPh>
    <rPh sb="12" eb="15">
      <t>グンマケン</t>
    </rPh>
    <rPh sb="20" eb="22">
      <t>ブモン</t>
    </rPh>
    <rPh sb="22" eb="25">
      <t>セイサンシャ</t>
    </rPh>
    <rPh sb="25" eb="27">
      <t>カカク</t>
    </rPh>
    <rPh sb="27" eb="30">
      <t>ヒョウカヒョウ</t>
    </rPh>
    <rPh sb="31" eb="33">
      <t>ジョウホウ</t>
    </rPh>
    <rPh sb="38" eb="40">
      <t>エイゾウ</t>
    </rPh>
    <rPh sb="40" eb="42">
      <t>オンセイ</t>
    </rPh>
    <rPh sb="42" eb="44">
      <t>モジ</t>
    </rPh>
    <rPh sb="44" eb="46">
      <t>セイサク</t>
    </rPh>
    <phoneticPr fontId="2"/>
  </si>
  <si>
    <t>○「群馬県産業連関表」（群馬県）－１０７部門雇用表－情報サービス、映像音声文字制作－従業者数</t>
    <rPh sb="2" eb="5">
      <t>グンマケン</t>
    </rPh>
    <rPh sb="5" eb="7">
      <t>サンギョウ</t>
    </rPh>
    <rPh sb="7" eb="10">
      <t>レンカンヒョウ</t>
    </rPh>
    <rPh sb="12" eb="15">
      <t>グンマケン</t>
    </rPh>
    <rPh sb="20" eb="22">
      <t>ブモン</t>
    </rPh>
    <rPh sb="22" eb="24">
      <t>コヨウ</t>
    </rPh>
    <rPh sb="24" eb="25">
      <t>ヒョウ</t>
    </rPh>
    <rPh sb="26" eb="28">
      <t>ジョウホウ</t>
    </rPh>
    <rPh sb="33" eb="35">
      <t>エイゾウ</t>
    </rPh>
    <rPh sb="35" eb="37">
      <t>オンセイ</t>
    </rPh>
    <rPh sb="37" eb="39">
      <t>モジ</t>
    </rPh>
    <rPh sb="39" eb="41">
      <t>セイサク</t>
    </rPh>
    <rPh sb="42" eb="45">
      <t>ジュウギョウシャ</t>
    </rPh>
    <rPh sb="45" eb="46">
      <t>スウ</t>
    </rPh>
    <phoneticPr fontId="2"/>
  </si>
  <si>
    <t>－産業（小分類）別従業者数－情報サービス業、映像音声文字制作業－推計対象市町村、県計</t>
    <rPh sb="1" eb="3">
      <t>サンギョウ</t>
    </rPh>
    <rPh sb="4" eb="7">
      <t>ショウブンルイ</t>
    </rPh>
    <rPh sb="8" eb="9">
      <t>ベツ</t>
    </rPh>
    <rPh sb="9" eb="12">
      <t>ジュウギョウシャ</t>
    </rPh>
    <rPh sb="12" eb="13">
      <t>スウ</t>
    </rPh>
    <rPh sb="14" eb="16">
      <t>ジョウホウ</t>
    </rPh>
    <rPh sb="20" eb="21">
      <t>ギョウ</t>
    </rPh>
    <rPh sb="22" eb="24">
      <t>エイゾウ</t>
    </rPh>
    <rPh sb="24" eb="26">
      <t>オンセイ</t>
    </rPh>
    <rPh sb="26" eb="28">
      <t>モジ</t>
    </rPh>
    <rPh sb="28" eb="31">
      <t>セイサクギョウ</t>
    </rPh>
    <rPh sb="32" eb="34">
      <t>スイケイ</t>
    </rPh>
    <rPh sb="34" eb="36">
      <t>タイショウ</t>
    </rPh>
    <rPh sb="36" eb="39">
      <t>シチョウソン</t>
    </rPh>
    <rPh sb="40" eb="42">
      <t>ケンケイ</t>
    </rPh>
    <phoneticPr fontId="2"/>
  </si>
  <si>
    <t>○情報サービス業粗付加価値額</t>
    <rPh sb="1" eb="3">
      <t>ジョウホウ</t>
    </rPh>
    <rPh sb="7" eb="8">
      <t>ギョウ</t>
    </rPh>
    <rPh sb="8" eb="9">
      <t>ソ</t>
    </rPh>
    <rPh sb="9" eb="11">
      <t>フカ</t>
    </rPh>
    <rPh sb="11" eb="14">
      <t>カチガク</t>
    </rPh>
    <phoneticPr fontId="2"/>
  </si>
  <si>
    <t>○映像音声文字制作業業粗付加価値額</t>
    <rPh sb="1" eb="3">
      <t>エイゾウ</t>
    </rPh>
    <rPh sb="3" eb="5">
      <t>オンセイ</t>
    </rPh>
    <rPh sb="5" eb="7">
      <t>モジ</t>
    </rPh>
    <rPh sb="7" eb="10">
      <t>セイサクギョウ</t>
    </rPh>
    <rPh sb="10" eb="11">
      <t>ギョウ</t>
    </rPh>
    <rPh sb="11" eb="12">
      <t>ソ</t>
    </rPh>
    <rPh sb="12" eb="14">
      <t>フカ</t>
    </rPh>
    <rPh sb="14" eb="17">
      <t>カチガク</t>
    </rPh>
    <phoneticPr fontId="2"/>
  </si>
  <si>
    <t>産業連関表・映像音声文字制作</t>
    <rPh sb="0" eb="2">
      <t>サンギョウ</t>
    </rPh>
    <rPh sb="2" eb="5">
      <t>レンカンヒョウ</t>
    </rPh>
    <rPh sb="6" eb="8">
      <t>エイゾウ</t>
    </rPh>
    <rPh sb="8" eb="10">
      <t>オンセイ</t>
    </rPh>
    <rPh sb="10" eb="12">
      <t>モジ</t>
    </rPh>
    <rPh sb="12" eb="14">
      <t>セイサク</t>
    </rPh>
    <phoneticPr fontId="2"/>
  </si>
  <si>
    <t>○情報サービス・映像音声文字制作業付加価値額計</t>
    <rPh sb="1" eb="3">
      <t>ジョウホウ</t>
    </rPh>
    <rPh sb="8" eb="10">
      <t>エイゾウ</t>
    </rPh>
    <rPh sb="10" eb="12">
      <t>オンセイ</t>
    </rPh>
    <rPh sb="12" eb="14">
      <t>モジ</t>
    </rPh>
    <rPh sb="14" eb="17">
      <t>セイサクギョウ</t>
    </rPh>
    <rPh sb="17" eb="19">
      <t>フカ</t>
    </rPh>
    <rPh sb="19" eb="22">
      <t>カチガク</t>
    </rPh>
    <rPh sb="22" eb="23">
      <t>ケイ</t>
    </rPh>
    <phoneticPr fontId="2"/>
  </si>
  <si>
    <t>○総生産（情報・通信業計）</t>
    <rPh sb="1" eb="4">
      <t>ソウセイサン</t>
    </rPh>
    <rPh sb="5" eb="7">
      <t>ジョウホウ</t>
    </rPh>
    <rPh sb="8" eb="11">
      <t>ツウシンギョウ</t>
    </rPh>
    <rPh sb="11" eb="12">
      <t>ケイ</t>
    </rPh>
    <phoneticPr fontId="2"/>
  </si>
  <si>
    <t>○「群馬県県民経済計算」（群馬県）－経済活動別県内総生産（名目）－金融・保険業－県内総生産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5">
      <t>キンユウ</t>
    </rPh>
    <rPh sb="36" eb="38">
      <t>ホケン</t>
    </rPh>
    <rPh sb="38" eb="39">
      <t>ギョウ</t>
    </rPh>
    <rPh sb="40" eb="42">
      <t>ケンナイ</t>
    </rPh>
    <rPh sb="42" eb="45">
      <t>ソウセイサン</t>
    </rPh>
    <phoneticPr fontId="2"/>
  </si>
  <si>
    <t>－産業（小分類）別従業者数－管理、補助的経済活動を行う事業所－通信業、放送業、</t>
    <rPh sb="1" eb="3">
      <t>サンギョウ</t>
    </rPh>
    <rPh sb="4" eb="7">
      <t>ショウブンルイ</t>
    </rPh>
    <rPh sb="8" eb="9">
      <t>ベツ</t>
    </rPh>
    <rPh sb="9" eb="12">
      <t>ジュウギョウシャ</t>
    </rPh>
    <rPh sb="12" eb="13">
      <t>スウ</t>
    </rPh>
    <rPh sb="14" eb="16">
      <t>カンリ</t>
    </rPh>
    <rPh sb="17" eb="20">
      <t>ホジョテキ</t>
    </rPh>
    <rPh sb="20" eb="22">
      <t>ケイザイ</t>
    </rPh>
    <rPh sb="22" eb="24">
      <t>カツドウ</t>
    </rPh>
    <rPh sb="25" eb="26">
      <t>オコナ</t>
    </rPh>
    <rPh sb="27" eb="30">
      <t>ジギョウショ</t>
    </rPh>
    <rPh sb="31" eb="34">
      <t>ツウシンギョウ</t>
    </rPh>
    <rPh sb="35" eb="38">
      <t>ホウソウギョウ</t>
    </rPh>
    <phoneticPr fontId="2"/>
  </si>
  <si>
    <t>インターネット付随サービス業－推計対象市町村、県計</t>
    <rPh sb="7" eb="9">
      <t>フズイ</t>
    </rPh>
    <rPh sb="13" eb="14">
      <t>ギョウ</t>
    </rPh>
    <rPh sb="15" eb="17">
      <t>スイケイ</t>
    </rPh>
    <rPh sb="17" eb="19">
      <t>タイショウ</t>
    </rPh>
    <rPh sb="19" eb="22">
      <t>シチョウソン</t>
    </rPh>
    <rPh sb="23" eb="25">
      <t>ケンケイ</t>
    </rPh>
    <phoneticPr fontId="2"/>
  </si>
  <si>
    <t>－産業（小分類）別従業者数－金融・保険業－推計対象市町村、県計</t>
    <rPh sb="1" eb="3">
      <t>サンギョウ</t>
    </rPh>
    <rPh sb="4" eb="7">
      <t>ショウブンルイ</t>
    </rPh>
    <rPh sb="8" eb="9">
      <t>ベツ</t>
    </rPh>
    <rPh sb="9" eb="12">
      <t>ジュウギョウシャ</t>
    </rPh>
    <rPh sb="12" eb="13">
      <t>スウ</t>
    </rPh>
    <rPh sb="14" eb="16">
      <t>キンユウ</t>
    </rPh>
    <rPh sb="17" eb="19">
      <t>ホケン</t>
    </rPh>
    <rPh sb="19" eb="20">
      <t>ギョウ</t>
    </rPh>
    <rPh sb="21" eb="23">
      <t>スイケイ</t>
    </rPh>
    <rPh sb="23" eb="25">
      <t>タイショウ</t>
    </rPh>
    <rPh sb="25" eb="28">
      <t>シチョウソン</t>
    </rPh>
    <rPh sb="29" eb="31">
      <t>ケンケイ</t>
    </rPh>
    <phoneticPr fontId="2"/>
  </si>
  <si>
    <t>金融・保険</t>
    <rPh sb="0" eb="2">
      <t>キンユウ</t>
    </rPh>
    <rPh sb="3" eb="5">
      <t>ホケン</t>
    </rPh>
    <phoneticPr fontId="2"/>
  </si>
  <si>
    <t>○金融・保険業従業者数</t>
    <rPh sb="1" eb="3">
      <t>キンユウ</t>
    </rPh>
    <rPh sb="4" eb="7">
      <t>ホケンギョウ</t>
    </rPh>
    <rPh sb="7" eb="10">
      <t>ジュウギョウシャ</t>
    </rPh>
    <rPh sb="10" eb="11">
      <t>スウ</t>
    </rPh>
    <phoneticPr fontId="2"/>
  </si>
  <si>
    <t>金融・保険業の市町村別の従業者数により、県内総生産を分割して市町村内総生産を推計</t>
    <rPh sb="0" eb="2">
      <t>キンユウ</t>
    </rPh>
    <rPh sb="3" eb="6">
      <t>ホケンギョウ</t>
    </rPh>
    <rPh sb="7" eb="10">
      <t>シチョウソン</t>
    </rPh>
    <rPh sb="10" eb="11">
      <t>ベツ</t>
    </rPh>
    <rPh sb="12" eb="15">
      <t>ジュウギョウシャ</t>
    </rPh>
    <rPh sb="15" eb="16">
      <t>スウ</t>
    </rPh>
    <rPh sb="20" eb="22">
      <t>ケンナイ</t>
    </rPh>
    <rPh sb="22" eb="25">
      <t>ソウセイサン</t>
    </rPh>
    <rPh sb="26" eb="28">
      <t>ブンカツ</t>
    </rPh>
    <rPh sb="30" eb="33">
      <t>シチョウソン</t>
    </rPh>
    <rPh sb="33" eb="34">
      <t>ナイ</t>
    </rPh>
    <rPh sb="34" eb="37">
      <t>ソウセイサン</t>
    </rPh>
    <rPh sb="38" eb="40">
      <t>スイケイ</t>
    </rPh>
    <phoneticPr fontId="2"/>
  </si>
  <si>
    <t>○住宅賃貸料・県内総生産</t>
    <rPh sb="1" eb="3">
      <t>ジュウタク</t>
    </rPh>
    <rPh sb="3" eb="6">
      <t>チンタイリョウ</t>
    </rPh>
    <rPh sb="7" eb="9">
      <t>ケンナイ</t>
    </rPh>
    <rPh sb="9" eb="12">
      <t>ソウセイサン</t>
    </rPh>
    <phoneticPr fontId="2"/>
  </si>
  <si>
    <t>○「群馬県県民経済計算」（群馬県）－経済活動別県内総生産（名目）－住宅賃貸料、その他の不動産業</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5">
      <t>ジュウタク</t>
    </rPh>
    <rPh sb="35" eb="38">
      <t>チンタイリョウ</t>
    </rPh>
    <rPh sb="41" eb="42">
      <t>ホカ</t>
    </rPh>
    <rPh sb="43" eb="47">
      <t>フドウサンギョウ</t>
    </rPh>
    <phoneticPr fontId="2"/>
  </si>
  <si>
    <t>－県内総生産</t>
    <rPh sb="1" eb="3">
      <t>ケンナイ</t>
    </rPh>
    <rPh sb="3" eb="6">
      <t>ソウセイサン</t>
    </rPh>
    <phoneticPr fontId="2"/>
  </si>
  <si>
    <t>○「固定資産の価格等の概要調書」（総務省）－市町村別内訳－家屋（木造家屋に関する調べ）</t>
    <rPh sb="2" eb="6">
      <t>コテイシサン</t>
    </rPh>
    <rPh sb="7" eb="9">
      <t>カカク</t>
    </rPh>
    <rPh sb="9" eb="10">
      <t>トウ</t>
    </rPh>
    <rPh sb="11" eb="13">
      <t>ガイヨウ</t>
    </rPh>
    <rPh sb="13" eb="15">
      <t>チョウショ</t>
    </rPh>
    <rPh sb="17" eb="20">
      <t>ソウムショウ</t>
    </rPh>
    <rPh sb="22" eb="25">
      <t>シチョウソン</t>
    </rPh>
    <rPh sb="25" eb="28">
      <t>ベツウチワケ</t>
    </rPh>
    <rPh sb="29" eb="31">
      <t>カオク</t>
    </rPh>
    <rPh sb="32" eb="34">
      <t>モクゾウ</t>
    </rPh>
    <rPh sb="34" eb="36">
      <t>カオク</t>
    </rPh>
    <rPh sb="37" eb="38">
      <t>カン</t>
    </rPh>
    <rPh sb="40" eb="41">
      <t>シラ</t>
    </rPh>
    <phoneticPr fontId="2"/>
  </si>
  <si>
    <t>－床面積・総数・合計－推計対象市町村、県計</t>
    <rPh sb="1" eb="4">
      <t>ユカメンセキ</t>
    </rPh>
    <rPh sb="5" eb="7">
      <t>ソウスウ</t>
    </rPh>
    <rPh sb="8" eb="10">
      <t>ゴウケイ</t>
    </rPh>
    <rPh sb="11" eb="13">
      <t>スイケイ</t>
    </rPh>
    <rPh sb="13" eb="15">
      <t>タイショウ</t>
    </rPh>
    <rPh sb="15" eb="18">
      <t>シチョウソン</t>
    </rPh>
    <rPh sb="19" eb="21">
      <t>ケンケイ</t>
    </rPh>
    <phoneticPr fontId="2"/>
  </si>
  <si>
    <t>－産業（小分類）別従業者数－不動産取引業、不動産賃貸業・管理業－推計対象市町村、県計</t>
    <rPh sb="1" eb="3">
      <t>サンギョウ</t>
    </rPh>
    <rPh sb="4" eb="7">
      <t>ショウブンルイ</t>
    </rPh>
    <rPh sb="8" eb="9">
      <t>ベツ</t>
    </rPh>
    <rPh sb="9" eb="12">
      <t>ジュウギョウシャ</t>
    </rPh>
    <rPh sb="12" eb="13">
      <t>スウ</t>
    </rPh>
    <rPh sb="14" eb="17">
      <t>フドウサン</t>
    </rPh>
    <rPh sb="17" eb="20">
      <t>トリヒキギョウ</t>
    </rPh>
    <rPh sb="21" eb="24">
      <t>フドウサン</t>
    </rPh>
    <rPh sb="24" eb="26">
      <t>チンタイ</t>
    </rPh>
    <rPh sb="26" eb="27">
      <t>ギョウ</t>
    </rPh>
    <rPh sb="28" eb="31">
      <t>カンリギョウ</t>
    </rPh>
    <rPh sb="32" eb="34">
      <t>スイケイ</t>
    </rPh>
    <rPh sb="34" eb="36">
      <t>タイショウ</t>
    </rPh>
    <rPh sb="36" eb="39">
      <t>シチョウソン</t>
    </rPh>
    <rPh sb="40" eb="42">
      <t>ケンケイ</t>
    </rPh>
    <phoneticPr fontId="2"/>
  </si>
  <si>
    <t>住宅賃貸料については、市町村別の木造家屋床面積により、県内総生産を分割して市町村内総生産を推計</t>
    <rPh sb="0" eb="2">
      <t>ジュウタク</t>
    </rPh>
    <rPh sb="2" eb="5">
      <t>チンタイリョウ</t>
    </rPh>
    <rPh sb="11" eb="14">
      <t>シチョウソン</t>
    </rPh>
    <rPh sb="14" eb="15">
      <t>ベツ</t>
    </rPh>
    <rPh sb="16" eb="18">
      <t>モクゾウ</t>
    </rPh>
    <rPh sb="18" eb="20">
      <t>カオク</t>
    </rPh>
    <rPh sb="20" eb="23">
      <t>ユカメンセキ</t>
    </rPh>
    <phoneticPr fontId="2"/>
  </si>
  <si>
    <t>その他の不動産業については、市町村別の従業者数により、県内総生産を分割して市町村内総生産を推計</t>
    <rPh sb="2" eb="3">
      <t>ホカ</t>
    </rPh>
    <rPh sb="4" eb="8">
      <t>フドウサンギョウ</t>
    </rPh>
    <rPh sb="14" eb="17">
      <t>シチョウソン</t>
    </rPh>
    <rPh sb="17" eb="18">
      <t>ベツ</t>
    </rPh>
    <rPh sb="19" eb="22">
      <t>ジュウギョウシャ</t>
    </rPh>
    <rPh sb="22" eb="23">
      <t>スウ</t>
    </rPh>
    <rPh sb="27" eb="29">
      <t>ケンナイ</t>
    </rPh>
    <rPh sb="29" eb="32">
      <t>ソウセイサン</t>
    </rPh>
    <rPh sb="33" eb="35">
      <t>ブンカツ</t>
    </rPh>
    <rPh sb="37" eb="40">
      <t>シチョウソン</t>
    </rPh>
    <rPh sb="40" eb="41">
      <t>ナイ</t>
    </rPh>
    <rPh sb="41" eb="44">
      <t>ソウセイサン</t>
    </rPh>
    <rPh sb="45" eb="47">
      <t>スイケイ</t>
    </rPh>
    <phoneticPr fontId="2"/>
  </si>
  <si>
    <t>住宅賃貸料</t>
    <rPh sb="0" eb="2">
      <t>ジュウタク</t>
    </rPh>
    <rPh sb="2" eb="5">
      <t>チンタイリョウ</t>
    </rPh>
    <phoneticPr fontId="2"/>
  </si>
  <si>
    <t>○木造家屋床面積</t>
    <rPh sb="1" eb="3">
      <t>モクゾウ</t>
    </rPh>
    <rPh sb="3" eb="5">
      <t>カオク</t>
    </rPh>
    <rPh sb="5" eb="8">
      <t>ユカメンセキ</t>
    </rPh>
    <phoneticPr fontId="2"/>
  </si>
  <si>
    <t>m2</t>
    <phoneticPr fontId="2"/>
  </si>
  <si>
    <t>○その他の不動産業・県内総生産</t>
    <rPh sb="3" eb="4">
      <t>ホカ</t>
    </rPh>
    <rPh sb="5" eb="9">
      <t>フドウサンギョウ</t>
    </rPh>
    <rPh sb="10" eb="12">
      <t>ケンナイ</t>
    </rPh>
    <rPh sb="12" eb="15">
      <t>ソウセイサン</t>
    </rPh>
    <phoneticPr fontId="2"/>
  </si>
  <si>
    <t>その他の不動産業</t>
    <rPh sb="2" eb="3">
      <t>ホカ</t>
    </rPh>
    <rPh sb="4" eb="8">
      <t>フドウサンギョウ</t>
    </rPh>
    <phoneticPr fontId="2"/>
  </si>
  <si>
    <t>○その他の不動産業の従業者数</t>
    <rPh sb="3" eb="4">
      <t>ホカ</t>
    </rPh>
    <rPh sb="5" eb="9">
      <t>フドウサンギョウ</t>
    </rPh>
    <rPh sb="9" eb="10">
      <t>コウギョウ</t>
    </rPh>
    <rPh sb="10" eb="13">
      <t>ジュウギョウシャ</t>
    </rPh>
    <rPh sb="13" eb="14">
      <t>スウ</t>
    </rPh>
    <phoneticPr fontId="2"/>
  </si>
  <si>
    <t>県計・不動産賃貸業・管理業</t>
    <rPh sb="0" eb="1">
      <t>ケン</t>
    </rPh>
    <rPh sb="1" eb="2">
      <t>ケイ</t>
    </rPh>
    <rPh sb="3" eb="6">
      <t>フドウサン</t>
    </rPh>
    <rPh sb="6" eb="9">
      <t>チンタイギョウ</t>
    </rPh>
    <rPh sb="10" eb="13">
      <t>カンリギョウ</t>
    </rPh>
    <phoneticPr fontId="2"/>
  </si>
  <si>
    <t>○総生産（不動産業計）</t>
    <rPh sb="1" eb="4">
      <t>ソウセイサン</t>
    </rPh>
    <rPh sb="5" eb="9">
      <t>フドウサンギョウ</t>
    </rPh>
    <rPh sb="9" eb="10">
      <t>ケイ</t>
    </rPh>
    <phoneticPr fontId="2"/>
  </si>
  <si>
    <t>住宅賃貸料とその他の不動産業の総生産計をとる</t>
    <rPh sb="0" eb="2">
      <t>ジュウタク</t>
    </rPh>
    <rPh sb="2" eb="5">
      <t>チンタイリョウ</t>
    </rPh>
    <rPh sb="8" eb="9">
      <t>ホカ</t>
    </rPh>
    <rPh sb="10" eb="13">
      <t>フドウサン</t>
    </rPh>
    <rPh sb="13" eb="14">
      <t>ギョウ</t>
    </rPh>
    <rPh sb="15" eb="18">
      <t>ソウセイサン</t>
    </rPh>
    <rPh sb="18" eb="19">
      <t>ケイ</t>
    </rPh>
    <phoneticPr fontId="2"/>
  </si>
  <si>
    <t>専門・科学技術、業務支援</t>
    <rPh sb="0" eb="2">
      <t>センモン</t>
    </rPh>
    <rPh sb="3" eb="5">
      <t>カガク</t>
    </rPh>
    <rPh sb="5" eb="7">
      <t>ギジュツ</t>
    </rPh>
    <rPh sb="8" eb="10">
      <t>ギョウム</t>
    </rPh>
    <rPh sb="10" eb="12">
      <t>シエン</t>
    </rPh>
    <phoneticPr fontId="2"/>
  </si>
  <si>
    <t>○「群馬県県民経済計算」（群馬県）－経済活動別県内総生産（名目）－専門・科学技術、業務支援サービス業</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5">
      <t>センモン</t>
    </rPh>
    <rPh sb="36" eb="38">
      <t>カガク</t>
    </rPh>
    <rPh sb="38" eb="40">
      <t>ギジュツ</t>
    </rPh>
    <rPh sb="41" eb="43">
      <t>ギョウム</t>
    </rPh>
    <rPh sb="43" eb="45">
      <t>シエン</t>
    </rPh>
    <rPh sb="49" eb="50">
      <t>ギョウ</t>
    </rPh>
    <phoneticPr fontId="2"/>
  </si>
  <si>
    <t>－産業（小分類）別従業者数－下に掲載の産業－従業者数（総数）－推計対象市町村、県計</t>
    <rPh sb="1" eb="3">
      <t>サンギョウ</t>
    </rPh>
    <rPh sb="4" eb="7">
      <t>ショウブンルイ</t>
    </rPh>
    <rPh sb="8" eb="9">
      <t>ベツ</t>
    </rPh>
    <rPh sb="9" eb="12">
      <t>ジュウギョウシャ</t>
    </rPh>
    <rPh sb="12" eb="13">
      <t>スウ</t>
    </rPh>
    <rPh sb="14" eb="15">
      <t>シタ</t>
    </rPh>
    <rPh sb="16" eb="18">
      <t>ケイサイ</t>
    </rPh>
    <rPh sb="19" eb="21">
      <t>サンギョウ</t>
    </rPh>
    <rPh sb="22" eb="25">
      <t>ジュウギョウシャ</t>
    </rPh>
    <rPh sb="25" eb="26">
      <t>スウ</t>
    </rPh>
    <rPh sb="27" eb="29">
      <t>ソウスウ</t>
    </rPh>
    <rPh sb="31" eb="33">
      <t>スイケイ</t>
    </rPh>
    <rPh sb="33" eb="35">
      <t>タイショウ</t>
    </rPh>
    <rPh sb="35" eb="38">
      <t>シチョウソン</t>
    </rPh>
    <rPh sb="39" eb="41">
      <t>ケンケイ</t>
    </rPh>
    <phoneticPr fontId="2"/>
  </si>
  <si>
    <t>－産業（小分類）別従業者数－下に掲載の産業－管理、補助的経済活動を行う事業所－従業者数（総数）</t>
    <rPh sb="1" eb="3">
      <t>サンギョウ</t>
    </rPh>
    <rPh sb="4" eb="7">
      <t>ショウブンルイ</t>
    </rPh>
    <rPh sb="8" eb="9">
      <t>ベツ</t>
    </rPh>
    <rPh sb="9" eb="12">
      <t>ジュウギョウシャ</t>
    </rPh>
    <rPh sb="12" eb="13">
      <t>スウ</t>
    </rPh>
    <rPh sb="14" eb="15">
      <t>シタ</t>
    </rPh>
    <rPh sb="16" eb="18">
      <t>ケイサイ</t>
    </rPh>
    <rPh sb="19" eb="21">
      <t>サンギョウ</t>
    </rPh>
    <rPh sb="22" eb="24">
      <t>カンリ</t>
    </rPh>
    <rPh sb="25" eb="28">
      <t>ホジョテキ</t>
    </rPh>
    <rPh sb="28" eb="30">
      <t>ケイザイ</t>
    </rPh>
    <rPh sb="30" eb="32">
      <t>カツドウ</t>
    </rPh>
    <rPh sb="33" eb="34">
      <t>オコナ</t>
    </rPh>
    <rPh sb="35" eb="38">
      <t>ジギョウショ</t>
    </rPh>
    <rPh sb="39" eb="42">
      <t>ジュウギョウシャ</t>
    </rPh>
    <rPh sb="42" eb="43">
      <t>スウ</t>
    </rPh>
    <rPh sb="44" eb="46">
      <t>ソウスウ</t>
    </rPh>
    <phoneticPr fontId="2"/>
  </si>
  <si>
    <t>（産業）</t>
    <rPh sb="1" eb="3">
      <t>サンギョウ</t>
    </rPh>
    <phoneticPr fontId="2"/>
  </si>
  <si>
    <t>※専門サービス業（他に分類されないもの）のうち、著述・芸術家業</t>
    <rPh sb="1" eb="3">
      <t>センモン</t>
    </rPh>
    <rPh sb="7" eb="8">
      <t>ギョウ</t>
    </rPh>
    <rPh sb="9" eb="10">
      <t>ホカ</t>
    </rPh>
    <rPh sb="11" eb="13">
      <t>ブンルイ</t>
    </rPh>
    <rPh sb="24" eb="26">
      <t>チョジュツ</t>
    </rPh>
    <rPh sb="27" eb="30">
      <t>ゲイジュツカ</t>
    </rPh>
    <rPh sb="30" eb="31">
      <t>ギョウ</t>
    </rPh>
    <phoneticPr fontId="2"/>
  </si>
  <si>
    <t>※技術サービス業（他に分類されないもの）のうち、写真業</t>
    <rPh sb="1" eb="3">
      <t>ギジュツ</t>
    </rPh>
    <rPh sb="7" eb="8">
      <t>ギョウ</t>
    </rPh>
    <rPh sb="9" eb="10">
      <t>ホカ</t>
    </rPh>
    <rPh sb="11" eb="13">
      <t>ブンルイ</t>
    </rPh>
    <rPh sb="24" eb="27">
      <t>シャシンギョウ</t>
    </rPh>
    <phoneticPr fontId="2"/>
  </si>
  <si>
    <t>※「経済センサス－活動調査」を使用する場合は、別途「経済センサス－基礎調査」から学術研究機関の</t>
    <rPh sb="2" eb="4">
      <t>ケイザイ</t>
    </rPh>
    <rPh sb="9" eb="11">
      <t>カツドウ</t>
    </rPh>
    <rPh sb="11" eb="13">
      <t>チョウサ</t>
    </rPh>
    <rPh sb="15" eb="17">
      <t>シヨウ</t>
    </rPh>
    <rPh sb="19" eb="21">
      <t>バアイ</t>
    </rPh>
    <rPh sb="23" eb="25">
      <t>ベット</t>
    </rPh>
    <rPh sb="26" eb="28">
      <t>ケイザイ</t>
    </rPh>
    <rPh sb="33" eb="35">
      <t>キソ</t>
    </rPh>
    <rPh sb="35" eb="37">
      <t>チョウサ</t>
    </rPh>
    <rPh sb="40" eb="42">
      <t>ガクジュツ</t>
    </rPh>
    <rPh sb="42" eb="44">
      <t>ケンキュウ</t>
    </rPh>
    <rPh sb="44" eb="46">
      <t>キカン</t>
    </rPh>
    <phoneticPr fontId="2"/>
  </si>
  <si>
    <t>国、地方公共団体の従業者数もとる。</t>
    <rPh sb="0" eb="1">
      <t>クニ</t>
    </rPh>
    <rPh sb="2" eb="4">
      <t>チホウ</t>
    </rPh>
    <rPh sb="4" eb="6">
      <t>コウキョウ</t>
    </rPh>
    <rPh sb="6" eb="8">
      <t>ダンタイ</t>
    </rPh>
    <rPh sb="9" eb="12">
      <t>ジュウギョウシャ</t>
    </rPh>
    <rPh sb="12" eb="13">
      <t>スウ</t>
    </rPh>
    <phoneticPr fontId="2"/>
  </si>
  <si>
    <t>○専門・科学技術、業務支援サービス業の従業者数</t>
    <rPh sb="1" eb="3">
      <t>センモン</t>
    </rPh>
    <rPh sb="4" eb="6">
      <t>カガク</t>
    </rPh>
    <rPh sb="6" eb="8">
      <t>ギジュツ</t>
    </rPh>
    <rPh sb="9" eb="11">
      <t>ギョウム</t>
    </rPh>
    <rPh sb="11" eb="13">
      <t>シエン</t>
    </rPh>
    <rPh sb="17" eb="18">
      <t>ギョウ</t>
    </rPh>
    <rPh sb="18" eb="19">
      <t>コウギョウ</t>
    </rPh>
    <rPh sb="19" eb="22">
      <t>ジュウギョウシャ</t>
    </rPh>
    <rPh sb="22" eb="23">
      <t>スウ</t>
    </rPh>
    <phoneticPr fontId="2"/>
  </si>
  <si>
    <t>県計・物品賃貸業</t>
    <rPh sb="0" eb="1">
      <t>ケン</t>
    </rPh>
    <rPh sb="1" eb="2">
      <t>ケイ</t>
    </rPh>
    <rPh sb="3" eb="5">
      <t>ブッピン</t>
    </rPh>
    <rPh sb="5" eb="8">
      <t>チンタイギョウ</t>
    </rPh>
    <phoneticPr fontId="2"/>
  </si>
  <si>
    <t>県計・学術研究機関</t>
    <rPh sb="0" eb="1">
      <t>ケン</t>
    </rPh>
    <rPh sb="1" eb="2">
      <t>ケイ</t>
    </rPh>
    <rPh sb="3" eb="5">
      <t>ガクジュツ</t>
    </rPh>
    <rPh sb="5" eb="7">
      <t>ケンキュウ</t>
    </rPh>
    <rPh sb="7" eb="9">
      <t>キカン</t>
    </rPh>
    <phoneticPr fontId="2"/>
  </si>
  <si>
    <t>県計・専門サービス業</t>
    <rPh sb="0" eb="2">
      <t>ケンケイ</t>
    </rPh>
    <rPh sb="3" eb="5">
      <t>センモン</t>
    </rPh>
    <rPh sb="9" eb="10">
      <t>ギョウ</t>
    </rPh>
    <phoneticPr fontId="2"/>
  </si>
  <si>
    <t>県計・広告業</t>
    <rPh sb="0" eb="1">
      <t>ケン</t>
    </rPh>
    <rPh sb="1" eb="2">
      <t>ケイ</t>
    </rPh>
    <rPh sb="3" eb="6">
      <t>コウコクギョウ</t>
    </rPh>
    <phoneticPr fontId="2"/>
  </si>
  <si>
    <t>県計・技術サービス業</t>
    <rPh sb="0" eb="1">
      <t>ケン</t>
    </rPh>
    <rPh sb="1" eb="2">
      <t>ケイ</t>
    </rPh>
    <rPh sb="3" eb="5">
      <t>ギジュツ</t>
    </rPh>
    <rPh sb="9" eb="10">
      <t>ギョウ</t>
    </rPh>
    <phoneticPr fontId="2"/>
  </si>
  <si>
    <t>県計・職業紹介労働者派遣</t>
    <rPh sb="0" eb="2">
      <t>ケンケイ</t>
    </rPh>
    <rPh sb="3" eb="5">
      <t>ショクギョウ</t>
    </rPh>
    <rPh sb="5" eb="7">
      <t>ショウカイ</t>
    </rPh>
    <rPh sb="7" eb="10">
      <t>ロウドウシャ</t>
    </rPh>
    <rPh sb="10" eb="12">
      <t>ハケン</t>
    </rPh>
    <phoneticPr fontId="2"/>
  </si>
  <si>
    <t>県計・その他の事業サービス業</t>
    <rPh sb="0" eb="2">
      <t>ケンケイ</t>
    </rPh>
    <rPh sb="5" eb="6">
      <t>ホカ</t>
    </rPh>
    <rPh sb="7" eb="9">
      <t>ジギョウ</t>
    </rPh>
    <rPh sb="13" eb="14">
      <t>ギョウ</t>
    </rPh>
    <phoneticPr fontId="2"/>
  </si>
  <si>
    <t>県計・学術研究機関(公)</t>
    <rPh sb="0" eb="2">
      <t>ケンケイ</t>
    </rPh>
    <rPh sb="3" eb="5">
      <t>ガクジュツ</t>
    </rPh>
    <rPh sb="5" eb="7">
      <t>ケンキュウ</t>
    </rPh>
    <rPh sb="7" eb="9">
      <t>キカン</t>
    </rPh>
    <rPh sb="10" eb="11">
      <t>コウ</t>
    </rPh>
    <phoneticPr fontId="2"/>
  </si>
  <si>
    <t>　</t>
    <phoneticPr fontId="2"/>
  </si>
  <si>
    <t>※「経済センサス－活動調査」から上の「学術研究機関」従業者</t>
    <rPh sb="2" eb="4">
      <t>ケイザイ</t>
    </rPh>
    <rPh sb="9" eb="11">
      <t>カツドウ</t>
    </rPh>
    <rPh sb="11" eb="13">
      <t>チョウサ</t>
    </rPh>
    <rPh sb="16" eb="17">
      <t>ウエ</t>
    </rPh>
    <rPh sb="19" eb="21">
      <t>ガクジュツ</t>
    </rPh>
    <rPh sb="21" eb="23">
      <t>ケンキュウ</t>
    </rPh>
    <rPh sb="23" eb="25">
      <t>キカン</t>
    </rPh>
    <rPh sb="26" eb="29">
      <t>ジュウギョウシャ</t>
    </rPh>
    <phoneticPr fontId="2"/>
  </si>
  <si>
    <t>数を採った場合、「経済センサス－基礎調査」から国・地方公共</t>
    <rPh sb="0" eb="1">
      <t>スウ</t>
    </rPh>
    <rPh sb="2" eb="3">
      <t>ト</t>
    </rPh>
    <rPh sb="5" eb="7">
      <t>バアイ</t>
    </rPh>
    <rPh sb="9" eb="11">
      <t>ケイザイ</t>
    </rPh>
    <rPh sb="16" eb="18">
      <t>キソ</t>
    </rPh>
    <rPh sb="18" eb="20">
      <t>チョウサ</t>
    </rPh>
    <rPh sb="23" eb="24">
      <t>クニ</t>
    </rPh>
    <rPh sb="25" eb="27">
      <t>チホウ</t>
    </rPh>
    <rPh sb="27" eb="29">
      <t>コウキョウ</t>
    </rPh>
    <phoneticPr fontId="2"/>
  </si>
  <si>
    <t>団体の従業者数を入れる。</t>
    <rPh sb="0" eb="2">
      <t>ダンタイ</t>
    </rPh>
    <rPh sb="3" eb="6">
      <t>ジュウギョウシャ</t>
    </rPh>
    <rPh sb="6" eb="7">
      <t>スウ</t>
    </rPh>
    <rPh sb="8" eb="9">
      <t>イ</t>
    </rPh>
    <phoneticPr fontId="2"/>
  </si>
  <si>
    <t>※著述芸術家業及び写真業の従業者数</t>
    <rPh sb="1" eb="3">
      <t>チョジュツ</t>
    </rPh>
    <rPh sb="3" eb="6">
      <t>ゲイジュツカ</t>
    </rPh>
    <rPh sb="6" eb="7">
      <t>ギョウ</t>
    </rPh>
    <rPh sb="7" eb="8">
      <t>オヨ</t>
    </rPh>
    <rPh sb="9" eb="12">
      <t>シャシンギョウ</t>
    </rPh>
    <rPh sb="13" eb="16">
      <t>ジュウギョウシャ</t>
    </rPh>
    <rPh sb="16" eb="17">
      <t>スウ</t>
    </rPh>
    <phoneticPr fontId="2"/>
  </si>
  <si>
    <t>県計・著述芸術家業</t>
    <rPh sb="0" eb="2">
      <t>ケンケイ</t>
    </rPh>
    <rPh sb="3" eb="5">
      <t>チョジュツ</t>
    </rPh>
    <rPh sb="5" eb="8">
      <t>ゲイジュツカ</t>
    </rPh>
    <rPh sb="8" eb="9">
      <t>ギョウ</t>
    </rPh>
    <phoneticPr fontId="2"/>
  </si>
  <si>
    <t>県計・写真業</t>
    <rPh sb="0" eb="2">
      <t>ケンケイ</t>
    </rPh>
    <rPh sb="3" eb="6">
      <t>シャシンギョウ</t>
    </rPh>
    <phoneticPr fontId="2"/>
  </si>
  <si>
    <t>※著述芸術家業、写真業にかかる従業者数を控除</t>
    <rPh sb="1" eb="3">
      <t>チョジュツ</t>
    </rPh>
    <rPh sb="3" eb="6">
      <t>ゲイジュツカ</t>
    </rPh>
    <rPh sb="6" eb="7">
      <t>ギョウ</t>
    </rPh>
    <rPh sb="8" eb="11">
      <t>シャシンギョウ</t>
    </rPh>
    <rPh sb="15" eb="18">
      <t>ジュウギョウシャ</t>
    </rPh>
    <rPh sb="18" eb="19">
      <t>スウ</t>
    </rPh>
    <rPh sb="20" eb="22">
      <t>コウジョ</t>
    </rPh>
    <phoneticPr fontId="2"/>
  </si>
  <si>
    <t>専門・科学技術、業務支援サービス業の市町村別の従業者数により、県内総生産を分割して市町村内総生産を推計</t>
    <rPh sb="0" eb="2">
      <t>センモン</t>
    </rPh>
    <rPh sb="3" eb="5">
      <t>カガク</t>
    </rPh>
    <rPh sb="5" eb="7">
      <t>ギジュツ</t>
    </rPh>
    <rPh sb="8" eb="10">
      <t>ギョウム</t>
    </rPh>
    <rPh sb="10" eb="12">
      <t>シエン</t>
    </rPh>
    <rPh sb="16" eb="17">
      <t>ギョウ</t>
    </rPh>
    <rPh sb="18" eb="21">
      <t>シチョウソン</t>
    </rPh>
    <rPh sb="21" eb="22">
      <t>ベツ</t>
    </rPh>
    <rPh sb="23" eb="25">
      <t>ジュウギョウ</t>
    </rPh>
    <rPh sb="25" eb="26">
      <t>シャ</t>
    </rPh>
    <rPh sb="26" eb="27">
      <t>スウ</t>
    </rPh>
    <rPh sb="31" eb="33">
      <t>ケンナイ</t>
    </rPh>
    <rPh sb="33" eb="36">
      <t>ソウセイサン</t>
    </rPh>
    <rPh sb="37" eb="39">
      <t>ブンカツ</t>
    </rPh>
    <rPh sb="41" eb="44">
      <t>シチョウソン</t>
    </rPh>
    <rPh sb="44" eb="45">
      <t>ナイ</t>
    </rPh>
    <rPh sb="45" eb="48">
      <t>ソウセイサン</t>
    </rPh>
    <rPh sb="49" eb="51">
      <t>スイケイ</t>
    </rPh>
    <phoneticPr fontId="2"/>
  </si>
  <si>
    <t>公務</t>
    <rPh sb="0" eb="2">
      <t>コウム</t>
    </rPh>
    <phoneticPr fontId="2"/>
  </si>
  <si>
    <t>○市町村歳出額</t>
    <rPh sb="1" eb="4">
      <t>シチョウソン</t>
    </rPh>
    <rPh sb="4" eb="7">
      <t>サイシュツガク</t>
    </rPh>
    <phoneticPr fontId="2"/>
  </si>
  <si>
    <t>○「群馬県県民経済計算」（群馬県）－経済活動別県内総生産（名目）－公務－県内総生産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5">
      <t>コウム</t>
    </rPh>
    <rPh sb="36" eb="38">
      <t>ケンナイ</t>
    </rPh>
    <rPh sb="38" eb="41">
      <t>ソウセイサン</t>
    </rPh>
    <phoneticPr fontId="2"/>
  </si>
  <si>
    <t>○「地方財政状況調査関係資料」（総務省）－決算状況調（市町村別）－歳出の合計－推計対象市町村、県計</t>
    <rPh sb="2" eb="4">
      <t>チホウ</t>
    </rPh>
    <rPh sb="4" eb="6">
      <t>ザイセイ</t>
    </rPh>
    <rPh sb="6" eb="8">
      <t>ジョウキョウ</t>
    </rPh>
    <rPh sb="8" eb="10">
      <t>チョウサ</t>
    </rPh>
    <rPh sb="10" eb="12">
      <t>カンケイ</t>
    </rPh>
    <rPh sb="12" eb="14">
      <t>シリョウ</t>
    </rPh>
    <rPh sb="16" eb="19">
      <t>ソウムショウ</t>
    </rPh>
    <rPh sb="21" eb="23">
      <t>ケッサン</t>
    </rPh>
    <rPh sb="23" eb="25">
      <t>ジョウキョウ</t>
    </rPh>
    <rPh sb="25" eb="26">
      <t>シラ</t>
    </rPh>
    <rPh sb="27" eb="30">
      <t>シチョウソン</t>
    </rPh>
    <rPh sb="30" eb="31">
      <t>ベツ</t>
    </rPh>
    <rPh sb="33" eb="35">
      <t>サイシュツ</t>
    </rPh>
    <rPh sb="36" eb="38">
      <t>ゴウケイ</t>
    </rPh>
    <rPh sb="39" eb="41">
      <t>スイケイ</t>
    </rPh>
    <rPh sb="41" eb="43">
      <t>タイショウ</t>
    </rPh>
    <rPh sb="43" eb="46">
      <t>シチョウソン</t>
    </rPh>
    <rPh sb="47" eb="49">
      <t>ケンケイ</t>
    </rPh>
    <phoneticPr fontId="2"/>
  </si>
  <si>
    <t>市町村別の歳出額の合計により、県内総生産を分割して市町村内総生産を推計</t>
    <rPh sb="0" eb="3">
      <t>シチョウソン</t>
    </rPh>
    <rPh sb="3" eb="4">
      <t>ベツ</t>
    </rPh>
    <rPh sb="5" eb="8">
      <t>サイシュツガク</t>
    </rPh>
    <rPh sb="9" eb="11">
      <t>ゴウケイ</t>
    </rPh>
    <rPh sb="15" eb="17">
      <t>ケンナイ</t>
    </rPh>
    <rPh sb="17" eb="20">
      <t>ソウセイサン</t>
    </rPh>
    <rPh sb="21" eb="23">
      <t>ブンカツ</t>
    </rPh>
    <rPh sb="25" eb="28">
      <t>シチョウソン</t>
    </rPh>
    <rPh sb="28" eb="29">
      <t>ナイ</t>
    </rPh>
    <rPh sb="29" eb="32">
      <t>ソウセイサン</t>
    </rPh>
    <rPh sb="33" eb="35">
      <t>スイケイ</t>
    </rPh>
    <phoneticPr fontId="2"/>
  </si>
  <si>
    <t>教育</t>
    <rPh sb="0" eb="2">
      <t>キョウイク</t>
    </rPh>
    <phoneticPr fontId="2"/>
  </si>
  <si>
    <t>○「群馬県県民経済計算」（群馬県）－経済活動別県内総生産（名目）－教育－県内総生産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5">
      <t>キョウイク</t>
    </rPh>
    <rPh sb="36" eb="38">
      <t>ケンナイ</t>
    </rPh>
    <rPh sb="38" eb="41">
      <t>ソウセイサン</t>
    </rPh>
    <phoneticPr fontId="2"/>
  </si>
  <si>
    <t>－学校教育－会社以外の法人、国・地方公共団体－従業者数（総数）－推計対象市町村、県計</t>
    <rPh sb="1" eb="3">
      <t>ガッコウ</t>
    </rPh>
    <rPh sb="3" eb="5">
      <t>キョウイク</t>
    </rPh>
    <rPh sb="6" eb="8">
      <t>カイシャ</t>
    </rPh>
    <rPh sb="8" eb="10">
      <t>イガイ</t>
    </rPh>
    <rPh sb="11" eb="13">
      <t>ホウジン</t>
    </rPh>
    <rPh sb="14" eb="15">
      <t>クニ</t>
    </rPh>
    <rPh sb="16" eb="18">
      <t>チホウ</t>
    </rPh>
    <rPh sb="18" eb="20">
      <t>コウキョウ</t>
    </rPh>
    <rPh sb="20" eb="22">
      <t>ダンタイ</t>
    </rPh>
    <rPh sb="23" eb="26">
      <t>ジュウギョウシャ</t>
    </rPh>
    <rPh sb="26" eb="27">
      <t>スウ</t>
    </rPh>
    <rPh sb="28" eb="30">
      <t>ソウスウ</t>
    </rPh>
    <rPh sb="32" eb="34">
      <t>スイケイ</t>
    </rPh>
    <rPh sb="34" eb="36">
      <t>タイショウ</t>
    </rPh>
    <rPh sb="36" eb="39">
      <t>シチョウソン</t>
    </rPh>
    <rPh sb="40" eb="42">
      <t>ケンケイ</t>
    </rPh>
    <phoneticPr fontId="2"/>
  </si>
  <si>
    <t>－産業（小分類）別従業者数－学校教育－会社以外の法人、国・地方公共団体</t>
    <rPh sb="1" eb="3">
      <t>サンギョウ</t>
    </rPh>
    <rPh sb="4" eb="7">
      <t>ショウブンルイ</t>
    </rPh>
    <rPh sb="8" eb="9">
      <t>ベツ</t>
    </rPh>
    <rPh sb="9" eb="12">
      <t>ジュウギョウシャ</t>
    </rPh>
    <rPh sb="12" eb="13">
      <t>スウ</t>
    </rPh>
    <rPh sb="14" eb="16">
      <t>ガッコウ</t>
    </rPh>
    <rPh sb="16" eb="18">
      <t>キョウイク</t>
    </rPh>
    <rPh sb="19" eb="21">
      <t>カイシャ</t>
    </rPh>
    <rPh sb="21" eb="23">
      <t>イガイ</t>
    </rPh>
    <rPh sb="24" eb="26">
      <t>ホウジン</t>
    </rPh>
    <rPh sb="27" eb="28">
      <t>クニ</t>
    </rPh>
    <rPh sb="29" eb="31">
      <t>チホウ</t>
    </rPh>
    <rPh sb="31" eb="33">
      <t>コウキョウ</t>
    </rPh>
    <rPh sb="33" eb="35">
      <t>ダンタイ</t>
    </rPh>
    <phoneticPr fontId="2"/>
  </si>
  <si>
    <t>※国・地方公共団体は「経済センサス－基礎調査」から採る</t>
    <rPh sb="1" eb="2">
      <t>クニ</t>
    </rPh>
    <rPh sb="3" eb="5">
      <t>チホウ</t>
    </rPh>
    <rPh sb="5" eb="7">
      <t>コウキョウ</t>
    </rPh>
    <rPh sb="7" eb="9">
      <t>ダンタイ</t>
    </rPh>
    <rPh sb="11" eb="13">
      <t>ケイザイ</t>
    </rPh>
    <rPh sb="18" eb="20">
      <t>キソ</t>
    </rPh>
    <rPh sb="20" eb="22">
      <t>チョウサ</t>
    </rPh>
    <rPh sb="25" eb="26">
      <t>ト</t>
    </rPh>
    <phoneticPr fontId="2"/>
  </si>
  <si>
    <t>－職業・教育支援施設、他に分類されない教育・学習支援業－従業者数（総数）－推計対象市町村、県計</t>
    <rPh sb="1" eb="3">
      <t>ショクギョウ</t>
    </rPh>
    <rPh sb="4" eb="6">
      <t>キョウイク</t>
    </rPh>
    <rPh sb="6" eb="8">
      <t>シエン</t>
    </rPh>
    <rPh sb="8" eb="10">
      <t>シセツ</t>
    </rPh>
    <rPh sb="11" eb="12">
      <t>ホカ</t>
    </rPh>
    <rPh sb="13" eb="15">
      <t>ブンルイ</t>
    </rPh>
    <rPh sb="19" eb="21">
      <t>キョウイク</t>
    </rPh>
    <rPh sb="22" eb="24">
      <t>ガクシュウ</t>
    </rPh>
    <rPh sb="24" eb="27">
      <t>シエンギョウ</t>
    </rPh>
    <rPh sb="28" eb="31">
      <t>ジュウギョウシャ</t>
    </rPh>
    <rPh sb="31" eb="32">
      <t>スウ</t>
    </rPh>
    <rPh sb="33" eb="35">
      <t>ソウスウ</t>
    </rPh>
    <rPh sb="37" eb="39">
      <t>スイケイ</t>
    </rPh>
    <rPh sb="39" eb="41">
      <t>タイショウ</t>
    </rPh>
    <rPh sb="41" eb="44">
      <t>シチョウソン</t>
    </rPh>
    <rPh sb="45" eb="47">
      <t>ケンケイ</t>
    </rPh>
    <phoneticPr fontId="2"/>
  </si>
  <si>
    <t>教育の市町村別の従業者数により、県内総生産を分割して市町村内総生産を推計</t>
    <rPh sb="0" eb="2">
      <t>キョウイク</t>
    </rPh>
    <rPh sb="3" eb="6">
      <t>シチョウソン</t>
    </rPh>
    <rPh sb="6" eb="7">
      <t>ベツ</t>
    </rPh>
    <rPh sb="8" eb="10">
      <t>ジュウギョウ</t>
    </rPh>
    <rPh sb="10" eb="11">
      <t>シャ</t>
    </rPh>
    <rPh sb="11" eb="12">
      <t>スウ</t>
    </rPh>
    <rPh sb="16" eb="18">
      <t>ケンナイ</t>
    </rPh>
    <rPh sb="18" eb="21">
      <t>ソウセイサン</t>
    </rPh>
    <rPh sb="22" eb="24">
      <t>ブンカツ</t>
    </rPh>
    <rPh sb="26" eb="29">
      <t>シチョウソン</t>
    </rPh>
    <rPh sb="29" eb="30">
      <t>ナイ</t>
    </rPh>
    <rPh sb="30" eb="33">
      <t>ソウセイサン</t>
    </rPh>
    <rPh sb="34" eb="36">
      <t>スイケイ</t>
    </rPh>
    <phoneticPr fontId="2"/>
  </si>
  <si>
    <t>○学校教育の従業者数</t>
    <rPh sb="1" eb="3">
      <t>ガッコウ</t>
    </rPh>
    <rPh sb="3" eb="5">
      <t>キョウイク</t>
    </rPh>
    <rPh sb="5" eb="6">
      <t>コウギョウ</t>
    </rPh>
    <rPh sb="6" eb="9">
      <t>ジュウギョウシャ</t>
    </rPh>
    <rPh sb="9" eb="10">
      <t>スウ</t>
    </rPh>
    <phoneticPr fontId="2"/>
  </si>
  <si>
    <t>県計・会社以外の法人</t>
    <rPh sb="0" eb="1">
      <t>ケン</t>
    </rPh>
    <rPh sb="1" eb="2">
      <t>ケイ</t>
    </rPh>
    <rPh sb="3" eb="5">
      <t>カイシャ</t>
    </rPh>
    <rPh sb="5" eb="7">
      <t>イガイ</t>
    </rPh>
    <rPh sb="8" eb="10">
      <t>ホウジン</t>
    </rPh>
    <phoneticPr fontId="2"/>
  </si>
  <si>
    <t>県計・国、地方公共団体</t>
    <rPh sb="0" eb="1">
      <t>ケン</t>
    </rPh>
    <rPh sb="1" eb="2">
      <t>ケイ</t>
    </rPh>
    <rPh sb="3" eb="4">
      <t>クニ</t>
    </rPh>
    <rPh sb="5" eb="7">
      <t>チホウ</t>
    </rPh>
    <rPh sb="7" eb="9">
      <t>コウキョウ</t>
    </rPh>
    <rPh sb="9" eb="11">
      <t>ダンタイ</t>
    </rPh>
    <phoneticPr fontId="2"/>
  </si>
  <si>
    <t>県計・学校教育従業者数</t>
    <rPh sb="0" eb="2">
      <t>ケンケイ</t>
    </rPh>
    <rPh sb="3" eb="5">
      <t>ガッコウ</t>
    </rPh>
    <rPh sb="5" eb="7">
      <t>キョウイク</t>
    </rPh>
    <rPh sb="7" eb="10">
      <t>ジュウギョウシャ</t>
    </rPh>
    <rPh sb="10" eb="11">
      <t>スウ</t>
    </rPh>
    <phoneticPr fontId="2"/>
  </si>
  <si>
    <t>○職業・教育支援施設及び他に分類されない教育・学習支援業の従業者数</t>
    <rPh sb="1" eb="3">
      <t>ショクギョウ</t>
    </rPh>
    <rPh sb="4" eb="6">
      <t>キョウイク</t>
    </rPh>
    <rPh sb="6" eb="8">
      <t>シエン</t>
    </rPh>
    <rPh sb="8" eb="10">
      <t>シセツ</t>
    </rPh>
    <rPh sb="10" eb="11">
      <t>オヨ</t>
    </rPh>
    <rPh sb="12" eb="13">
      <t>ホカ</t>
    </rPh>
    <rPh sb="14" eb="16">
      <t>ブンルイ</t>
    </rPh>
    <rPh sb="20" eb="22">
      <t>キョウイク</t>
    </rPh>
    <rPh sb="23" eb="25">
      <t>ガクシュウ</t>
    </rPh>
    <rPh sb="25" eb="27">
      <t>シエン</t>
    </rPh>
    <rPh sb="27" eb="28">
      <t>ギョウ</t>
    </rPh>
    <rPh sb="29" eb="32">
      <t>ジュウギョウシャ</t>
    </rPh>
    <rPh sb="32" eb="33">
      <t>スウ</t>
    </rPh>
    <phoneticPr fontId="2"/>
  </si>
  <si>
    <t>※学校教育従業者数を加算</t>
    <rPh sb="1" eb="3">
      <t>ガッコウ</t>
    </rPh>
    <rPh sb="3" eb="5">
      <t>キョウイク</t>
    </rPh>
    <rPh sb="5" eb="8">
      <t>ジュウギョウシャ</t>
    </rPh>
    <rPh sb="8" eb="9">
      <t>スウ</t>
    </rPh>
    <rPh sb="10" eb="12">
      <t>カサン</t>
    </rPh>
    <phoneticPr fontId="2"/>
  </si>
  <si>
    <t>県計・職業、教育支援施設</t>
    <rPh sb="0" eb="1">
      <t>ケン</t>
    </rPh>
    <rPh sb="1" eb="2">
      <t>ケイ</t>
    </rPh>
    <rPh sb="3" eb="5">
      <t>ショクギョウ</t>
    </rPh>
    <rPh sb="6" eb="8">
      <t>キョウイク</t>
    </rPh>
    <rPh sb="8" eb="10">
      <t>シエン</t>
    </rPh>
    <rPh sb="10" eb="12">
      <t>シセツ</t>
    </rPh>
    <phoneticPr fontId="2"/>
  </si>
  <si>
    <t>県計・他に分類されない教育</t>
    <rPh sb="0" eb="1">
      <t>ケン</t>
    </rPh>
    <rPh sb="1" eb="2">
      <t>ケイ</t>
    </rPh>
    <rPh sb="3" eb="4">
      <t>ホカ</t>
    </rPh>
    <rPh sb="5" eb="7">
      <t>ブンルイ</t>
    </rPh>
    <rPh sb="11" eb="13">
      <t>キョウイク</t>
    </rPh>
    <phoneticPr fontId="2"/>
  </si>
  <si>
    <t>保健衛生・社会事業</t>
    <rPh sb="0" eb="2">
      <t>ホケン</t>
    </rPh>
    <rPh sb="2" eb="4">
      <t>エイセイ</t>
    </rPh>
    <rPh sb="5" eb="7">
      <t>シャカイ</t>
    </rPh>
    <rPh sb="7" eb="9">
      <t>ジギョウ</t>
    </rPh>
    <phoneticPr fontId="2"/>
  </si>
  <si>
    <t>○「群馬県県民経済計算」（群馬県）－経済活動別県内総生産（名目）－保健衛生・社会事業－県内総生産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5">
      <t>ホケン</t>
    </rPh>
    <rPh sb="35" eb="37">
      <t>エイセイ</t>
    </rPh>
    <rPh sb="38" eb="40">
      <t>シャカイ</t>
    </rPh>
    <rPh sb="40" eb="42">
      <t>ジギョウ</t>
    </rPh>
    <rPh sb="43" eb="45">
      <t>ケンナイ</t>
    </rPh>
    <rPh sb="45" eb="48">
      <t>ソウセイサン</t>
    </rPh>
    <phoneticPr fontId="2"/>
  </si>
  <si>
    <t>－産業（小分類）別従業者数－医療業、保健衛生、社会保険・社会福祉・介護事業</t>
    <rPh sb="1" eb="3">
      <t>サンギョウ</t>
    </rPh>
    <rPh sb="4" eb="7">
      <t>ショウブンルイ</t>
    </rPh>
    <rPh sb="8" eb="9">
      <t>ベツ</t>
    </rPh>
    <rPh sb="9" eb="12">
      <t>ジュウギョウシャ</t>
    </rPh>
    <rPh sb="12" eb="13">
      <t>スウ</t>
    </rPh>
    <rPh sb="14" eb="17">
      <t>イリョウギョウ</t>
    </rPh>
    <rPh sb="18" eb="20">
      <t>ホケン</t>
    </rPh>
    <rPh sb="20" eb="22">
      <t>エイセイ</t>
    </rPh>
    <rPh sb="23" eb="25">
      <t>シャカイ</t>
    </rPh>
    <rPh sb="25" eb="27">
      <t>ホケン</t>
    </rPh>
    <rPh sb="28" eb="30">
      <t>シャカイ</t>
    </rPh>
    <rPh sb="30" eb="32">
      <t>フクシ</t>
    </rPh>
    <rPh sb="33" eb="35">
      <t>カイゴ</t>
    </rPh>
    <rPh sb="35" eb="37">
      <t>ジギョウ</t>
    </rPh>
    <phoneticPr fontId="2"/>
  </si>
  <si>
    <t>－医療業、保健衛生、社会保険・社会福祉・介護事業－民営：従業者数（総数）－推計対象市町村、県計</t>
    <rPh sb="1" eb="4">
      <t>イリョウギョウ</t>
    </rPh>
    <rPh sb="5" eb="7">
      <t>ホケン</t>
    </rPh>
    <rPh sb="7" eb="9">
      <t>エイセイ</t>
    </rPh>
    <rPh sb="10" eb="12">
      <t>シャカイ</t>
    </rPh>
    <rPh sb="12" eb="14">
      <t>ホケン</t>
    </rPh>
    <rPh sb="15" eb="17">
      <t>シャカイ</t>
    </rPh>
    <rPh sb="17" eb="19">
      <t>フクシ</t>
    </rPh>
    <rPh sb="20" eb="22">
      <t>カイゴ</t>
    </rPh>
    <rPh sb="22" eb="24">
      <t>ジギョウ</t>
    </rPh>
    <rPh sb="25" eb="27">
      <t>ミンエイ</t>
    </rPh>
    <rPh sb="28" eb="31">
      <t>ジュウギョウシャ</t>
    </rPh>
    <rPh sb="31" eb="32">
      <t>スウ</t>
    </rPh>
    <rPh sb="33" eb="35">
      <t>ソウスウ</t>
    </rPh>
    <rPh sb="37" eb="39">
      <t>スイケイ</t>
    </rPh>
    <rPh sb="39" eb="41">
      <t>タイショウ</t>
    </rPh>
    <rPh sb="41" eb="44">
      <t>シチョウソン</t>
    </rPh>
    <rPh sb="45" eb="47">
      <t>ケンケイ</t>
    </rPh>
    <phoneticPr fontId="2"/>
  </si>
  <si>
    <t>－管理、補助的経済活動を行う事業所－民営：従業者数（総数）－推計対象市町村、県計</t>
    <rPh sb="1" eb="3">
      <t>カンリ</t>
    </rPh>
    <rPh sb="4" eb="7">
      <t>ホジョテキ</t>
    </rPh>
    <rPh sb="7" eb="9">
      <t>ケイザイ</t>
    </rPh>
    <rPh sb="9" eb="11">
      <t>カツドウ</t>
    </rPh>
    <rPh sb="12" eb="13">
      <t>オコナ</t>
    </rPh>
    <rPh sb="14" eb="17">
      <t>ジギョウショ</t>
    </rPh>
    <rPh sb="18" eb="20">
      <t>ミンエイ</t>
    </rPh>
    <rPh sb="21" eb="24">
      <t>ジュウギョウシャ</t>
    </rPh>
    <rPh sb="24" eb="25">
      <t>スウ</t>
    </rPh>
    <rPh sb="26" eb="28">
      <t>ソウスウ</t>
    </rPh>
    <rPh sb="30" eb="32">
      <t>スイケイ</t>
    </rPh>
    <rPh sb="32" eb="34">
      <t>タイショウ</t>
    </rPh>
    <rPh sb="34" eb="37">
      <t>シチョウソン</t>
    </rPh>
    <rPh sb="38" eb="40">
      <t>ケンケイ</t>
    </rPh>
    <phoneticPr fontId="2"/>
  </si>
  <si>
    <t>○「経済センサス－基礎調査」（総務省）－事業所に関する集計－産業横断的集計－都道府県別結果</t>
    <rPh sb="2" eb="4">
      <t>ケイザイ</t>
    </rPh>
    <rPh sb="9" eb="11">
      <t>キソ</t>
    </rPh>
    <rPh sb="11" eb="13">
      <t>チョウサ</t>
    </rPh>
    <rPh sb="15" eb="18">
      <t>ソウムショウ</t>
    </rPh>
    <rPh sb="20" eb="23">
      <t>ジギョウショ</t>
    </rPh>
    <rPh sb="24" eb="25">
      <t>カン</t>
    </rPh>
    <rPh sb="27" eb="29">
      <t>シュウケイ</t>
    </rPh>
    <rPh sb="30" eb="32">
      <t>サンギョウ</t>
    </rPh>
    <rPh sb="32" eb="35">
      <t>オウダンテキ</t>
    </rPh>
    <rPh sb="35" eb="37">
      <t>シュウケイ</t>
    </rPh>
    <rPh sb="38" eb="42">
      <t>トドウフケン</t>
    </rPh>
    <rPh sb="42" eb="43">
      <t>ベツ</t>
    </rPh>
    <rPh sb="43" eb="45">
      <t>ケッカ</t>
    </rPh>
    <phoneticPr fontId="2"/>
  </si>
  <si>
    <t>－医療業、保健衛生、社会保険・社会福祉・介護事業－国、地方公共団体－従業者数（総数）</t>
    <rPh sb="1" eb="4">
      <t>イリョウギョウ</t>
    </rPh>
    <rPh sb="5" eb="7">
      <t>ホケン</t>
    </rPh>
    <rPh sb="7" eb="9">
      <t>エイセイ</t>
    </rPh>
    <rPh sb="10" eb="12">
      <t>シャカイ</t>
    </rPh>
    <rPh sb="12" eb="14">
      <t>ホケン</t>
    </rPh>
    <rPh sb="15" eb="17">
      <t>シャカイ</t>
    </rPh>
    <rPh sb="17" eb="19">
      <t>フクシ</t>
    </rPh>
    <rPh sb="20" eb="22">
      <t>カイゴ</t>
    </rPh>
    <rPh sb="22" eb="24">
      <t>ジギョウ</t>
    </rPh>
    <rPh sb="25" eb="26">
      <t>クニ</t>
    </rPh>
    <rPh sb="27" eb="29">
      <t>チホウ</t>
    </rPh>
    <rPh sb="29" eb="31">
      <t>コウキョウ</t>
    </rPh>
    <rPh sb="31" eb="33">
      <t>ダンタイ</t>
    </rPh>
    <rPh sb="34" eb="37">
      <t>ジュウギョウシャ</t>
    </rPh>
    <rPh sb="37" eb="38">
      <t>スウ</t>
    </rPh>
    <rPh sb="39" eb="41">
      <t>ソウスウ</t>
    </rPh>
    <phoneticPr fontId="2"/>
  </si>
  <si>
    <t>－産業（小分類）別従業者数－医療業、保健衛生、社会保険・社会福祉・介護事業－国、地方公共団体</t>
    <rPh sb="1" eb="3">
      <t>サンギョウ</t>
    </rPh>
    <rPh sb="4" eb="7">
      <t>ショウブンルイ</t>
    </rPh>
    <rPh sb="8" eb="9">
      <t>ベツ</t>
    </rPh>
    <rPh sb="9" eb="12">
      <t>ジュウギョウシャ</t>
    </rPh>
    <rPh sb="12" eb="13">
      <t>スウ</t>
    </rPh>
    <rPh sb="14" eb="17">
      <t>イリョウギョウ</t>
    </rPh>
    <rPh sb="18" eb="20">
      <t>ホケン</t>
    </rPh>
    <rPh sb="20" eb="22">
      <t>エイセイ</t>
    </rPh>
    <rPh sb="23" eb="25">
      <t>シャカイ</t>
    </rPh>
    <rPh sb="25" eb="27">
      <t>ホケン</t>
    </rPh>
    <rPh sb="28" eb="30">
      <t>シャカイ</t>
    </rPh>
    <rPh sb="30" eb="32">
      <t>フクシ</t>
    </rPh>
    <rPh sb="33" eb="35">
      <t>カイゴ</t>
    </rPh>
    <rPh sb="35" eb="37">
      <t>ジギョウ</t>
    </rPh>
    <rPh sb="38" eb="39">
      <t>クニ</t>
    </rPh>
    <rPh sb="40" eb="42">
      <t>チホウ</t>
    </rPh>
    <rPh sb="42" eb="44">
      <t>コウキョウ</t>
    </rPh>
    <rPh sb="44" eb="46">
      <t>ダンタイ</t>
    </rPh>
    <phoneticPr fontId="2"/>
  </si>
  <si>
    <t>※「経済センサス－活動調査」に国・地方公共団体の値が無い場合、</t>
    <rPh sb="2" eb="4">
      <t>ケイザイ</t>
    </rPh>
    <rPh sb="9" eb="11">
      <t>カツドウ</t>
    </rPh>
    <rPh sb="11" eb="13">
      <t>チョウサ</t>
    </rPh>
    <rPh sb="15" eb="16">
      <t>クニ</t>
    </rPh>
    <rPh sb="17" eb="19">
      <t>チホウ</t>
    </rPh>
    <rPh sb="19" eb="21">
      <t>コウキョウ</t>
    </rPh>
    <rPh sb="21" eb="23">
      <t>ダンタイ</t>
    </rPh>
    <rPh sb="24" eb="25">
      <t>アタイ</t>
    </rPh>
    <rPh sb="26" eb="27">
      <t>ナ</t>
    </rPh>
    <rPh sb="28" eb="30">
      <t>バアイ</t>
    </rPh>
    <phoneticPr fontId="2"/>
  </si>
  <si>
    <t>国・地方公共団体は「経済センサス－基礎調査」から採る</t>
    <rPh sb="0" eb="1">
      <t>クニ</t>
    </rPh>
    <rPh sb="2" eb="4">
      <t>チホウ</t>
    </rPh>
    <rPh sb="4" eb="6">
      <t>コウキョウ</t>
    </rPh>
    <rPh sb="6" eb="8">
      <t>ダンタイ</t>
    </rPh>
    <rPh sb="10" eb="12">
      <t>ケイザイ</t>
    </rPh>
    <rPh sb="17" eb="19">
      <t>キソ</t>
    </rPh>
    <rPh sb="19" eb="21">
      <t>チョウサ</t>
    </rPh>
    <rPh sb="24" eb="25">
      <t>ト</t>
    </rPh>
    <phoneticPr fontId="2"/>
  </si>
  <si>
    <t>○医療業の従業者数</t>
    <rPh sb="1" eb="4">
      <t>イリョウギョウ</t>
    </rPh>
    <rPh sb="4" eb="5">
      <t>コウギョウ</t>
    </rPh>
    <rPh sb="5" eb="8">
      <t>ジュウギョウシャ</t>
    </rPh>
    <rPh sb="8" eb="9">
      <t>スウ</t>
    </rPh>
    <phoneticPr fontId="2"/>
  </si>
  <si>
    <t>県計・医療業</t>
    <rPh sb="0" eb="1">
      <t>ケン</t>
    </rPh>
    <rPh sb="1" eb="2">
      <t>ケイ</t>
    </rPh>
    <rPh sb="3" eb="6">
      <t>イリョウギョウ</t>
    </rPh>
    <phoneticPr fontId="2"/>
  </si>
  <si>
    <t>※「経済センサス－活動調査」に国、地方公共団体が含まれて</t>
    <rPh sb="2" eb="4">
      <t>ケイザイ</t>
    </rPh>
    <rPh sb="9" eb="11">
      <t>カツドウ</t>
    </rPh>
    <rPh sb="11" eb="13">
      <t>チョウサ</t>
    </rPh>
    <rPh sb="15" eb="16">
      <t>クニ</t>
    </rPh>
    <rPh sb="17" eb="19">
      <t>チホウ</t>
    </rPh>
    <rPh sb="19" eb="21">
      <t>コウキョウ</t>
    </rPh>
    <rPh sb="21" eb="23">
      <t>ダンタイ</t>
    </rPh>
    <rPh sb="24" eb="25">
      <t>フク</t>
    </rPh>
    <phoneticPr fontId="2"/>
  </si>
  <si>
    <t>いない場合は、「経済センサス－基礎調査」から加算</t>
    <rPh sb="3" eb="5">
      <t>バアイ</t>
    </rPh>
    <rPh sb="8" eb="10">
      <t>ケイザイ</t>
    </rPh>
    <rPh sb="15" eb="17">
      <t>キソ</t>
    </rPh>
    <rPh sb="17" eb="19">
      <t>チョウサ</t>
    </rPh>
    <rPh sb="22" eb="24">
      <t>カサン</t>
    </rPh>
    <phoneticPr fontId="2"/>
  </si>
  <si>
    <t>県計・医療業</t>
    <rPh sb="0" eb="2">
      <t>ケンケイ</t>
    </rPh>
    <rPh sb="3" eb="6">
      <t>イリョウギョウ</t>
    </rPh>
    <phoneticPr fontId="2"/>
  </si>
  <si>
    <t>県計・医療業従業者数</t>
    <rPh sb="0" eb="2">
      <t>ケンケイ</t>
    </rPh>
    <rPh sb="3" eb="6">
      <t>イリョウギョウ</t>
    </rPh>
    <rPh sb="6" eb="9">
      <t>ジュウギョウシャ</t>
    </rPh>
    <rPh sb="9" eb="10">
      <t>スウ</t>
    </rPh>
    <phoneticPr fontId="2"/>
  </si>
  <si>
    <t>○保健衛生の従業者数</t>
    <rPh sb="1" eb="3">
      <t>ホケン</t>
    </rPh>
    <rPh sb="3" eb="5">
      <t>エイセイ</t>
    </rPh>
    <rPh sb="5" eb="6">
      <t>コウギョウ</t>
    </rPh>
    <rPh sb="6" eb="9">
      <t>ジュウギョウシャ</t>
    </rPh>
    <rPh sb="9" eb="10">
      <t>スウ</t>
    </rPh>
    <phoneticPr fontId="2"/>
  </si>
  <si>
    <t>県計・保健衛生</t>
    <rPh sb="0" eb="1">
      <t>ケン</t>
    </rPh>
    <rPh sb="1" eb="2">
      <t>ケイ</t>
    </rPh>
    <rPh sb="3" eb="5">
      <t>ホケン</t>
    </rPh>
    <rPh sb="5" eb="7">
      <t>エイセイ</t>
    </rPh>
    <phoneticPr fontId="2"/>
  </si>
  <si>
    <t>県計・保健衛生</t>
    <rPh sb="0" eb="2">
      <t>ケンケイ</t>
    </rPh>
    <rPh sb="3" eb="5">
      <t>ホケン</t>
    </rPh>
    <rPh sb="5" eb="7">
      <t>エイセイ</t>
    </rPh>
    <phoneticPr fontId="2"/>
  </si>
  <si>
    <t>県計・保健衛生従業者数</t>
    <rPh sb="0" eb="2">
      <t>ケンケイ</t>
    </rPh>
    <rPh sb="3" eb="5">
      <t>ホケン</t>
    </rPh>
    <rPh sb="5" eb="7">
      <t>エイセイ</t>
    </rPh>
    <rPh sb="7" eb="10">
      <t>ジュウギョウシャ</t>
    </rPh>
    <rPh sb="10" eb="11">
      <t>スウ</t>
    </rPh>
    <phoneticPr fontId="2"/>
  </si>
  <si>
    <t>○社会保険・社会福祉・介護事業の従業者数</t>
    <rPh sb="1" eb="3">
      <t>シャカイ</t>
    </rPh>
    <rPh sb="3" eb="5">
      <t>ホケン</t>
    </rPh>
    <rPh sb="6" eb="8">
      <t>シャカイ</t>
    </rPh>
    <rPh sb="8" eb="10">
      <t>フクシ</t>
    </rPh>
    <rPh sb="11" eb="13">
      <t>カイゴ</t>
    </rPh>
    <rPh sb="13" eb="15">
      <t>ジギョウ</t>
    </rPh>
    <rPh sb="15" eb="16">
      <t>コウギョウ</t>
    </rPh>
    <rPh sb="16" eb="19">
      <t>ジュウギョウシャ</t>
    </rPh>
    <rPh sb="19" eb="20">
      <t>スウ</t>
    </rPh>
    <phoneticPr fontId="2"/>
  </si>
  <si>
    <t>県計・社会保険など</t>
    <rPh sb="0" eb="1">
      <t>ケン</t>
    </rPh>
    <rPh sb="1" eb="2">
      <t>ケイ</t>
    </rPh>
    <rPh sb="3" eb="5">
      <t>シャカイ</t>
    </rPh>
    <rPh sb="5" eb="7">
      <t>ホケン</t>
    </rPh>
    <phoneticPr fontId="2"/>
  </si>
  <si>
    <t>県計・社会保険など</t>
    <rPh sb="0" eb="2">
      <t>ケンケイ</t>
    </rPh>
    <rPh sb="3" eb="5">
      <t>シャカイ</t>
    </rPh>
    <rPh sb="5" eb="7">
      <t>ホケン</t>
    </rPh>
    <phoneticPr fontId="2"/>
  </si>
  <si>
    <t>県計・社会保険など従業者数</t>
    <rPh sb="0" eb="2">
      <t>ケンケイ</t>
    </rPh>
    <rPh sb="3" eb="5">
      <t>シャカイ</t>
    </rPh>
    <rPh sb="5" eb="7">
      <t>ホケン</t>
    </rPh>
    <rPh sb="9" eb="12">
      <t>ジュウギョウシャ</t>
    </rPh>
    <rPh sb="12" eb="13">
      <t>スウ</t>
    </rPh>
    <phoneticPr fontId="2"/>
  </si>
  <si>
    <t>※各産業の従業者の計</t>
    <rPh sb="1" eb="4">
      <t>カクサンギョウ</t>
    </rPh>
    <rPh sb="5" eb="8">
      <t>ジュウギョウシャ</t>
    </rPh>
    <rPh sb="9" eb="10">
      <t>ケイ</t>
    </rPh>
    <phoneticPr fontId="2"/>
  </si>
  <si>
    <t>その他のサービス業</t>
    <rPh sb="2" eb="3">
      <t>ホカ</t>
    </rPh>
    <rPh sb="8" eb="9">
      <t>ギョウ</t>
    </rPh>
    <phoneticPr fontId="2"/>
  </si>
  <si>
    <t>○「群馬県県民経済計算」（群馬県）－経済活動別県内総生産（名目）－その他のサービス業－県内総生産</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5" eb="36">
      <t>ホカ</t>
    </rPh>
    <rPh sb="41" eb="42">
      <t>ギョウ</t>
    </rPh>
    <rPh sb="43" eb="45">
      <t>ケンナイ</t>
    </rPh>
    <rPh sb="45" eb="48">
      <t>ソウセイサン</t>
    </rPh>
    <phoneticPr fontId="2"/>
  </si>
  <si>
    <t>洗濯・理容・美容・浴場業、その他の生活関連サービス業、娯楽業、協同組合（他に分類されないもの）</t>
    <rPh sb="0" eb="2">
      <t>センタク</t>
    </rPh>
    <rPh sb="3" eb="5">
      <t>リヨウ</t>
    </rPh>
    <rPh sb="6" eb="8">
      <t>ビヨウ</t>
    </rPh>
    <rPh sb="9" eb="12">
      <t>ヨクジョウギョウ</t>
    </rPh>
    <rPh sb="15" eb="16">
      <t>ホカ</t>
    </rPh>
    <rPh sb="17" eb="19">
      <t>セイカツ</t>
    </rPh>
    <rPh sb="19" eb="21">
      <t>カンレン</t>
    </rPh>
    <rPh sb="25" eb="26">
      <t>ギョウ</t>
    </rPh>
    <rPh sb="27" eb="30">
      <t>ゴラクギョウ</t>
    </rPh>
    <rPh sb="31" eb="33">
      <t>キョウドウ</t>
    </rPh>
    <rPh sb="33" eb="35">
      <t>クミアイ</t>
    </rPh>
    <rPh sb="36" eb="37">
      <t>ホカ</t>
    </rPh>
    <rPh sb="38" eb="40">
      <t>ブンルイ</t>
    </rPh>
    <phoneticPr fontId="2"/>
  </si>
  <si>
    <t>自動車整備業、機械等修理業、その他のサ－ビス業（会社以外の法人）</t>
    <rPh sb="0" eb="3">
      <t>ジドウシャ</t>
    </rPh>
    <rPh sb="3" eb="6">
      <t>セイビギョウ</t>
    </rPh>
    <rPh sb="7" eb="9">
      <t>キカイ</t>
    </rPh>
    <rPh sb="9" eb="10">
      <t>トウ</t>
    </rPh>
    <rPh sb="10" eb="13">
      <t>シュウリギョウ</t>
    </rPh>
    <rPh sb="16" eb="17">
      <t>ホカ</t>
    </rPh>
    <rPh sb="22" eb="23">
      <t>ギョウ</t>
    </rPh>
    <rPh sb="24" eb="26">
      <t>カイシャ</t>
    </rPh>
    <rPh sb="26" eb="28">
      <t>イガイ</t>
    </rPh>
    <rPh sb="29" eb="31">
      <t>ホウジン</t>
    </rPh>
    <phoneticPr fontId="2"/>
  </si>
  <si>
    <t>※政治・経済・文化団体のうち、経済団体</t>
    <rPh sb="1" eb="3">
      <t>セイジ</t>
    </rPh>
    <rPh sb="4" eb="6">
      <t>ケイザイ</t>
    </rPh>
    <rPh sb="7" eb="9">
      <t>ブンカ</t>
    </rPh>
    <rPh sb="9" eb="11">
      <t>ダンタイ</t>
    </rPh>
    <rPh sb="15" eb="17">
      <t>ケイザイ</t>
    </rPh>
    <rPh sb="17" eb="19">
      <t>ダンタイ</t>
    </rPh>
    <phoneticPr fontId="2"/>
  </si>
  <si>
    <t>※園芸サービス業</t>
    <rPh sb="1" eb="3">
      <t>エンゲイ</t>
    </rPh>
    <rPh sb="7" eb="8">
      <t>ギョウ</t>
    </rPh>
    <phoneticPr fontId="2"/>
  </si>
  <si>
    <t>※著述・芸術家業</t>
    <rPh sb="1" eb="3">
      <t>チョジュツ</t>
    </rPh>
    <rPh sb="4" eb="7">
      <t>ゲイジュツカ</t>
    </rPh>
    <rPh sb="7" eb="8">
      <t>ギョウ</t>
    </rPh>
    <phoneticPr fontId="2"/>
  </si>
  <si>
    <t>※写真業</t>
    <rPh sb="1" eb="4">
      <t>シャシンギョウ</t>
    </rPh>
    <phoneticPr fontId="2"/>
  </si>
  <si>
    <t>※旅行業</t>
    <rPh sb="1" eb="4">
      <t>リョコウギョウ</t>
    </rPh>
    <phoneticPr fontId="2"/>
  </si>
  <si>
    <t>※社会教育（会社以外の法人、国・地方公共団体）、学習塾、教養・技能教授業</t>
    <rPh sb="1" eb="3">
      <t>シャカイ</t>
    </rPh>
    <rPh sb="3" eb="5">
      <t>キョウイク</t>
    </rPh>
    <rPh sb="6" eb="8">
      <t>カイシャ</t>
    </rPh>
    <rPh sb="8" eb="10">
      <t>イガイ</t>
    </rPh>
    <rPh sb="11" eb="13">
      <t>ホウジン</t>
    </rPh>
    <rPh sb="14" eb="15">
      <t>クニ</t>
    </rPh>
    <rPh sb="16" eb="18">
      <t>チホウ</t>
    </rPh>
    <rPh sb="18" eb="20">
      <t>コウキョウ</t>
    </rPh>
    <rPh sb="20" eb="22">
      <t>ダンタイ</t>
    </rPh>
    <rPh sb="24" eb="27">
      <t>ガクシュウジュク</t>
    </rPh>
    <rPh sb="28" eb="30">
      <t>キョウヨウ</t>
    </rPh>
    <rPh sb="31" eb="33">
      <t>ギノウ</t>
    </rPh>
    <rPh sb="33" eb="35">
      <t>キョウジュ</t>
    </rPh>
    <rPh sb="35" eb="36">
      <t>ギョウ</t>
    </rPh>
    <phoneticPr fontId="2"/>
  </si>
  <si>
    <t>※社会教育の国・地方公共団体は、「経済センサス－基礎調査」から採る</t>
    <rPh sb="1" eb="3">
      <t>シャカイ</t>
    </rPh>
    <rPh sb="3" eb="5">
      <t>キョウイク</t>
    </rPh>
    <rPh sb="6" eb="7">
      <t>クニ</t>
    </rPh>
    <rPh sb="8" eb="10">
      <t>チホウ</t>
    </rPh>
    <rPh sb="10" eb="12">
      <t>コウキョウ</t>
    </rPh>
    <rPh sb="12" eb="14">
      <t>ダンタイ</t>
    </rPh>
    <rPh sb="17" eb="19">
      <t>ケイザイ</t>
    </rPh>
    <rPh sb="24" eb="26">
      <t>キソ</t>
    </rPh>
    <rPh sb="26" eb="28">
      <t>チョウサ</t>
    </rPh>
    <rPh sb="31" eb="32">
      <t>ト</t>
    </rPh>
    <phoneticPr fontId="2"/>
  </si>
  <si>
    <t>市町村別の従業者数により、県内総生産を分割して市町村内総生産を推計</t>
    <rPh sb="0" eb="3">
      <t>シチョウソン</t>
    </rPh>
    <rPh sb="3" eb="4">
      <t>ベツ</t>
    </rPh>
    <rPh sb="5" eb="7">
      <t>ジュウギョウ</t>
    </rPh>
    <rPh sb="7" eb="8">
      <t>シャ</t>
    </rPh>
    <rPh sb="8" eb="9">
      <t>スウ</t>
    </rPh>
    <rPh sb="13" eb="15">
      <t>ケンナイ</t>
    </rPh>
    <rPh sb="15" eb="18">
      <t>ソウセイサン</t>
    </rPh>
    <rPh sb="19" eb="21">
      <t>ブンカツ</t>
    </rPh>
    <rPh sb="23" eb="26">
      <t>シチョウソン</t>
    </rPh>
    <rPh sb="26" eb="27">
      <t>ナイ</t>
    </rPh>
    <rPh sb="27" eb="30">
      <t>ソウセイサン</t>
    </rPh>
    <rPh sb="31" eb="33">
      <t>スイケイ</t>
    </rPh>
    <phoneticPr fontId="2"/>
  </si>
  <si>
    <t>県計・洗濯、理容、美容、浴場業</t>
    <rPh sb="0" eb="1">
      <t>ケン</t>
    </rPh>
    <rPh sb="1" eb="2">
      <t>ケイ</t>
    </rPh>
    <rPh sb="3" eb="5">
      <t>センタク</t>
    </rPh>
    <rPh sb="6" eb="8">
      <t>リヨウ</t>
    </rPh>
    <rPh sb="9" eb="11">
      <t>ビヨウ</t>
    </rPh>
    <rPh sb="12" eb="15">
      <t>ヨクジョウギョウ</t>
    </rPh>
    <phoneticPr fontId="2"/>
  </si>
  <si>
    <t>県計・その他の生活関連サービス</t>
    <rPh sb="0" eb="1">
      <t>ケン</t>
    </rPh>
    <rPh sb="1" eb="2">
      <t>ケイ</t>
    </rPh>
    <rPh sb="5" eb="6">
      <t>ホカ</t>
    </rPh>
    <rPh sb="7" eb="9">
      <t>セイカツ</t>
    </rPh>
    <rPh sb="9" eb="11">
      <t>カンレン</t>
    </rPh>
    <phoneticPr fontId="2"/>
  </si>
  <si>
    <t>県計・娯楽業</t>
    <rPh sb="0" eb="2">
      <t>ケンケイ</t>
    </rPh>
    <rPh sb="3" eb="6">
      <t>ゴラクギョウ</t>
    </rPh>
    <phoneticPr fontId="2"/>
  </si>
  <si>
    <t>県計・協同組合</t>
    <rPh sb="0" eb="1">
      <t>ケン</t>
    </rPh>
    <rPh sb="1" eb="2">
      <t>ケイ</t>
    </rPh>
    <rPh sb="3" eb="5">
      <t>キョウドウ</t>
    </rPh>
    <rPh sb="5" eb="7">
      <t>クミアイ</t>
    </rPh>
    <phoneticPr fontId="2"/>
  </si>
  <si>
    <t>県計・自動車整備業</t>
    <rPh sb="0" eb="1">
      <t>ケン</t>
    </rPh>
    <rPh sb="1" eb="2">
      <t>ケイ</t>
    </rPh>
    <rPh sb="3" eb="6">
      <t>ジドウシャ</t>
    </rPh>
    <rPh sb="6" eb="9">
      <t>セイビギョウ</t>
    </rPh>
    <phoneticPr fontId="2"/>
  </si>
  <si>
    <t>県計・機械等修理業</t>
    <rPh sb="0" eb="2">
      <t>ケンケイ</t>
    </rPh>
    <rPh sb="3" eb="5">
      <t>キカイ</t>
    </rPh>
    <rPh sb="5" eb="6">
      <t>トウ</t>
    </rPh>
    <rPh sb="6" eb="9">
      <t>シュウリギョウ</t>
    </rPh>
    <phoneticPr fontId="2"/>
  </si>
  <si>
    <t>県計・その他のサービス業</t>
    <rPh sb="0" eb="2">
      <t>ケンケイ</t>
    </rPh>
    <rPh sb="5" eb="6">
      <t>ホカ</t>
    </rPh>
    <rPh sb="11" eb="12">
      <t>ギョウ</t>
    </rPh>
    <phoneticPr fontId="2"/>
  </si>
  <si>
    <t>※その他のサービス業は、「会社以外の法人」の従業者数</t>
    <rPh sb="3" eb="4">
      <t>ホカ</t>
    </rPh>
    <rPh sb="9" eb="10">
      <t>ギョウ</t>
    </rPh>
    <rPh sb="13" eb="15">
      <t>カイシャ</t>
    </rPh>
    <rPh sb="15" eb="17">
      <t>イガイ</t>
    </rPh>
    <rPh sb="18" eb="20">
      <t>ホウジン</t>
    </rPh>
    <rPh sb="22" eb="24">
      <t>ジュウギョウ</t>
    </rPh>
    <rPh sb="24" eb="25">
      <t>シャ</t>
    </rPh>
    <rPh sb="25" eb="26">
      <t>スウ</t>
    </rPh>
    <phoneticPr fontId="2"/>
  </si>
  <si>
    <t>○その他のサービス業の従業者数</t>
    <rPh sb="3" eb="4">
      <t>ホカ</t>
    </rPh>
    <rPh sb="4" eb="5">
      <t>コウギョウ</t>
    </rPh>
    <rPh sb="9" eb="10">
      <t>ギョウ</t>
    </rPh>
    <rPh sb="11" eb="14">
      <t>ジュウギョウシャ</t>
    </rPh>
    <rPh sb="14" eb="15">
      <t>スウ</t>
    </rPh>
    <phoneticPr fontId="2"/>
  </si>
  <si>
    <t>※上に追加する産業の事業所</t>
    <rPh sb="1" eb="2">
      <t>ウエ</t>
    </rPh>
    <rPh sb="3" eb="5">
      <t>ツイカ</t>
    </rPh>
    <rPh sb="7" eb="9">
      <t>サンギョウ</t>
    </rPh>
    <rPh sb="10" eb="13">
      <t>ジギョウショ</t>
    </rPh>
    <phoneticPr fontId="2"/>
  </si>
  <si>
    <t>県計・園芸サービス業</t>
    <rPh sb="0" eb="1">
      <t>ケン</t>
    </rPh>
    <rPh sb="1" eb="2">
      <t>ケイ</t>
    </rPh>
    <rPh sb="3" eb="5">
      <t>エンゲイ</t>
    </rPh>
    <rPh sb="9" eb="10">
      <t>ギョウ</t>
    </rPh>
    <phoneticPr fontId="2"/>
  </si>
  <si>
    <t>県計・著述、芸術家業</t>
    <rPh sb="0" eb="1">
      <t>ケン</t>
    </rPh>
    <rPh sb="1" eb="2">
      <t>ケイ</t>
    </rPh>
    <rPh sb="3" eb="5">
      <t>チョジュツ</t>
    </rPh>
    <rPh sb="6" eb="9">
      <t>ゲイジュツカ</t>
    </rPh>
    <rPh sb="9" eb="10">
      <t>ギョウ</t>
    </rPh>
    <phoneticPr fontId="2"/>
  </si>
  <si>
    <t>県計・学習塾</t>
    <rPh sb="0" eb="1">
      <t>ケン</t>
    </rPh>
    <rPh sb="1" eb="2">
      <t>ケイ</t>
    </rPh>
    <rPh sb="3" eb="6">
      <t>ガクシュウジュク</t>
    </rPh>
    <phoneticPr fontId="2"/>
  </si>
  <si>
    <t>県計・教養、技能教授業</t>
    <rPh sb="0" eb="1">
      <t>ケン</t>
    </rPh>
    <rPh sb="1" eb="2">
      <t>ケイ</t>
    </rPh>
    <rPh sb="3" eb="5">
      <t>キョウヨウ</t>
    </rPh>
    <rPh sb="6" eb="8">
      <t>ギノウ</t>
    </rPh>
    <rPh sb="8" eb="10">
      <t>キョウジュ</t>
    </rPh>
    <rPh sb="10" eb="11">
      <t>ギョウ</t>
    </rPh>
    <phoneticPr fontId="2"/>
  </si>
  <si>
    <t>県計・経済団体</t>
    <rPh sb="0" eb="2">
      <t>ケンケイ</t>
    </rPh>
    <rPh sb="3" eb="5">
      <t>ケイザイ</t>
    </rPh>
    <rPh sb="5" eb="7">
      <t>ダンタイ</t>
    </rPh>
    <phoneticPr fontId="2"/>
  </si>
  <si>
    <t>県計・社会教育</t>
    <rPh sb="0" eb="2">
      <t>ケンケイ</t>
    </rPh>
    <rPh sb="3" eb="5">
      <t>シャカイ</t>
    </rPh>
    <rPh sb="5" eb="7">
      <t>キョウイク</t>
    </rPh>
    <phoneticPr fontId="2"/>
  </si>
  <si>
    <t>※社会教育は、「会社以外の法人」の従業者数</t>
    <rPh sb="1" eb="3">
      <t>シャカイ</t>
    </rPh>
    <rPh sb="3" eb="5">
      <t>キョウイク</t>
    </rPh>
    <rPh sb="8" eb="10">
      <t>カイシャ</t>
    </rPh>
    <rPh sb="10" eb="12">
      <t>イガイ</t>
    </rPh>
    <rPh sb="13" eb="15">
      <t>ホウジン</t>
    </rPh>
    <rPh sb="17" eb="19">
      <t>ジュウギョウ</t>
    </rPh>
    <rPh sb="19" eb="20">
      <t>シャ</t>
    </rPh>
    <rPh sb="20" eb="21">
      <t>スウ</t>
    </rPh>
    <phoneticPr fontId="2"/>
  </si>
  <si>
    <t>※社会教育は、「経済センサス－基礎調査」より</t>
    <rPh sb="1" eb="3">
      <t>シャカイ</t>
    </rPh>
    <rPh sb="3" eb="5">
      <t>キョウイク</t>
    </rPh>
    <rPh sb="8" eb="10">
      <t>ケイザイ</t>
    </rPh>
    <rPh sb="15" eb="17">
      <t>キソ</t>
    </rPh>
    <rPh sb="17" eb="19">
      <t>チョウサ</t>
    </rPh>
    <phoneticPr fontId="2"/>
  </si>
  <si>
    <t>国、地方公共団体の従業者数を加算</t>
    <rPh sb="0" eb="1">
      <t>クニ</t>
    </rPh>
    <rPh sb="2" eb="4">
      <t>チホウ</t>
    </rPh>
    <rPh sb="4" eb="6">
      <t>コウキョウ</t>
    </rPh>
    <rPh sb="6" eb="8">
      <t>ダンタイ</t>
    </rPh>
    <rPh sb="9" eb="12">
      <t>ジュウギョウシャ</t>
    </rPh>
    <rPh sb="12" eb="13">
      <t>スウ</t>
    </rPh>
    <rPh sb="14" eb="16">
      <t>カサン</t>
    </rPh>
    <phoneticPr fontId="2"/>
  </si>
  <si>
    <t>県計・旅行業</t>
    <rPh sb="0" eb="1">
      <t>ケン</t>
    </rPh>
    <rPh sb="1" eb="2">
      <t>ケイ</t>
    </rPh>
    <rPh sb="3" eb="6">
      <t>リョコウギョウ</t>
    </rPh>
    <phoneticPr fontId="2"/>
  </si>
  <si>
    <t>※追加する産業を加算し、控除する産業を減算</t>
    <rPh sb="1" eb="3">
      <t>ツイカ</t>
    </rPh>
    <rPh sb="5" eb="7">
      <t>サンギョウ</t>
    </rPh>
    <rPh sb="8" eb="10">
      <t>カサン</t>
    </rPh>
    <rPh sb="12" eb="14">
      <t>コウジョ</t>
    </rPh>
    <rPh sb="16" eb="18">
      <t>サンギョウ</t>
    </rPh>
    <rPh sb="19" eb="21">
      <t>ゲンザン</t>
    </rPh>
    <phoneticPr fontId="2"/>
  </si>
  <si>
    <t>○「群馬県県民経済計算」（群馬県）－経済活動別県内総生産（名目）－輸入品に課される税・関税</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9" eb="31">
      <t>メイモク</t>
    </rPh>
    <rPh sb="33" eb="36">
      <t>ユニュウヒン</t>
    </rPh>
    <rPh sb="37" eb="38">
      <t>カ</t>
    </rPh>
    <rPh sb="41" eb="42">
      <t>ゼイ</t>
    </rPh>
    <rPh sb="43" eb="45">
      <t>カンゼイ</t>
    </rPh>
    <phoneticPr fontId="2"/>
  </si>
  <si>
    <t>－（控除）総資本形成に係る消費税</t>
    <rPh sb="2" eb="4">
      <t>コウジョ</t>
    </rPh>
    <rPh sb="5" eb="8">
      <t>ソウシホン</t>
    </rPh>
    <rPh sb="8" eb="10">
      <t>ケイセイ</t>
    </rPh>
    <rPh sb="11" eb="12">
      <t>カカ</t>
    </rPh>
    <rPh sb="13" eb="16">
      <t>ショウヒゼイ</t>
    </rPh>
    <phoneticPr fontId="2"/>
  </si>
  <si>
    <t>産業の総生産の小計により、県の値を分割して市町村の値を推計</t>
    <rPh sb="0" eb="2">
      <t>サンギョウ</t>
    </rPh>
    <rPh sb="3" eb="6">
      <t>ソウセイサン</t>
    </rPh>
    <rPh sb="7" eb="9">
      <t>ショウケイ</t>
    </rPh>
    <rPh sb="13" eb="14">
      <t>ケン</t>
    </rPh>
    <rPh sb="15" eb="16">
      <t>アタイ</t>
    </rPh>
    <rPh sb="17" eb="19">
      <t>ブンカツ</t>
    </rPh>
    <rPh sb="21" eb="24">
      <t>シチョウソン</t>
    </rPh>
    <rPh sb="25" eb="26">
      <t>アタイ</t>
    </rPh>
    <rPh sb="27" eb="29">
      <t>スイケイ</t>
    </rPh>
    <phoneticPr fontId="2"/>
  </si>
  <si>
    <t>○輸入品に課される税・関税</t>
    <rPh sb="1" eb="4">
      <t>ユニュウヒン</t>
    </rPh>
    <rPh sb="5" eb="6">
      <t>カ</t>
    </rPh>
    <rPh sb="9" eb="10">
      <t>ゼイ</t>
    </rPh>
    <rPh sb="11" eb="13">
      <t>カンゼイ</t>
    </rPh>
    <phoneticPr fontId="2"/>
  </si>
  <si>
    <t>県民経済計算</t>
    <rPh sb="0" eb="2">
      <t>ケンミン</t>
    </rPh>
    <rPh sb="2" eb="4">
      <t>ケイザイ</t>
    </rPh>
    <rPh sb="4" eb="6">
      <t>ケイサン</t>
    </rPh>
    <phoneticPr fontId="2"/>
  </si>
  <si>
    <t>○総生産の小計</t>
    <rPh sb="1" eb="4">
      <t>ソウセイサン</t>
    </rPh>
    <rPh sb="5" eb="7">
      <t>ショウケイ</t>
    </rPh>
    <phoneticPr fontId="2"/>
  </si>
  <si>
    <t>１．農林水産業</t>
    <rPh sb="2" eb="4">
      <t>ノウリン</t>
    </rPh>
    <rPh sb="4" eb="7">
      <t>スイサンギョウ</t>
    </rPh>
    <phoneticPr fontId="2"/>
  </si>
  <si>
    <t>２．鉱業</t>
    <rPh sb="2" eb="4">
      <t>コウギョウ</t>
    </rPh>
    <phoneticPr fontId="2"/>
  </si>
  <si>
    <t>３．製造業</t>
    <rPh sb="2" eb="5">
      <t>セイゾウギョウ</t>
    </rPh>
    <phoneticPr fontId="2"/>
  </si>
  <si>
    <t>４．電気・ガス・水道・廃棄物処理業</t>
    <rPh sb="2" eb="4">
      <t>デンキ</t>
    </rPh>
    <rPh sb="8" eb="10">
      <t>スイドウ</t>
    </rPh>
    <rPh sb="11" eb="14">
      <t>ハイキブツ</t>
    </rPh>
    <rPh sb="14" eb="17">
      <t>ショリギョウ</t>
    </rPh>
    <phoneticPr fontId="2"/>
  </si>
  <si>
    <t>５．建設業</t>
    <rPh sb="2" eb="5">
      <t>ケンセツギョウ</t>
    </rPh>
    <phoneticPr fontId="2"/>
  </si>
  <si>
    <t>６．卸売・小売業</t>
    <rPh sb="2" eb="4">
      <t>オロシウ</t>
    </rPh>
    <rPh sb="5" eb="8">
      <t>コウリギョウ</t>
    </rPh>
    <phoneticPr fontId="2"/>
  </si>
  <si>
    <t>７．運輸・郵便業</t>
    <rPh sb="2" eb="4">
      <t>ウンユ</t>
    </rPh>
    <rPh sb="5" eb="7">
      <t>ユウビン</t>
    </rPh>
    <rPh sb="7" eb="8">
      <t>ギョウ</t>
    </rPh>
    <phoneticPr fontId="2"/>
  </si>
  <si>
    <t>８．宿泊・飲食サービス業</t>
    <rPh sb="2" eb="4">
      <t>シュクハク</t>
    </rPh>
    <rPh sb="5" eb="7">
      <t>インショク</t>
    </rPh>
    <rPh sb="11" eb="12">
      <t>ギョウ</t>
    </rPh>
    <phoneticPr fontId="2"/>
  </si>
  <si>
    <t>９．情報通信業</t>
    <rPh sb="2" eb="4">
      <t>ジョウホウ</t>
    </rPh>
    <rPh sb="4" eb="7">
      <t>ツウシンギョウ</t>
    </rPh>
    <phoneticPr fontId="2"/>
  </si>
  <si>
    <t>10．金融・保険業</t>
    <rPh sb="3" eb="5">
      <t>キンユウ</t>
    </rPh>
    <rPh sb="6" eb="9">
      <t>ホケンギョウ</t>
    </rPh>
    <phoneticPr fontId="2"/>
  </si>
  <si>
    <t>12．専門・科学技術、業務支援サービス業</t>
    <rPh sb="3" eb="5">
      <t>センモン</t>
    </rPh>
    <rPh sb="6" eb="8">
      <t>カガク</t>
    </rPh>
    <rPh sb="8" eb="10">
      <t>ギジュツ</t>
    </rPh>
    <rPh sb="11" eb="13">
      <t>ギョウム</t>
    </rPh>
    <rPh sb="13" eb="15">
      <t>シエン</t>
    </rPh>
    <rPh sb="19" eb="20">
      <t>ギョウ</t>
    </rPh>
    <phoneticPr fontId="2"/>
  </si>
  <si>
    <t>11．不動産業</t>
    <rPh sb="3" eb="7">
      <t>フドウサンギョウ</t>
    </rPh>
    <phoneticPr fontId="2"/>
  </si>
  <si>
    <t>13．公務</t>
    <rPh sb="3" eb="5">
      <t>コウム</t>
    </rPh>
    <phoneticPr fontId="2"/>
  </si>
  <si>
    <t>14．教育</t>
    <rPh sb="3" eb="5">
      <t>キョウイク</t>
    </rPh>
    <phoneticPr fontId="2"/>
  </si>
  <si>
    <t>15．保健衛生・社会事業</t>
    <rPh sb="3" eb="5">
      <t>ホケン</t>
    </rPh>
    <rPh sb="5" eb="7">
      <t>エイセイ</t>
    </rPh>
    <rPh sb="8" eb="10">
      <t>シャカイ</t>
    </rPh>
    <rPh sb="10" eb="12">
      <t>ジギョウ</t>
    </rPh>
    <phoneticPr fontId="2"/>
  </si>
  <si>
    <t>16．その他のサ－ビス</t>
    <rPh sb="5" eb="6">
      <t>ホカ</t>
    </rPh>
    <phoneticPr fontId="2"/>
  </si>
  <si>
    <t>　小計</t>
    <rPh sb="1" eb="3">
      <t>ショウケイ</t>
    </rPh>
    <phoneticPr fontId="2"/>
  </si>
  <si>
    <t>　輸入品に課される税・関税</t>
    <rPh sb="1" eb="4">
      <t>ユニュウヒン</t>
    </rPh>
    <rPh sb="5" eb="6">
      <t>カ</t>
    </rPh>
    <rPh sb="9" eb="10">
      <t>ゼイ</t>
    </rPh>
    <rPh sb="11" eb="13">
      <t>カンゼイ</t>
    </rPh>
    <phoneticPr fontId="2"/>
  </si>
  <si>
    <t>　（控除）総資本形成に係る消費税</t>
    <rPh sb="2" eb="4">
      <t>コウジョ</t>
    </rPh>
    <rPh sb="5" eb="8">
      <t>ソウシホン</t>
    </rPh>
    <rPh sb="8" eb="10">
      <t>ケイセイ</t>
    </rPh>
    <rPh sb="11" eb="12">
      <t>カカ</t>
    </rPh>
    <rPh sb="13" eb="16">
      <t>ショウヒゼイ</t>
    </rPh>
    <phoneticPr fontId="2"/>
  </si>
  <si>
    <t>　合　　計</t>
    <rPh sb="1" eb="2">
      <t>ゴウ</t>
    </rPh>
    <rPh sb="4" eb="5">
      <t>ケイ</t>
    </rPh>
    <phoneticPr fontId="2"/>
  </si>
  <si>
    <t>項　　目</t>
    <rPh sb="0" eb="1">
      <t>コウ</t>
    </rPh>
    <rPh sb="3" eb="4">
      <t>メ</t>
    </rPh>
    <phoneticPr fontId="2"/>
  </si>
  <si>
    <t>※粗付加価値額＝製造品出荷額等－原材料使用額等</t>
    <rPh sb="1" eb="4">
      <t>ソフカ</t>
    </rPh>
    <rPh sb="4" eb="7">
      <t>カチガク</t>
    </rPh>
    <rPh sb="8" eb="10">
      <t>セイゾウ</t>
    </rPh>
    <rPh sb="10" eb="11">
      <t>ヒン</t>
    </rPh>
    <rPh sb="11" eb="14">
      <t>シュッカガク</t>
    </rPh>
    <rPh sb="14" eb="15">
      <t>トウ</t>
    </rPh>
    <rPh sb="16" eb="19">
      <t>ゲンザイリョウ</t>
    </rPh>
    <rPh sb="19" eb="22">
      <t>シヨウガク</t>
    </rPh>
    <rPh sb="22" eb="23">
      <t>トウ</t>
    </rPh>
    <phoneticPr fontId="2"/>
  </si>
  <si>
    <t>○（控除）総資本形成に係る消費税</t>
    <rPh sb="2" eb="4">
      <t>コウジョ</t>
    </rPh>
    <rPh sb="5" eb="8">
      <t>ソウシホン</t>
    </rPh>
    <rPh sb="8" eb="10">
      <t>ケイセイ</t>
    </rPh>
    <rPh sb="11" eb="12">
      <t>カカ</t>
    </rPh>
    <rPh sb="13" eb="16">
      <t>ショウヒゼイ</t>
    </rPh>
    <phoneticPr fontId="2"/>
  </si>
  <si>
    <t>％</t>
    <phoneticPr fontId="2"/>
  </si>
  <si>
    <t>構成比</t>
    <rPh sb="0" eb="3">
      <t>コウセイヒ</t>
    </rPh>
    <phoneticPr fontId="2"/>
  </si>
  <si>
    <t>対前年度
増加率</t>
    <rPh sb="0" eb="1">
      <t>タイ</t>
    </rPh>
    <rPh sb="1" eb="4">
      <t>ゼンネンド</t>
    </rPh>
    <rPh sb="5" eb="8">
      <t>ゾウカリツ</t>
    </rPh>
    <phoneticPr fontId="2"/>
  </si>
  <si>
    <t>寄与度</t>
    <rPh sb="0" eb="3">
      <t>キヨド</t>
    </rPh>
    <phoneticPr fontId="2"/>
  </si>
  <si>
    <t>・推計対象とする年度は、県民経済計算の最終推計年度とその前年度です。対前年度増加率を計算することで経済成長率まで推計することができます。</t>
    <rPh sb="1" eb="3">
      <t>スイケイ</t>
    </rPh>
    <rPh sb="3" eb="5">
      <t>タイショウ</t>
    </rPh>
    <rPh sb="8" eb="10">
      <t>ネンド</t>
    </rPh>
    <rPh sb="12" eb="14">
      <t>ケンミン</t>
    </rPh>
    <rPh sb="14" eb="16">
      <t>ケイザイ</t>
    </rPh>
    <rPh sb="16" eb="18">
      <t>ケイサン</t>
    </rPh>
    <rPh sb="19" eb="21">
      <t>サイシュウ</t>
    </rPh>
    <rPh sb="21" eb="23">
      <t>スイケイ</t>
    </rPh>
    <rPh sb="23" eb="25">
      <t>ネンド</t>
    </rPh>
    <rPh sb="28" eb="31">
      <t>ゼンネンド</t>
    </rPh>
    <rPh sb="34" eb="35">
      <t>タイ</t>
    </rPh>
    <rPh sb="35" eb="38">
      <t>ゼンネンド</t>
    </rPh>
    <rPh sb="38" eb="41">
      <t>ゾウカリツ</t>
    </rPh>
    <rPh sb="42" eb="44">
      <t>ケイサン</t>
    </rPh>
    <rPh sb="49" eb="51">
      <t>ケイザイ</t>
    </rPh>
    <rPh sb="51" eb="54">
      <t>セイチョウリツ</t>
    </rPh>
    <rPh sb="56" eb="58">
      <t>スイケイ</t>
    </rPh>
    <phoneticPr fontId="2"/>
  </si>
  <si>
    <t>・推計方法は、県民経済計算や、従来、県で推計していた市町村民経済計算の推計方法に準じています。</t>
    <rPh sb="1" eb="3">
      <t>スイケイ</t>
    </rPh>
    <rPh sb="3" eb="5">
      <t>ホウホウ</t>
    </rPh>
    <rPh sb="7" eb="9">
      <t>ケンミン</t>
    </rPh>
    <rPh sb="9" eb="11">
      <t>ケイザイ</t>
    </rPh>
    <rPh sb="11" eb="13">
      <t>ケイサン</t>
    </rPh>
    <rPh sb="15" eb="17">
      <t>ジュウライ</t>
    </rPh>
    <rPh sb="18" eb="19">
      <t>ケン</t>
    </rPh>
    <rPh sb="20" eb="22">
      <t>スイケイ</t>
    </rPh>
    <rPh sb="26" eb="29">
      <t>シチョウソン</t>
    </rPh>
    <rPh sb="29" eb="30">
      <t>ミン</t>
    </rPh>
    <rPh sb="30" eb="32">
      <t>ケイザイ</t>
    </rPh>
    <rPh sb="32" eb="34">
      <t>ケイサン</t>
    </rPh>
    <rPh sb="35" eb="37">
      <t>スイケイ</t>
    </rPh>
    <rPh sb="37" eb="39">
      <t>ホウホウ</t>
    </rPh>
    <rPh sb="40" eb="41">
      <t>ジュン</t>
    </rPh>
    <phoneticPr fontId="2"/>
  </si>
  <si>
    <t>・</t>
    <phoneticPr fontId="2"/>
  </si>
  <si>
    <t>・このファイルは、県民経済計算の県内総生産の推計結果に基づき、公開されている各種統計資料を用いて、各市町村市町村の市町村内総生産を推計するものです。</t>
    <rPh sb="9" eb="11">
      <t>ケンミン</t>
    </rPh>
    <rPh sb="11" eb="13">
      <t>ケイザイ</t>
    </rPh>
    <rPh sb="13" eb="15">
      <t>ケイサン</t>
    </rPh>
    <rPh sb="16" eb="18">
      <t>ケンナイ</t>
    </rPh>
    <rPh sb="18" eb="21">
      <t>ソウセイサン</t>
    </rPh>
    <rPh sb="22" eb="24">
      <t>スイケイ</t>
    </rPh>
    <rPh sb="24" eb="26">
      <t>ケッカ</t>
    </rPh>
    <rPh sb="27" eb="28">
      <t>モト</t>
    </rPh>
    <rPh sb="31" eb="33">
      <t>コウカイ</t>
    </rPh>
    <rPh sb="38" eb="40">
      <t>カクシュ</t>
    </rPh>
    <rPh sb="40" eb="42">
      <t>トウケイ</t>
    </rPh>
    <rPh sb="42" eb="44">
      <t>シリョウ</t>
    </rPh>
    <rPh sb="45" eb="46">
      <t>モチ</t>
    </rPh>
    <rPh sb="49" eb="50">
      <t>カク</t>
    </rPh>
    <rPh sb="50" eb="53">
      <t>シチョウソン</t>
    </rPh>
    <rPh sb="53" eb="56">
      <t>シチョウソン</t>
    </rPh>
    <rPh sb="57" eb="60">
      <t>シチョウソン</t>
    </rPh>
    <rPh sb="60" eb="61">
      <t>ナイ</t>
    </rPh>
    <rPh sb="61" eb="64">
      <t>ソウセイサン</t>
    </rPh>
    <rPh sb="65" eb="67">
      <t>スイケイ</t>
    </rPh>
    <phoneticPr fontId="2"/>
  </si>
  <si>
    <t>・ただし、利用する全ての指標を公開されている資料から用いることから、公開されていない資料を用いて推計した従来の市町村民経済計算の値と異なるものもあります。</t>
    <rPh sb="5" eb="7">
      <t>リヨウ</t>
    </rPh>
    <rPh sb="9" eb="10">
      <t>スベ</t>
    </rPh>
    <rPh sb="12" eb="14">
      <t>シヒョウ</t>
    </rPh>
    <rPh sb="15" eb="17">
      <t>コウカイ</t>
    </rPh>
    <rPh sb="22" eb="24">
      <t>シリョウ</t>
    </rPh>
    <rPh sb="26" eb="27">
      <t>モチ</t>
    </rPh>
    <rPh sb="34" eb="36">
      <t>コウカイ</t>
    </rPh>
    <rPh sb="42" eb="44">
      <t>シリョウ</t>
    </rPh>
    <rPh sb="45" eb="46">
      <t>モチ</t>
    </rPh>
    <rPh sb="48" eb="50">
      <t>スイケイ</t>
    </rPh>
    <rPh sb="52" eb="54">
      <t>ジュウライ</t>
    </rPh>
    <rPh sb="55" eb="63">
      <t>シチョウソンミンケイザイケイサン</t>
    </rPh>
    <rPh sb="64" eb="65">
      <t>アタイ</t>
    </rPh>
    <rPh sb="66" eb="67">
      <t>コト</t>
    </rPh>
    <phoneticPr fontId="2"/>
  </si>
  <si>
    <t>・各入力用（入力-1から入力-13まで）シートの左側に、各種統計資料等からの数値を入力をします。シートの右側は、使用する統計資料等の名称や入手先、推計の考え方が記載されています。</t>
    <rPh sb="1" eb="2">
      <t>カク</t>
    </rPh>
    <rPh sb="2" eb="4">
      <t>ニュウリョク</t>
    </rPh>
    <rPh sb="4" eb="5">
      <t>ヨウ</t>
    </rPh>
    <rPh sb="6" eb="8">
      <t>ニュウリョク</t>
    </rPh>
    <rPh sb="12" eb="14">
      <t>ニュウリョク</t>
    </rPh>
    <rPh sb="24" eb="26">
      <t>ヒダリガワ</t>
    </rPh>
    <rPh sb="28" eb="30">
      <t>カクシュ</t>
    </rPh>
    <rPh sb="30" eb="32">
      <t>トウケイ</t>
    </rPh>
    <rPh sb="32" eb="34">
      <t>シリョウ</t>
    </rPh>
    <rPh sb="34" eb="35">
      <t>トウ</t>
    </rPh>
    <rPh sb="38" eb="40">
      <t>スウチ</t>
    </rPh>
    <rPh sb="41" eb="43">
      <t>ニュウリョク</t>
    </rPh>
    <rPh sb="52" eb="54">
      <t>ミギガワ</t>
    </rPh>
    <rPh sb="56" eb="58">
      <t>シヨウ</t>
    </rPh>
    <rPh sb="60" eb="62">
      <t>トウケイ</t>
    </rPh>
    <rPh sb="62" eb="64">
      <t>シリョウ</t>
    </rPh>
    <rPh sb="64" eb="65">
      <t>トウ</t>
    </rPh>
    <rPh sb="66" eb="68">
      <t>メイショウ</t>
    </rPh>
    <rPh sb="69" eb="72">
      <t>ニュウシュサキ</t>
    </rPh>
    <rPh sb="73" eb="75">
      <t>スイケイ</t>
    </rPh>
    <rPh sb="76" eb="77">
      <t>カンガ</t>
    </rPh>
    <rPh sb="78" eb="79">
      <t>カタ</t>
    </rPh>
    <rPh sb="80" eb="82">
      <t>キサイ</t>
    </rPh>
    <phoneticPr fontId="2"/>
  </si>
  <si>
    <t>・シート右側に記載された、入力に必要な統計資料等を収集し</t>
    <rPh sb="4" eb="6">
      <t>ミギガワ</t>
    </rPh>
    <rPh sb="7" eb="9">
      <t>キサイ</t>
    </rPh>
    <rPh sb="13" eb="15">
      <t>ニュウリョク</t>
    </rPh>
    <rPh sb="16" eb="18">
      <t>ヒツヨウ</t>
    </rPh>
    <rPh sb="19" eb="21">
      <t>トウケイ</t>
    </rPh>
    <rPh sb="21" eb="23">
      <t>シリョウ</t>
    </rPh>
    <rPh sb="23" eb="24">
      <t>トウ</t>
    </rPh>
    <rPh sb="25" eb="27">
      <t>シュウシュウ</t>
    </rPh>
    <phoneticPr fontId="2"/>
  </si>
  <si>
    <t>のセルに該当する数値を入力してください。</t>
    <rPh sb="4" eb="6">
      <t>ガイトウ</t>
    </rPh>
    <rPh sb="8" eb="10">
      <t>スウチ</t>
    </rPh>
    <rPh sb="11" eb="13">
      <t>ニュウリョク</t>
    </rPh>
    <phoneticPr fontId="2"/>
  </si>
  <si>
    <t>のセルには計算式が、あらかじめ設定されいるので、変更しないように注意してください。</t>
    <rPh sb="5" eb="8">
      <t>ケイサンシキ</t>
    </rPh>
    <rPh sb="15" eb="17">
      <t>セッテイ</t>
    </rPh>
    <rPh sb="24" eb="26">
      <t>ヘンコウ</t>
    </rPh>
    <rPh sb="32" eb="34">
      <t>チュウイ</t>
    </rPh>
    <phoneticPr fontId="2"/>
  </si>
  <si>
    <t>特化係数</t>
    <rPh sb="0" eb="2">
      <t>トッカ</t>
    </rPh>
    <rPh sb="2" eb="4">
      <t>ケイスウ</t>
    </rPh>
    <phoneticPr fontId="2"/>
  </si>
  <si>
    <t>・推計結果を一覧表にまとめたものです。産業ごとの構成比や対前年度増加率（経済成長率）を算出します。また、県民経済計算との比較から特化係数を計算します。</t>
    <rPh sb="1" eb="3">
      <t>スイケイ</t>
    </rPh>
    <rPh sb="3" eb="5">
      <t>ケッカ</t>
    </rPh>
    <rPh sb="6" eb="9">
      <t>イチランヒョウ</t>
    </rPh>
    <rPh sb="19" eb="21">
      <t>サンギョウ</t>
    </rPh>
    <rPh sb="24" eb="27">
      <t>コウセイヒ</t>
    </rPh>
    <rPh sb="28" eb="29">
      <t>タイ</t>
    </rPh>
    <rPh sb="29" eb="32">
      <t>ゼンネンド</t>
    </rPh>
    <rPh sb="32" eb="35">
      <t>ゾウカリツ</t>
    </rPh>
    <rPh sb="36" eb="38">
      <t>ケイザイ</t>
    </rPh>
    <rPh sb="38" eb="41">
      <t>セイチョウリツ</t>
    </rPh>
    <rPh sb="43" eb="45">
      <t>サンシュツ</t>
    </rPh>
    <rPh sb="52" eb="54">
      <t>ケンミン</t>
    </rPh>
    <rPh sb="54" eb="56">
      <t>ケイザイ</t>
    </rPh>
    <rPh sb="56" eb="58">
      <t>ケイサン</t>
    </rPh>
    <rPh sb="60" eb="62">
      <t>ヒカク</t>
    </rPh>
    <rPh sb="64" eb="66">
      <t>トッカ</t>
    </rPh>
    <rPh sb="66" eb="68">
      <t>ケイスウ</t>
    </rPh>
    <rPh sb="69" eb="71">
      <t>ケイサン</t>
    </rPh>
    <phoneticPr fontId="2"/>
  </si>
  <si>
    <t>このシートです。</t>
    <phoneticPr fontId="2"/>
  </si>
  <si>
    <t>・「はじめに」･･････････････</t>
    <phoneticPr fontId="2"/>
  </si>
  <si>
    <t>・「入力-1」･･･････････</t>
    <rPh sb="2" eb="4">
      <t>ニュウリョク</t>
    </rPh>
    <phoneticPr fontId="2"/>
  </si>
  <si>
    <t>・「入力-2」･･･････････</t>
    <rPh sb="2" eb="4">
      <t>ニュウリョク</t>
    </rPh>
    <phoneticPr fontId="2"/>
  </si>
  <si>
    <t>・「入力-3」･･･････････</t>
    <rPh sb="2" eb="4">
      <t>ニュウリョク</t>
    </rPh>
    <phoneticPr fontId="2"/>
  </si>
  <si>
    <t>・「入力-4」･･･････････</t>
    <rPh sb="2" eb="4">
      <t>ニュウリョク</t>
    </rPh>
    <phoneticPr fontId="2"/>
  </si>
  <si>
    <t>・「入力-5」･･･････････</t>
    <rPh sb="2" eb="4">
      <t>ニュウリョク</t>
    </rPh>
    <phoneticPr fontId="2"/>
  </si>
  <si>
    <t>・「入力-6」･･･････････</t>
    <rPh sb="2" eb="4">
      <t>ニュウリョク</t>
    </rPh>
    <phoneticPr fontId="2"/>
  </si>
  <si>
    <t>・「入力-7」･･･････････</t>
    <rPh sb="2" eb="4">
      <t>ニュウリョク</t>
    </rPh>
    <phoneticPr fontId="2"/>
  </si>
  <si>
    <t>・「入力-8」･･･････････</t>
    <rPh sb="2" eb="4">
      <t>ニュウリョク</t>
    </rPh>
    <phoneticPr fontId="2"/>
  </si>
  <si>
    <t>・「入力-9」･･･････････</t>
    <rPh sb="2" eb="4">
      <t>ニュウリョク</t>
    </rPh>
    <phoneticPr fontId="2"/>
  </si>
  <si>
    <t>・「入力-10」･･･････････</t>
    <rPh sb="2" eb="4">
      <t>ニュウリョク</t>
    </rPh>
    <phoneticPr fontId="2"/>
  </si>
  <si>
    <t>・「入力-11」･･･････････</t>
    <rPh sb="2" eb="4">
      <t>ニュウリョク</t>
    </rPh>
    <phoneticPr fontId="2"/>
  </si>
  <si>
    <t>・「入力-12」･･･････････</t>
    <rPh sb="2" eb="4">
      <t>ニュウリョク</t>
    </rPh>
    <phoneticPr fontId="2"/>
  </si>
  <si>
    <t>・「入力-13」･･･････････</t>
    <rPh sb="2" eb="4">
      <t>ニュウリョク</t>
    </rPh>
    <phoneticPr fontId="2"/>
  </si>
  <si>
    <t>「農林水産業」の入力。</t>
    <rPh sb="1" eb="3">
      <t>ノウリン</t>
    </rPh>
    <rPh sb="3" eb="6">
      <t>スイサンギョウ</t>
    </rPh>
    <rPh sb="8" eb="10">
      <t>ニュウリョク</t>
    </rPh>
    <phoneticPr fontId="2"/>
  </si>
  <si>
    <t>「鉱業」「製造業」の入力。</t>
    <rPh sb="1" eb="3">
      <t>コウギョウ</t>
    </rPh>
    <rPh sb="5" eb="8">
      <t>セイゾウギョウ</t>
    </rPh>
    <rPh sb="10" eb="12">
      <t>ニュウリョク</t>
    </rPh>
    <phoneticPr fontId="2"/>
  </si>
  <si>
    <t>「電気・ガス・水道・廃棄物処理業」の入力。</t>
    <rPh sb="1" eb="3">
      <t>デンキ</t>
    </rPh>
    <rPh sb="7" eb="9">
      <t>スイドウ</t>
    </rPh>
    <rPh sb="10" eb="13">
      <t>ハイキブツ</t>
    </rPh>
    <rPh sb="13" eb="16">
      <t>ショリギョウ</t>
    </rPh>
    <rPh sb="18" eb="20">
      <t>ニュウリョク</t>
    </rPh>
    <phoneticPr fontId="2"/>
  </si>
  <si>
    <t>「建設業」「卸売・小売業」の入力。</t>
    <rPh sb="1" eb="4">
      <t>ケンセツギョウ</t>
    </rPh>
    <rPh sb="6" eb="8">
      <t>オロシウ</t>
    </rPh>
    <rPh sb="9" eb="12">
      <t>コウリギョウ</t>
    </rPh>
    <rPh sb="14" eb="16">
      <t>ニュウリョク</t>
    </rPh>
    <phoneticPr fontId="2"/>
  </si>
  <si>
    <t>「運輸・郵便業」の入力。</t>
    <rPh sb="1" eb="3">
      <t>ウンユ</t>
    </rPh>
    <rPh sb="4" eb="6">
      <t>ユウビン</t>
    </rPh>
    <rPh sb="6" eb="7">
      <t>ギョウ</t>
    </rPh>
    <rPh sb="9" eb="11">
      <t>ニュウリョク</t>
    </rPh>
    <phoneticPr fontId="2"/>
  </si>
  <si>
    <t>「宿泊・飲食サービス業」の入力。</t>
    <rPh sb="1" eb="3">
      <t>シュクハク</t>
    </rPh>
    <rPh sb="4" eb="6">
      <t>インショク</t>
    </rPh>
    <rPh sb="10" eb="11">
      <t>ギョウ</t>
    </rPh>
    <rPh sb="13" eb="15">
      <t>ニュウリョク</t>
    </rPh>
    <phoneticPr fontId="2"/>
  </si>
  <si>
    <t>「情報・通信業」の入力。</t>
    <rPh sb="1" eb="3">
      <t>ジョウホウ</t>
    </rPh>
    <rPh sb="4" eb="7">
      <t>ツウシンギョウ</t>
    </rPh>
    <rPh sb="9" eb="11">
      <t>ニュウリョク</t>
    </rPh>
    <phoneticPr fontId="2"/>
  </si>
  <si>
    <t>「金融・保険業」「不動産業」の入力。</t>
    <rPh sb="1" eb="3">
      <t>キンユウ</t>
    </rPh>
    <rPh sb="4" eb="7">
      <t>ホケンギョウ</t>
    </rPh>
    <rPh sb="9" eb="13">
      <t>フドウサンギョウ</t>
    </rPh>
    <rPh sb="15" eb="17">
      <t>ニュウリョク</t>
    </rPh>
    <phoneticPr fontId="2"/>
  </si>
  <si>
    <t>「公務」「教育」の入力。</t>
    <rPh sb="1" eb="3">
      <t>コウム</t>
    </rPh>
    <rPh sb="5" eb="7">
      <t>キョウイク</t>
    </rPh>
    <rPh sb="9" eb="11">
      <t>ニュウリョク</t>
    </rPh>
    <phoneticPr fontId="2"/>
  </si>
  <si>
    <t>「保健衛生・社会事業」の入力。</t>
    <rPh sb="1" eb="3">
      <t>ホケン</t>
    </rPh>
    <rPh sb="3" eb="5">
      <t>エイセイ</t>
    </rPh>
    <rPh sb="6" eb="8">
      <t>シャカイ</t>
    </rPh>
    <rPh sb="8" eb="10">
      <t>ジギョウ</t>
    </rPh>
    <rPh sb="12" eb="14">
      <t>ニュウリョク</t>
    </rPh>
    <phoneticPr fontId="2"/>
  </si>
  <si>
    <t>「その他のサービス業」の入力。</t>
    <rPh sb="3" eb="4">
      <t>ホカ</t>
    </rPh>
    <rPh sb="9" eb="10">
      <t>ギョウ</t>
    </rPh>
    <rPh sb="12" eb="14">
      <t>ニュウリョク</t>
    </rPh>
    <phoneticPr fontId="2"/>
  </si>
  <si>
    <t>「輸入品に課される税・関税」「（控除）総資本形成に係る消費税」の入力。</t>
    <rPh sb="1" eb="4">
      <t>ユニュウヒン</t>
    </rPh>
    <rPh sb="5" eb="6">
      <t>カ</t>
    </rPh>
    <rPh sb="9" eb="10">
      <t>ゼイ</t>
    </rPh>
    <rPh sb="11" eb="13">
      <t>カンゼイ</t>
    </rPh>
    <rPh sb="16" eb="18">
      <t>コウジョ</t>
    </rPh>
    <rPh sb="19" eb="22">
      <t>ソウシホン</t>
    </rPh>
    <rPh sb="22" eb="24">
      <t>ケイセイ</t>
    </rPh>
    <rPh sb="25" eb="26">
      <t>カカ</t>
    </rPh>
    <rPh sb="27" eb="30">
      <t>ショウヒゼイ</t>
    </rPh>
    <rPh sb="32" eb="34">
      <t>ニュウリョク</t>
    </rPh>
    <phoneticPr fontId="2"/>
  </si>
  <si>
    <t>・「結果表」･････････････</t>
    <rPh sb="2" eb="5">
      <t>ケッカヒョウ</t>
    </rPh>
    <phoneticPr fontId="2"/>
  </si>
  <si>
    <t>　推計結果をまとめたものです。</t>
    <rPh sb="1" eb="3">
      <t>スイケイ</t>
    </rPh>
    <rPh sb="3" eb="5">
      <t>ケッカ</t>
    </rPh>
    <phoneticPr fontId="2"/>
  </si>
  <si>
    <t>群馬県　総務部　統計課　県民経済計算係</t>
    <rPh sb="0" eb="3">
      <t>グンマケン</t>
    </rPh>
    <rPh sb="4" eb="7">
      <t>ソウムブ</t>
    </rPh>
    <rPh sb="8" eb="11">
      <t>トウケイカ</t>
    </rPh>
    <rPh sb="12" eb="14">
      <t>ケンミン</t>
    </rPh>
    <rPh sb="14" eb="16">
      <t>ケイザイ</t>
    </rPh>
    <rPh sb="16" eb="18">
      <t>ケイサン</t>
    </rPh>
    <rPh sb="18" eb="19">
      <t>カカリ</t>
    </rPh>
    <phoneticPr fontId="2"/>
  </si>
  <si>
    <t>〒371-8570　前橋市大手町１丁目１番１号</t>
    <rPh sb="10" eb="13">
      <t>マエバシシ</t>
    </rPh>
    <rPh sb="13" eb="16">
      <t>オオテマチ</t>
    </rPh>
    <rPh sb="17" eb="19">
      <t>チョウメ</t>
    </rPh>
    <rPh sb="20" eb="21">
      <t>バン</t>
    </rPh>
    <rPh sb="22" eb="23">
      <t>ゴウ</t>
    </rPh>
    <phoneticPr fontId="2"/>
  </si>
  <si>
    <t>電話：027-226-2404　FAX：027-224-9224</t>
    <rPh sb="0" eb="2">
      <t>デンワ</t>
    </rPh>
    <phoneticPr fontId="2"/>
  </si>
  <si>
    <t>E-mail：toukeika@pref.gunma.lg.jp</t>
    <phoneticPr fontId="2"/>
  </si>
  <si>
    <t>「専門・科学技術、業務支援サービス業」の入力。</t>
    <rPh sb="1" eb="3">
      <t>センモン</t>
    </rPh>
    <rPh sb="4" eb="6">
      <t>カガク</t>
    </rPh>
    <rPh sb="6" eb="8">
      <t>ギジュツ</t>
    </rPh>
    <rPh sb="9" eb="11">
      <t>ギョウム</t>
    </rPh>
    <rPh sb="11" eb="13">
      <t>シエン</t>
    </rPh>
    <rPh sb="17" eb="18">
      <t>ギョウ</t>
    </rPh>
    <rPh sb="20" eb="22">
      <t>ニュウリョク</t>
    </rPh>
    <phoneticPr fontId="2"/>
  </si>
  <si>
    <t>○森林林業統計書（群馬県）－林産物－木材需給実績－供給量－県内材計（県計）</t>
    <rPh sb="1" eb="3">
      <t>シンリン</t>
    </rPh>
    <rPh sb="3" eb="5">
      <t>リンギョウ</t>
    </rPh>
    <rPh sb="5" eb="8">
      <t>トウケイショ</t>
    </rPh>
    <rPh sb="9" eb="12">
      <t>グンマケン</t>
    </rPh>
    <rPh sb="14" eb="17">
      <t>リンサンブツ</t>
    </rPh>
    <rPh sb="18" eb="20">
      <t>モクザイ</t>
    </rPh>
    <rPh sb="20" eb="22">
      <t>ジュキュウ</t>
    </rPh>
    <rPh sb="22" eb="24">
      <t>ジッセキ</t>
    </rPh>
    <rPh sb="25" eb="28">
      <t>キョウキュウリョウ</t>
    </rPh>
    <rPh sb="29" eb="31">
      <t>ケンナイ</t>
    </rPh>
    <rPh sb="31" eb="32">
      <t>ザイ</t>
    </rPh>
    <rPh sb="32" eb="33">
      <t>ケイ</t>
    </rPh>
    <rPh sb="34" eb="36">
      <t>ケンケイ</t>
    </rPh>
    <phoneticPr fontId="2"/>
  </si>
  <si>
    <t>○森林林業統計書（群馬県）－林産物－木材産業現況－生産額（県計）</t>
    <rPh sb="1" eb="3">
      <t>シンリン</t>
    </rPh>
    <rPh sb="3" eb="5">
      <t>リンギョウ</t>
    </rPh>
    <rPh sb="5" eb="8">
      <t>トウケイショ</t>
    </rPh>
    <rPh sb="9" eb="12">
      <t>グンマケン</t>
    </rPh>
    <rPh sb="14" eb="17">
      <t>リンサンブツ</t>
    </rPh>
    <rPh sb="18" eb="20">
      <t>モクザイ</t>
    </rPh>
    <rPh sb="20" eb="22">
      <t>サンギョウ</t>
    </rPh>
    <rPh sb="22" eb="24">
      <t>ゲンキョウ</t>
    </rPh>
    <rPh sb="25" eb="28">
      <t>セイサンガク</t>
    </rPh>
    <rPh sb="29" eb="31">
      <t>ケンケイ</t>
    </rPh>
    <phoneticPr fontId="2"/>
  </si>
  <si>
    <t>○発電部門県内総生産</t>
    <rPh sb="1" eb="3">
      <t>ハツデン</t>
    </rPh>
    <rPh sb="3" eb="5">
      <t>ブモン</t>
    </rPh>
    <rPh sb="5" eb="7">
      <t>ケンナイ</t>
    </rPh>
    <rPh sb="7" eb="10">
      <t>ソウセイサン</t>
    </rPh>
    <phoneticPr fontId="2"/>
  </si>
  <si>
    <t>※再掲（県内総生産）</t>
    <rPh sb="1" eb="3">
      <t>サイケイ</t>
    </rPh>
    <rPh sb="4" eb="6">
      <t>ケンナイ</t>
    </rPh>
    <rPh sb="6" eb="9">
      <t>ソウセイサン</t>
    </rPh>
    <phoneticPr fontId="2"/>
  </si>
  <si>
    <t>建設業・県内総生産</t>
    <rPh sb="0" eb="3">
      <t>ケンセツギョウ</t>
    </rPh>
    <rPh sb="4" eb="6">
      <t>ケンナイ</t>
    </rPh>
    <rPh sb="6" eb="9">
      <t>ソウセイサン</t>
    </rPh>
    <phoneticPr fontId="2"/>
  </si>
  <si>
    <t>卸売業・県内総生産</t>
    <rPh sb="0" eb="3">
      <t>オロシウリギョウ</t>
    </rPh>
    <rPh sb="4" eb="6">
      <t>ケンナイ</t>
    </rPh>
    <rPh sb="6" eb="9">
      <t>ソウセイサン</t>
    </rPh>
    <phoneticPr fontId="2"/>
  </si>
  <si>
    <t>小売業・県内総生産</t>
    <rPh sb="0" eb="3">
      <t>コウリギョウ</t>
    </rPh>
    <rPh sb="4" eb="6">
      <t>ケンナイ</t>
    </rPh>
    <rPh sb="6" eb="9">
      <t>ソウセイサン</t>
    </rPh>
    <phoneticPr fontId="2"/>
  </si>
  <si>
    <t>卸売・小売業県内総生産</t>
    <rPh sb="0" eb="2">
      <t>オロシウ</t>
    </rPh>
    <rPh sb="3" eb="6">
      <t>コウリギョウ</t>
    </rPh>
    <rPh sb="6" eb="8">
      <t>ケンナイ</t>
    </rPh>
    <rPh sb="8" eb="11">
      <t>ソウセイサン</t>
    </rPh>
    <phoneticPr fontId="2"/>
  </si>
  <si>
    <t>運輸・郵便業県内総生産</t>
    <rPh sb="0" eb="2">
      <t>ウンユ</t>
    </rPh>
    <rPh sb="3" eb="5">
      <t>ユウビン</t>
    </rPh>
    <rPh sb="5" eb="6">
      <t>ギョウ</t>
    </rPh>
    <rPh sb="6" eb="8">
      <t>ケンナイ</t>
    </rPh>
    <rPh sb="8" eb="11">
      <t>ソウセイサン</t>
    </rPh>
    <phoneticPr fontId="2"/>
  </si>
  <si>
    <t>通信・放送業県内総生産</t>
    <rPh sb="0" eb="2">
      <t>ツウシン</t>
    </rPh>
    <rPh sb="3" eb="5">
      <t>ホウソウ</t>
    </rPh>
    <rPh sb="5" eb="6">
      <t>ギョウ</t>
    </rPh>
    <rPh sb="6" eb="8">
      <t>ケンナイ</t>
    </rPh>
    <rPh sb="8" eb="11">
      <t>ソウセイサン</t>
    </rPh>
    <phoneticPr fontId="2"/>
  </si>
  <si>
    <t>－情報サービス業、映像音声文字制作業－推計対象市町村、県計</t>
    <rPh sb="1" eb="3">
      <t>ジョウホウ</t>
    </rPh>
    <rPh sb="7" eb="8">
      <t>ギョウ</t>
    </rPh>
    <rPh sb="9" eb="11">
      <t>エイゾウ</t>
    </rPh>
    <rPh sb="11" eb="13">
      <t>オンセイ</t>
    </rPh>
    <rPh sb="13" eb="15">
      <t>モジ</t>
    </rPh>
    <rPh sb="15" eb="18">
      <t>セイサクギョウ</t>
    </rPh>
    <rPh sb="19" eb="21">
      <t>スイケイ</t>
    </rPh>
    <rPh sb="21" eb="23">
      <t>タイショウ</t>
    </rPh>
    <rPh sb="23" eb="26">
      <t>シチョウソン</t>
    </rPh>
    <rPh sb="27" eb="29">
      <t>ケンケイ</t>
    </rPh>
    <phoneticPr fontId="2"/>
  </si>
  <si>
    <t>－産業（小分類）別従業者数－管理、補助的経済活動を行う事業所</t>
    <rPh sb="1" eb="3">
      <t>サンギョウ</t>
    </rPh>
    <rPh sb="4" eb="7">
      <t>ショウブンルイ</t>
    </rPh>
    <rPh sb="8" eb="9">
      <t>ベツ</t>
    </rPh>
    <rPh sb="9" eb="12">
      <t>ジュウギョウシャ</t>
    </rPh>
    <rPh sb="12" eb="13">
      <t>スウ</t>
    </rPh>
    <rPh sb="14" eb="16">
      <t>カンリ</t>
    </rPh>
    <rPh sb="17" eb="20">
      <t>ホジョテキ</t>
    </rPh>
    <rPh sb="20" eb="22">
      <t>ケイザイ</t>
    </rPh>
    <rPh sb="22" eb="24">
      <t>カツドウ</t>
    </rPh>
    <rPh sb="25" eb="26">
      <t>オコナ</t>
    </rPh>
    <rPh sb="27" eb="29">
      <t>ジギョウ</t>
    </rPh>
    <rPh sb="29" eb="30">
      <t>ショ</t>
    </rPh>
    <phoneticPr fontId="2"/>
  </si>
  <si>
    <t>金融・保険県内総生産</t>
    <rPh sb="0" eb="2">
      <t>キンユウ</t>
    </rPh>
    <rPh sb="3" eb="5">
      <t>ホケン</t>
    </rPh>
    <rPh sb="5" eb="7">
      <t>ケンナイ</t>
    </rPh>
    <rPh sb="7" eb="10">
      <t>ソウセイサン</t>
    </rPh>
    <phoneticPr fontId="2"/>
  </si>
  <si>
    <t>水産業県内総生産</t>
    <rPh sb="0" eb="3">
      <t>スイサンギョウ</t>
    </rPh>
    <rPh sb="3" eb="5">
      <t>ケンナイ</t>
    </rPh>
    <rPh sb="5" eb="8">
      <t>ソウセイサン</t>
    </rPh>
    <phoneticPr fontId="2"/>
  </si>
  <si>
    <t>農林業県内総生産</t>
    <rPh sb="0" eb="2">
      <t>ノウリン</t>
    </rPh>
    <rPh sb="2" eb="3">
      <t>ギョウ</t>
    </rPh>
    <rPh sb="3" eb="5">
      <t>ケンナイ</t>
    </rPh>
    <rPh sb="5" eb="8">
      <t>ソウセイサン</t>
    </rPh>
    <phoneticPr fontId="2"/>
  </si>
  <si>
    <t>－不動産取引業、不動産賃貸業・管理業－推計対象市町村、県計</t>
    <rPh sb="1" eb="4">
      <t>フドウサン</t>
    </rPh>
    <rPh sb="4" eb="7">
      <t>トリヒキギョウ</t>
    </rPh>
    <rPh sb="8" eb="11">
      <t>フドウサン</t>
    </rPh>
    <rPh sb="11" eb="13">
      <t>チンタイ</t>
    </rPh>
    <rPh sb="13" eb="14">
      <t>ギョウ</t>
    </rPh>
    <rPh sb="15" eb="18">
      <t>カンリギョウ</t>
    </rPh>
    <rPh sb="19" eb="21">
      <t>スイケイ</t>
    </rPh>
    <rPh sb="21" eb="23">
      <t>タイショウ</t>
    </rPh>
    <rPh sb="23" eb="26">
      <t>シチョウソン</t>
    </rPh>
    <rPh sb="27" eb="29">
      <t>ケンケイ</t>
    </rPh>
    <phoneticPr fontId="2"/>
  </si>
  <si>
    <t>－産業（小分類）別従業者数－管理、補助的経済活動を行う事業所</t>
    <rPh sb="1" eb="3">
      <t>サンギョウ</t>
    </rPh>
    <rPh sb="4" eb="7">
      <t>ショウブンルイ</t>
    </rPh>
    <rPh sb="8" eb="9">
      <t>ベツ</t>
    </rPh>
    <rPh sb="9" eb="12">
      <t>ジュウギョウシャ</t>
    </rPh>
    <rPh sb="12" eb="13">
      <t>スウ</t>
    </rPh>
    <rPh sb="14" eb="16">
      <t>カンリ</t>
    </rPh>
    <rPh sb="17" eb="20">
      <t>ホジョテキ</t>
    </rPh>
    <rPh sb="20" eb="22">
      <t>ケイザイ</t>
    </rPh>
    <rPh sb="22" eb="24">
      <t>カツドウ</t>
    </rPh>
    <rPh sb="25" eb="26">
      <t>オコナ</t>
    </rPh>
    <rPh sb="27" eb="30">
      <t>ジギョウショ</t>
    </rPh>
    <phoneticPr fontId="2"/>
  </si>
  <si>
    <t>技術サービス業（他に分類されないもの）、職業紹介・労働者派遣業、その他の事業サービス業</t>
    <rPh sb="0" eb="2">
      <t>ギジュツ</t>
    </rPh>
    <rPh sb="6" eb="7">
      <t>ギョウ</t>
    </rPh>
    <rPh sb="8" eb="9">
      <t>ホカ</t>
    </rPh>
    <rPh sb="10" eb="12">
      <t>ブンルイ</t>
    </rPh>
    <rPh sb="20" eb="22">
      <t>ショクギョウ</t>
    </rPh>
    <rPh sb="22" eb="24">
      <t>ショウカイ</t>
    </rPh>
    <rPh sb="25" eb="28">
      <t>ロウドウシャ</t>
    </rPh>
    <rPh sb="28" eb="31">
      <t>ハケンギョウ</t>
    </rPh>
    <rPh sb="34" eb="35">
      <t>ホカ</t>
    </rPh>
    <rPh sb="36" eb="38">
      <t>ジギョウ</t>
    </rPh>
    <rPh sb="42" eb="43">
      <t>ギョウ</t>
    </rPh>
    <phoneticPr fontId="2"/>
  </si>
  <si>
    <t>物品賃貸業、学術研究機関、専門サービス業（他に分類されないもの）、広告業</t>
    <rPh sb="0" eb="2">
      <t>ブッピン</t>
    </rPh>
    <rPh sb="2" eb="5">
      <t>チンタイギョウ</t>
    </rPh>
    <rPh sb="6" eb="8">
      <t>ガクジュツ</t>
    </rPh>
    <rPh sb="8" eb="10">
      <t>ケンキュウ</t>
    </rPh>
    <rPh sb="10" eb="12">
      <t>キカン</t>
    </rPh>
    <rPh sb="13" eb="15">
      <t>センモン</t>
    </rPh>
    <rPh sb="19" eb="20">
      <t>ギョウ</t>
    </rPh>
    <rPh sb="21" eb="22">
      <t>ホカ</t>
    </rPh>
    <rPh sb="23" eb="25">
      <t>ブンルイ</t>
    </rPh>
    <rPh sb="33" eb="36">
      <t>コウコクギョウ</t>
    </rPh>
    <phoneticPr fontId="2"/>
  </si>
  <si>
    <t>公務県内総生産</t>
    <rPh sb="0" eb="2">
      <t>コウム</t>
    </rPh>
    <rPh sb="2" eb="4">
      <t>ケンナイ</t>
    </rPh>
    <rPh sb="4" eb="7">
      <t>ソウセイサン</t>
    </rPh>
    <phoneticPr fontId="2"/>
  </si>
  <si>
    <t>教育県内総生産</t>
    <rPh sb="0" eb="2">
      <t>キョウイク</t>
    </rPh>
    <rPh sb="2" eb="4">
      <t>ケンナイ</t>
    </rPh>
    <rPh sb="4" eb="7">
      <t>ソウセイサン</t>
    </rPh>
    <phoneticPr fontId="2"/>
  </si>
  <si>
    <t>※控除する産業の事業所</t>
    <rPh sb="1" eb="3">
      <t>コウジョ</t>
    </rPh>
    <rPh sb="5" eb="7">
      <t>サンギョウ</t>
    </rPh>
    <rPh sb="8" eb="11">
      <t>ジギョウショ</t>
    </rPh>
    <phoneticPr fontId="2"/>
  </si>
  <si>
    <t>○県内産出額</t>
    <rPh sb="1" eb="3">
      <t>ケンナイ</t>
    </rPh>
    <rPh sb="3" eb="6">
      <t>サンシュツガク</t>
    </rPh>
    <phoneticPr fontId="2"/>
  </si>
  <si>
    <t>○「群馬県県民経済計算」（群馬県）－経済活動別県内総生産及び要素所得－林業－産出額</t>
    <rPh sb="2" eb="5">
      <t>グンマケン</t>
    </rPh>
    <rPh sb="5" eb="7">
      <t>ケンミン</t>
    </rPh>
    <rPh sb="7" eb="9">
      <t>ケイザイ</t>
    </rPh>
    <rPh sb="9" eb="11">
      <t>ケイサン</t>
    </rPh>
    <rPh sb="13" eb="16">
      <t>グンマケン</t>
    </rPh>
    <rPh sb="18" eb="20">
      <t>ケイザイ</t>
    </rPh>
    <rPh sb="20" eb="22">
      <t>カツドウ</t>
    </rPh>
    <rPh sb="22" eb="23">
      <t>ベツ</t>
    </rPh>
    <rPh sb="23" eb="25">
      <t>ケンナイ</t>
    </rPh>
    <rPh sb="25" eb="28">
      <t>ソウセイサン</t>
    </rPh>
    <rPh sb="28" eb="29">
      <t>オヨ</t>
    </rPh>
    <rPh sb="30" eb="32">
      <t>ヨウソ</t>
    </rPh>
    <rPh sb="32" eb="34">
      <t>ショトク</t>
    </rPh>
    <rPh sb="35" eb="37">
      <t>リンギョウ</t>
    </rPh>
    <rPh sb="38" eb="41">
      <t>サンシュツガク</t>
    </rPh>
    <phoneticPr fontId="2"/>
  </si>
  <si>
    <t>百万円</t>
    <rPh sb="0" eb="1">
      <t>ヒャク</t>
    </rPh>
    <rPh sb="1" eb="3">
      <t>マンエン</t>
    </rPh>
    <phoneticPr fontId="2"/>
  </si>
  <si>
    <t>○「林業産出額」（農林水産省）－林業産出額－県計</t>
    <rPh sb="2" eb="4">
      <t>リンギョウ</t>
    </rPh>
    <rPh sb="4" eb="7">
      <t>サンシュツガク</t>
    </rPh>
    <rPh sb="9" eb="11">
      <t>ノウリン</t>
    </rPh>
    <rPh sb="11" eb="14">
      <t>スイサンショウ</t>
    </rPh>
    <rPh sb="16" eb="18">
      <t>リンギョウ</t>
    </rPh>
    <rPh sb="18" eb="21">
      <t>サンシュツガク</t>
    </rPh>
    <rPh sb="22" eb="24">
      <t>ケンケイ</t>
    </rPh>
    <phoneticPr fontId="2"/>
  </si>
  <si>
    <t>－</t>
    <phoneticPr fontId="2"/>
  </si>
  <si>
    <t>千万円</t>
    <rPh sb="0" eb="3">
      <t>センマンエン</t>
    </rPh>
    <phoneticPr fontId="2"/>
  </si>
  <si>
    <t>※農林水産省統計の値</t>
    <rPh sb="1" eb="3">
      <t>ノウリン</t>
    </rPh>
    <rPh sb="3" eb="6">
      <t>スイサンショウ</t>
    </rPh>
    <rPh sb="6" eb="8">
      <t>トウケイ</t>
    </rPh>
    <rPh sb="9" eb="10">
      <t>アタイ</t>
    </rPh>
    <phoneticPr fontId="2"/>
  </si>
  <si>
    <t>林業産出額・県計</t>
    <rPh sb="0" eb="2">
      <t>リンギョウ</t>
    </rPh>
    <rPh sb="2" eb="5">
      <t>サンシュツガク</t>
    </rPh>
    <rPh sb="6" eb="8">
      <t>ケンケイ</t>
    </rPh>
    <phoneticPr fontId="2"/>
  </si>
  <si>
    <t>→</t>
    <phoneticPr fontId="2"/>
  </si>
  <si>
    <t>林業・県内産出額</t>
    <rPh sb="0" eb="1">
      <t>ハヤシ</t>
    </rPh>
    <rPh sb="1" eb="2">
      <t>ギョウ</t>
    </rPh>
    <rPh sb="3" eb="5">
      <t>ケンナイ</t>
    </rPh>
    <rPh sb="5" eb="8">
      <t>サンシュツガク</t>
    </rPh>
    <phoneticPr fontId="2"/>
  </si>
  <si>
    <t>※再掲（県民経済計算の産出額）</t>
    <rPh sb="1" eb="3">
      <t>サイケイ</t>
    </rPh>
    <rPh sb="4" eb="6">
      <t>ケンミン</t>
    </rPh>
    <rPh sb="6" eb="8">
      <t>ケイザイ</t>
    </rPh>
    <rPh sb="8" eb="10">
      <t>ケイサン</t>
    </rPh>
    <rPh sb="11" eb="14">
      <t>サンシュツガク</t>
    </rPh>
    <phoneticPr fontId="2"/>
  </si>
  <si>
    <t>＝</t>
    <phoneticPr fontId="2"/>
  </si>
  <si>
    <t>※再掲</t>
    <rPh sb="1" eb="3">
      <t>サイケイ</t>
    </rPh>
    <phoneticPr fontId="2"/>
  </si>
  <si>
    <t>育林産出額・県計</t>
    <rPh sb="0" eb="2">
      <t>イクリン</t>
    </rPh>
    <rPh sb="2" eb="5">
      <t>サンシュツガク</t>
    </rPh>
    <rPh sb="6" eb="8">
      <t>ケンケイ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</si>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</sst>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quot;】&quot;"/>
    <numFmt numFmtId="177" formatCode="#,##0.00000000;[Red]\-#,##0.00000000"/>
    <numFmt numFmtId="178" formatCode="#,##0.000000;[Red]\-#,##0.000000"/>
    <numFmt numFmtId="179" formatCode="&quot;【&quot;General&quot;】&quot;"/>
    <numFmt numFmtId="180" formatCode="#,##0.0;[Red]\-#,##0.0"/>
    <numFmt numFmtId="181" formatCode="0.00;&quot;▲ &quot;0.00"/>
    <numFmt numFmtId="182" formatCode="0.0;&quot;▲ &quot;0.0"/>
    <numFmt numFmtId="183" formatCode="#,##0.00000;[Red]\-#,##0.000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b/>
      <sz val="11"/>
      <name val="HG丸ｺﾞｼｯｸM-PRO"/>
      <family val="3"/>
      <charset val="128"/>
    </font>
    <font>
      <sz val="11"/>
      <name val="HG丸ｺﾞｼｯｸM-PRO"/>
      <family val="3"/>
      <charset val="128"/>
    </font>
    <font>
      <sz val="10"/>
      <color theme="1"/>
      <name val="HG丸ｺﾞｼｯｸM-PRO"/>
      <family val="3"/>
      <charset val="128"/>
    </font>
    <font>
      <sz val="10"/>
      <color rgb="FF0000CC"/>
      <name val="HG丸ｺﾞｼｯｸM-PRO"/>
      <family val="3"/>
      <charset val="128"/>
    </font>
    <font>
      <sz val="11"/>
      <color rgb="FF0000CC"/>
      <name val="HG丸ｺﾞｼｯｸM-PRO"/>
      <family val="3"/>
      <charset val="128"/>
    </font>
    <font>
      <sz val="11"/>
      <color rgb="FFFF0000"/>
      <name val="HG丸ｺﾞｼｯｸM-PRO"/>
      <family val="3"/>
      <charset val="128"/>
    </font>
    <font>
      <sz val="20"/>
      <color theme="1"/>
      <name val="HG丸ｺﾞｼｯｸM-PRO"/>
      <family val="3"/>
      <charset val="128"/>
    </font>
    <font>
      <b/>
      <sz val="11"/>
      <color theme="1"/>
      <name val="HG丸ｺﾞｼｯｸM-PRO"/>
      <family val="3"/>
      <charset val="128"/>
    </font>
    <font>
      <sz val="10"/>
      <name val="HG丸ｺﾞｼｯｸM-PRO"/>
      <family val="3"/>
      <charset val="128"/>
    </font>
    <font>
      <sz val="12"/>
      <color rgb="FFFF0000"/>
      <name val="HG丸ｺﾞｼｯｸM-PRO"/>
      <family val="3"/>
      <charset val="128"/>
    </font>
    <font>
      <sz val="8"/>
      <color theme="1"/>
      <name val="HG丸ｺﾞｼｯｸM-PRO"/>
      <family val="3"/>
      <charset val="128"/>
    </font>
    <font>
      <sz val="7"/>
      <color theme="1"/>
      <name val="HG丸ｺﾞｼｯｸM-PRO"/>
      <family val="3"/>
      <charset val="128"/>
    </font>
    <font>
      <sz val="7"/>
      <color rgb="FF0000CC"/>
      <name val="HG丸ｺﾞｼｯｸM-PRO"/>
      <family val="3"/>
      <charset val="128"/>
    </font>
    <font>
      <sz val="8"/>
      <color rgb="FF0000CC"/>
      <name val="HG丸ｺﾞｼｯｸM-PRO"/>
      <family val="3"/>
      <charset val="128"/>
    </font>
    <font>
      <sz val="9"/>
      <color theme="1"/>
      <name val="HG丸ｺﾞｼｯｸM-PRO"/>
      <family val="3"/>
      <charset val="128"/>
    </font>
    <font>
      <sz val="9"/>
      <color rgb="FF0000CC"/>
      <name val="HG丸ｺﾞｼｯｸM-PRO"/>
      <family val="3"/>
      <charset val="128"/>
    </font>
    <font>
      <b/>
      <sz val="16"/>
      <color theme="1"/>
      <name val="HG丸ｺﾞｼｯｸM-PRO"/>
      <family val="3"/>
      <charset val="128"/>
    </font>
  </fonts>
  <fills count="11">
    <fill>
      <patternFill patternType="none"/>
    </fill>
    <fill>
      <patternFill patternType="gray125"/>
    </fill>
    <fill>
      <patternFill patternType="solid">
        <fgColor rgb="FFCCFFCC"/>
        <bgColor indexed="64"/>
      </patternFill>
    </fill>
    <fill>
      <patternFill patternType="solid">
        <fgColor rgb="FFFFFFDD"/>
        <bgColor indexed="64"/>
      </patternFill>
    </fill>
    <fill>
      <patternFill patternType="solid">
        <fgColor rgb="FFEBFFFF"/>
        <bgColor indexed="64"/>
      </patternFill>
    </fill>
    <fill>
      <patternFill patternType="solid">
        <fgColor rgb="FFFFFF00"/>
        <bgColor indexed="64"/>
      </patternFill>
    </fill>
    <fill>
      <patternFill patternType="solid">
        <fgColor rgb="FFFFFFD1"/>
        <bgColor indexed="64"/>
      </patternFill>
    </fill>
    <fill>
      <patternFill patternType="solid">
        <fgColor rgb="FFFFCC99"/>
        <bgColor indexed="64"/>
      </patternFill>
    </fill>
    <fill>
      <patternFill patternType="solid">
        <fgColor rgb="FFCCFFFF"/>
        <bgColor indexed="64"/>
      </patternFill>
    </fill>
    <fill>
      <patternFill patternType="solid">
        <fgColor rgb="FFFFFFE1"/>
        <bgColor indexed="64"/>
      </patternFill>
    </fill>
    <fill>
      <patternFill patternType="solid">
        <fgColor rgb="FFFFFFCC"/>
        <bgColor indexed="64"/>
      </patternFill>
    </fill>
  </fills>
  <borders count="52">
    <border>
      <left/>
      <right/>
      <top/>
      <bottom/>
      <diagonal/>
    </border>
    <border>
      <left/>
      <right style="thick">
        <color rgb="FF00B05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double">
        <color indexed="64"/>
      </bottom>
      <diagonal/>
    </border>
    <border>
      <left/>
      <right/>
      <top/>
      <bottom style="double">
        <color indexed="64"/>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top style="thin">
        <color indexed="64"/>
      </top>
      <bottom style="thin">
        <color indexed="64"/>
      </bottom>
      <diagonal/>
    </border>
    <border>
      <left/>
      <right style="double">
        <color auto="1"/>
      </right>
      <top style="thin">
        <color indexed="64"/>
      </top>
      <bottom style="thin">
        <color indexed="64"/>
      </bottom>
      <diagonal/>
    </border>
    <border>
      <left style="double">
        <color auto="1"/>
      </left>
      <right/>
      <top style="thin">
        <color indexed="64"/>
      </top>
      <bottom style="double">
        <color auto="1"/>
      </bottom>
      <diagonal/>
    </border>
    <border>
      <left/>
      <right/>
      <top style="thin">
        <color indexed="64"/>
      </top>
      <bottom style="double">
        <color auto="1"/>
      </bottom>
      <diagonal/>
    </border>
    <border>
      <left/>
      <right style="thin">
        <color indexed="64"/>
      </right>
      <top style="thin">
        <color indexed="64"/>
      </top>
      <bottom style="double">
        <color auto="1"/>
      </bottom>
      <diagonal/>
    </border>
    <border>
      <left style="thin">
        <color indexed="64"/>
      </left>
      <right/>
      <top style="thin">
        <color indexed="64"/>
      </top>
      <bottom style="double">
        <color auto="1"/>
      </bottom>
      <diagonal/>
    </border>
    <border>
      <left/>
      <right style="double">
        <color auto="1"/>
      </right>
      <top style="thin">
        <color indexed="64"/>
      </top>
      <bottom style="double">
        <color auto="1"/>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right style="thin">
        <color auto="1"/>
      </right>
      <top style="double">
        <color auto="1"/>
      </top>
      <bottom style="thin">
        <color indexed="64"/>
      </bottom>
      <diagonal/>
    </border>
    <border>
      <left/>
      <right style="thin">
        <color auto="1"/>
      </right>
      <top style="double">
        <color auto="1"/>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1">
    <xf numFmtId="0" fontId="0" fillId="0" borderId="0" xfId="0">
      <alignment vertical="center"/>
    </xf>
    <xf numFmtId="0" fontId="3" fillId="4" borderId="0" xfId="0" applyFont="1" applyFill="1">
      <alignment vertical="center"/>
    </xf>
    <xf numFmtId="0" fontId="3" fillId="4" borderId="1" xfId="0" applyFont="1" applyFill="1" applyBorder="1">
      <alignment vertical="center"/>
    </xf>
    <xf numFmtId="0" fontId="3" fillId="3" borderId="0" xfId="0" applyFont="1" applyFill="1">
      <alignment vertical="center"/>
    </xf>
    <xf numFmtId="0" fontId="4" fillId="0" borderId="0" xfId="0" applyFont="1" applyFill="1">
      <alignment vertical="center"/>
    </xf>
    <xf numFmtId="0" fontId="5" fillId="0" borderId="0" xfId="0" applyFont="1" applyFill="1">
      <alignment vertical="center"/>
    </xf>
    <xf numFmtId="0" fontId="3" fillId="0" borderId="0" xfId="0" applyFont="1" applyFill="1">
      <alignment vertical="center"/>
    </xf>
    <xf numFmtId="0" fontId="9" fillId="4" borderId="0" xfId="0" applyFont="1" applyFill="1" applyAlignment="1">
      <alignment vertical="center"/>
    </xf>
    <xf numFmtId="0" fontId="3" fillId="5" borderId="10" xfId="0" applyFont="1" applyFill="1" applyBorder="1">
      <alignment vertical="center"/>
    </xf>
    <xf numFmtId="0" fontId="3" fillId="5" borderId="11" xfId="0" applyFont="1" applyFill="1" applyBorder="1">
      <alignment vertical="center"/>
    </xf>
    <xf numFmtId="176" fontId="3" fillId="4" borderId="0" xfId="0" applyNumberFormat="1" applyFont="1" applyFill="1">
      <alignment vertical="center"/>
    </xf>
    <xf numFmtId="0" fontId="0" fillId="0" borderId="0" xfId="0" applyFill="1">
      <alignment vertical="center"/>
    </xf>
    <xf numFmtId="0" fontId="3" fillId="4" borderId="12" xfId="0" applyFont="1" applyFill="1" applyBorder="1">
      <alignment vertical="center"/>
    </xf>
    <xf numFmtId="0" fontId="3" fillId="4" borderId="13" xfId="0" applyFont="1" applyFill="1" applyBorder="1">
      <alignment vertical="center"/>
    </xf>
    <xf numFmtId="0" fontId="3" fillId="4" borderId="14" xfId="0" applyFont="1" applyFill="1" applyBorder="1">
      <alignment vertical="center"/>
    </xf>
    <xf numFmtId="0" fontId="3" fillId="4" borderId="15" xfId="0" applyFont="1" applyFill="1" applyBorder="1">
      <alignment vertical="center"/>
    </xf>
    <xf numFmtId="0" fontId="11" fillId="4" borderId="0" xfId="0" applyFont="1" applyFill="1">
      <alignment vertical="center"/>
    </xf>
    <xf numFmtId="0" fontId="9" fillId="4" borderId="0" xfId="0" applyFont="1" applyFill="1" applyBorder="1" applyAlignment="1">
      <alignment vertical="center"/>
    </xf>
    <xf numFmtId="0" fontId="3" fillId="4" borderId="0" xfId="0" applyFont="1" applyFill="1" applyBorder="1">
      <alignment vertical="center"/>
    </xf>
    <xf numFmtId="0" fontId="11" fillId="0" borderId="0" xfId="0" quotePrefix="1" applyFont="1" applyFill="1">
      <alignment vertical="center"/>
    </xf>
    <xf numFmtId="0" fontId="3" fillId="6" borderId="0" xfId="0" applyFont="1" applyFill="1">
      <alignment vertical="center"/>
    </xf>
    <xf numFmtId="0" fontId="11" fillId="0" borderId="0" xfId="0" applyFont="1" applyFill="1">
      <alignment vertical="center"/>
    </xf>
    <xf numFmtId="0" fontId="3" fillId="4" borderId="26" xfId="0" applyFont="1" applyFill="1" applyBorder="1">
      <alignment vertical="center"/>
    </xf>
    <xf numFmtId="0" fontId="3" fillId="4" borderId="7" xfId="0" applyFont="1" applyFill="1" applyBorder="1">
      <alignment vertical="center"/>
    </xf>
    <xf numFmtId="0" fontId="3" fillId="4" borderId="27" xfId="0" applyFont="1" applyFill="1" applyBorder="1">
      <alignment vertical="center"/>
    </xf>
    <xf numFmtId="0" fontId="3" fillId="4" borderId="28" xfId="0" applyFont="1" applyFill="1" applyBorder="1">
      <alignment vertical="center"/>
    </xf>
    <xf numFmtId="0" fontId="3" fillId="4" borderId="5" xfId="0" applyFont="1" applyFill="1" applyBorder="1">
      <alignment vertical="center"/>
    </xf>
    <xf numFmtId="0" fontId="9" fillId="4" borderId="8" xfId="0" applyFont="1" applyFill="1" applyBorder="1" applyAlignment="1">
      <alignment vertical="center"/>
    </xf>
    <xf numFmtId="0" fontId="10" fillId="4" borderId="9" xfId="0" applyFont="1" applyFill="1" applyBorder="1" applyAlignment="1">
      <alignment vertical="center"/>
    </xf>
    <xf numFmtId="0" fontId="10" fillId="4" borderId="0" xfId="0" applyFont="1" applyFill="1" applyBorder="1" applyAlignment="1">
      <alignment vertical="center"/>
    </xf>
    <xf numFmtId="0" fontId="10" fillId="4" borderId="3" xfId="0" applyFont="1" applyFill="1" applyBorder="1" applyAlignment="1">
      <alignment vertical="center"/>
    </xf>
    <xf numFmtId="0" fontId="4" fillId="4" borderId="8" xfId="0" applyFont="1" applyFill="1" applyBorder="1" applyAlignment="1">
      <alignment vertical="center"/>
    </xf>
    <xf numFmtId="0" fontId="9" fillId="4" borderId="0" xfId="0" applyFont="1" applyFill="1">
      <alignment vertical="center"/>
    </xf>
    <xf numFmtId="0" fontId="9" fillId="4" borderId="0" xfId="0" applyFont="1" applyFill="1" applyBorder="1">
      <alignment vertical="center"/>
    </xf>
    <xf numFmtId="38" fontId="7" fillId="4" borderId="0" xfId="1" applyFont="1" applyFill="1" applyBorder="1" applyAlignment="1">
      <alignment vertical="center"/>
    </xf>
    <xf numFmtId="178" fontId="7" fillId="4" borderId="0" xfId="1" applyNumberFormat="1" applyFont="1" applyFill="1" applyBorder="1" applyAlignment="1">
      <alignment vertical="center"/>
    </xf>
    <xf numFmtId="0" fontId="3" fillId="4" borderId="29" xfId="0" applyFont="1" applyFill="1" applyBorder="1">
      <alignment vertical="center"/>
    </xf>
    <xf numFmtId="0" fontId="3" fillId="4" borderId="30" xfId="0" applyFont="1" applyFill="1" applyBorder="1">
      <alignment vertical="center"/>
    </xf>
    <xf numFmtId="0" fontId="3" fillId="4" borderId="9" xfId="0" applyFont="1" applyFill="1" applyBorder="1">
      <alignment vertical="center"/>
    </xf>
    <xf numFmtId="0" fontId="3" fillId="4" borderId="31" xfId="0" applyFont="1" applyFill="1" applyBorder="1">
      <alignment vertical="center"/>
    </xf>
    <xf numFmtId="0" fontId="4" fillId="0" borderId="0" xfId="0" quotePrefix="1" applyFont="1" applyFill="1">
      <alignment vertical="center"/>
    </xf>
    <xf numFmtId="0" fontId="11" fillId="4" borderId="6" xfId="0" applyFont="1" applyFill="1" applyBorder="1" applyAlignment="1">
      <alignment vertical="center"/>
    </xf>
    <xf numFmtId="0" fontId="3" fillId="5" borderId="2" xfId="0" applyFont="1" applyFill="1" applyBorder="1">
      <alignment vertical="center"/>
    </xf>
    <xf numFmtId="0" fontId="5" fillId="0" borderId="2" xfId="0" applyFont="1" applyFill="1" applyBorder="1">
      <alignment vertical="center"/>
    </xf>
    <xf numFmtId="0" fontId="5" fillId="4" borderId="0" xfId="0" applyFont="1" applyFill="1">
      <alignment vertical="center"/>
    </xf>
    <xf numFmtId="0" fontId="3" fillId="0" borderId="0" xfId="0" applyFont="1">
      <alignment vertical="center"/>
    </xf>
    <xf numFmtId="0" fontId="5" fillId="4" borderId="0" xfId="0" applyFont="1" applyFill="1" applyBorder="1" applyAlignment="1">
      <alignment horizontal="right" vertical="center"/>
    </xf>
    <xf numFmtId="38" fontId="5" fillId="4" borderId="0" xfId="0" applyNumberFormat="1" applyFont="1" applyFill="1" applyBorder="1" applyAlignment="1">
      <alignment horizontal="center" vertical="center" wrapText="1"/>
    </xf>
    <xf numFmtId="38" fontId="5" fillId="4" borderId="0" xfId="0" applyNumberFormat="1" applyFont="1" applyFill="1" applyBorder="1" applyAlignment="1">
      <alignment horizontal="center" vertical="center"/>
    </xf>
    <xf numFmtId="181" fontId="8" fillId="4" borderId="0" xfId="0" applyNumberFormat="1" applyFont="1" applyFill="1" applyBorder="1">
      <alignment vertical="center"/>
    </xf>
    <xf numFmtId="0" fontId="3" fillId="9" borderId="0" xfId="0" applyFont="1" applyFill="1">
      <alignment vertical="center"/>
    </xf>
    <xf numFmtId="0" fontId="5" fillId="9" borderId="0" xfId="0" applyFont="1" applyFill="1">
      <alignment vertical="center"/>
    </xf>
    <xf numFmtId="0" fontId="8"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right" vertical="center"/>
    </xf>
    <xf numFmtId="0" fontId="5" fillId="0" borderId="0" xfId="0" applyFont="1" applyFill="1" applyBorder="1" applyAlignment="1">
      <alignment horizontal="right" vertical="center"/>
    </xf>
    <xf numFmtId="38" fontId="8" fillId="0" borderId="43" xfId="0" applyNumberFormat="1" applyFont="1" applyFill="1" applyBorder="1" applyAlignment="1">
      <alignment horizontal="center" vertical="center"/>
    </xf>
    <xf numFmtId="38" fontId="8" fillId="0" borderId="44" xfId="0" applyNumberFormat="1" applyFont="1" applyFill="1" applyBorder="1" applyAlignment="1">
      <alignment horizontal="center" vertical="center"/>
    </xf>
    <xf numFmtId="0" fontId="3" fillId="0" borderId="39" xfId="0" applyFont="1" applyFill="1" applyBorder="1">
      <alignment vertical="center"/>
    </xf>
    <xf numFmtId="38" fontId="8" fillId="0" borderId="6" xfId="0" applyNumberFormat="1" applyFont="1" applyFill="1" applyBorder="1">
      <alignment vertical="center"/>
    </xf>
    <xf numFmtId="38" fontId="8" fillId="0" borderId="40" xfId="0" applyNumberFormat="1" applyFont="1" applyFill="1" applyBorder="1">
      <alignment vertical="center"/>
    </xf>
    <xf numFmtId="180" fontId="8" fillId="0" borderId="39" xfId="0" applyNumberFormat="1" applyFont="1" applyFill="1" applyBorder="1">
      <alignment vertical="center"/>
    </xf>
    <xf numFmtId="180" fontId="8" fillId="0" borderId="6" xfId="0" applyNumberFormat="1" applyFont="1" applyFill="1" applyBorder="1">
      <alignment vertical="center"/>
    </xf>
    <xf numFmtId="182" fontId="8" fillId="0" borderId="40" xfId="0" applyNumberFormat="1" applyFont="1" applyFill="1" applyBorder="1">
      <alignment vertical="center"/>
    </xf>
    <xf numFmtId="181" fontId="8" fillId="0" borderId="40" xfId="0" applyNumberFormat="1" applyFont="1" applyFill="1" applyBorder="1">
      <alignment vertical="center"/>
    </xf>
    <xf numFmtId="0" fontId="3" fillId="0" borderId="41" xfId="0" applyFont="1" applyFill="1" applyBorder="1">
      <alignment vertical="center"/>
    </xf>
    <xf numFmtId="38" fontId="8" fillId="0" borderId="11" xfId="0" applyNumberFormat="1" applyFont="1" applyFill="1" applyBorder="1">
      <alignment vertical="center"/>
    </xf>
    <xf numFmtId="38" fontId="8" fillId="0" borderId="42" xfId="0" applyNumberFormat="1" applyFont="1" applyFill="1" applyBorder="1">
      <alignment vertical="center"/>
    </xf>
    <xf numFmtId="180" fontId="8" fillId="0" borderId="41" xfId="0" applyNumberFormat="1" applyFont="1" applyFill="1" applyBorder="1">
      <alignment vertical="center"/>
    </xf>
    <xf numFmtId="180" fontId="8" fillId="0" borderId="11" xfId="0" applyNumberFormat="1" applyFont="1" applyFill="1" applyBorder="1">
      <alignment vertical="center"/>
    </xf>
    <xf numFmtId="182" fontId="8" fillId="0" borderId="42" xfId="0" applyNumberFormat="1" applyFont="1" applyFill="1" applyBorder="1">
      <alignment vertical="center"/>
    </xf>
    <xf numFmtId="181" fontId="8" fillId="0" borderId="42" xfId="0" applyNumberFormat="1" applyFont="1" applyFill="1" applyBorder="1">
      <alignment vertical="center"/>
    </xf>
    <xf numFmtId="0" fontId="3" fillId="0" borderId="35" xfId="0" applyFont="1" applyFill="1" applyBorder="1">
      <alignment vertical="center"/>
    </xf>
    <xf numFmtId="38" fontId="8" fillId="0" borderId="2" xfId="0" applyNumberFormat="1" applyFont="1" applyFill="1" applyBorder="1">
      <alignment vertical="center"/>
    </xf>
    <xf numFmtId="38" fontId="8" fillId="0" borderId="36" xfId="0" applyNumberFormat="1" applyFont="1" applyFill="1" applyBorder="1">
      <alignment vertical="center"/>
    </xf>
    <xf numFmtId="180" fontId="8" fillId="0" borderId="35" xfId="0" applyNumberFormat="1" applyFont="1" applyFill="1" applyBorder="1">
      <alignment vertical="center"/>
    </xf>
    <xf numFmtId="180" fontId="8" fillId="0" borderId="2" xfId="0" applyNumberFormat="1" applyFont="1" applyFill="1" applyBorder="1">
      <alignment vertical="center"/>
    </xf>
    <xf numFmtId="182" fontId="8" fillId="0" borderId="36" xfId="0" applyNumberFormat="1" applyFont="1" applyFill="1" applyBorder="1">
      <alignment vertical="center"/>
    </xf>
    <xf numFmtId="181" fontId="8" fillId="0" borderId="36" xfId="0" applyNumberFormat="1" applyFont="1" applyFill="1" applyBorder="1">
      <alignment vertical="center"/>
    </xf>
    <xf numFmtId="0" fontId="3" fillId="0" borderId="37" xfId="0" applyFont="1" applyFill="1" applyBorder="1">
      <alignment vertical="center"/>
    </xf>
    <xf numFmtId="38" fontId="8" fillId="0" borderId="10" xfId="0" applyNumberFormat="1" applyFont="1" applyFill="1" applyBorder="1">
      <alignment vertical="center"/>
    </xf>
    <xf numFmtId="38" fontId="8" fillId="0" borderId="38" xfId="0" applyNumberFormat="1" applyFont="1" applyFill="1" applyBorder="1">
      <alignment vertical="center"/>
    </xf>
    <xf numFmtId="180" fontId="8" fillId="0" borderId="37" xfId="0" applyNumberFormat="1" applyFont="1" applyFill="1" applyBorder="1">
      <alignment vertical="center"/>
    </xf>
    <xf numFmtId="180" fontId="8" fillId="0" borderId="10" xfId="0" applyNumberFormat="1" applyFont="1" applyFill="1" applyBorder="1">
      <alignment vertical="center"/>
    </xf>
    <xf numFmtId="182" fontId="8" fillId="0" borderId="38" xfId="0" applyNumberFormat="1" applyFont="1" applyFill="1" applyBorder="1">
      <alignment vertical="center"/>
    </xf>
    <xf numFmtId="181" fontId="8" fillId="0" borderId="38" xfId="0" applyNumberFormat="1" applyFont="1" applyFill="1" applyBorder="1">
      <alignment vertical="center"/>
    </xf>
    <xf numFmtId="0" fontId="3" fillId="0" borderId="43" xfId="0" applyFont="1" applyFill="1" applyBorder="1">
      <alignment vertical="center"/>
    </xf>
    <xf numFmtId="38" fontId="8" fillId="0" borderId="44" xfId="0" applyNumberFormat="1" applyFont="1" applyFill="1" applyBorder="1">
      <alignment vertical="center"/>
    </xf>
    <xf numFmtId="38" fontId="8" fillId="0" borderId="45" xfId="0" applyNumberFormat="1" applyFont="1" applyFill="1" applyBorder="1">
      <alignment vertical="center"/>
    </xf>
    <xf numFmtId="180" fontId="8" fillId="0" borderId="43" xfId="0" applyNumberFormat="1" applyFont="1" applyFill="1" applyBorder="1">
      <alignment vertical="center"/>
    </xf>
    <xf numFmtId="180" fontId="8" fillId="0" borderId="44" xfId="0" applyNumberFormat="1" applyFont="1" applyFill="1" applyBorder="1">
      <alignment vertical="center"/>
    </xf>
    <xf numFmtId="182" fontId="8" fillId="0" borderId="45" xfId="0" applyNumberFormat="1" applyFont="1" applyFill="1" applyBorder="1">
      <alignment vertical="center"/>
    </xf>
    <xf numFmtId="181" fontId="8" fillId="0" borderId="45" xfId="0" applyNumberFormat="1" applyFont="1" applyFill="1" applyBorder="1">
      <alignment vertical="center"/>
    </xf>
    <xf numFmtId="38" fontId="8" fillId="0" borderId="35" xfId="0" applyNumberFormat="1" applyFont="1" applyFill="1" applyBorder="1" applyAlignment="1">
      <alignment horizontal="center" vertical="center"/>
    </xf>
    <xf numFmtId="38" fontId="8" fillId="0" borderId="2" xfId="0" applyNumberFormat="1" applyFont="1" applyFill="1" applyBorder="1" applyAlignment="1">
      <alignment horizontal="center" vertical="center"/>
    </xf>
    <xf numFmtId="182" fontId="8" fillId="0" borderId="10" xfId="0" applyNumberFormat="1" applyFont="1" applyFill="1" applyBorder="1">
      <alignment vertical="center"/>
    </xf>
    <xf numFmtId="181" fontId="8" fillId="0" borderId="48" xfId="0" applyNumberFormat="1" applyFont="1" applyFill="1" applyBorder="1">
      <alignment vertical="center"/>
    </xf>
    <xf numFmtId="182" fontId="8" fillId="0" borderId="6" xfId="0" applyNumberFormat="1" applyFont="1" applyFill="1" applyBorder="1">
      <alignment vertical="center"/>
    </xf>
    <xf numFmtId="181" fontId="8" fillId="0" borderId="49" xfId="0" applyNumberFormat="1" applyFont="1" applyFill="1" applyBorder="1">
      <alignment vertical="center"/>
    </xf>
    <xf numFmtId="182" fontId="8" fillId="0" borderId="11" xfId="0" applyNumberFormat="1" applyFont="1" applyFill="1" applyBorder="1">
      <alignment vertical="center"/>
    </xf>
    <xf numFmtId="181" fontId="8" fillId="0" borderId="50" xfId="0" applyNumberFormat="1" applyFont="1" applyFill="1" applyBorder="1">
      <alignment vertical="center"/>
    </xf>
    <xf numFmtId="182" fontId="8" fillId="0" borderId="2" xfId="0" applyNumberFormat="1" applyFont="1" applyFill="1" applyBorder="1">
      <alignment vertical="center"/>
    </xf>
    <xf numFmtId="181" fontId="8" fillId="0" borderId="47" xfId="0" applyNumberFormat="1" applyFont="1" applyFill="1" applyBorder="1">
      <alignment vertical="center"/>
    </xf>
    <xf numFmtId="182" fontId="8" fillId="0" borderId="44" xfId="0" applyNumberFormat="1" applyFont="1" applyFill="1" applyBorder="1">
      <alignment vertical="center"/>
    </xf>
    <xf numFmtId="181" fontId="8" fillId="0" borderId="51" xfId="0" applyNumberFormat="1" applyFont="1" applyFill="1" applyBorder="1">
      <alignment vertical="center"/>
    </xf>
    <xf numFmtId="0" fontId="20" fillId="4" borderId="0" xfId="0" applyFont="1" applyFill="1">
      <alignment vertical="center"/>
    </xf>
    <xf numFmtId="0" fontId="5" fillId="0" borderId="0" xfId="0" applyFont="1" applyFill="1" applyAlignment="1">
      <alignment horizontal="left" vertical="center" wrapText="1"/>
    </xf>
    <xf numFmtId="0" fontId="13" fillId="4" borderId="0" xfId="0" applyFont="1" applyFill="1" applyAlignment="1">
      <alignment horizontal="center" vertical="center"/>
    </xf>
    <xf numFmtId="0" fontId="9" fillId="4" borderId="0" xfId="0" applyFont="1" applyFill="1" applyAlignment="1">
      <alignment horizontal="left" vertical="center"/>
    </xf>
    <xf numFmtId="176" fontId="3" fillId="0" borderId="2"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0" xfId="0" applyFont="1" applyFill="1" applyBorder="1" applyAlignment="1">
      <alignment horizontal="center" vertical="center"/>
    </xf>
    <xf numFmtId="0" fontId="8" fillId="8" borderId="16" xfId="0" applyNumberFormat="1" applyFont="1" applyFill="1" applyBorder="1" applyAlignment="1">
      <alignment horizontal="center" vertical="center"/>
    </xf>
    <xf numFmtId="0" fontId="8" fillId="8" borderId="17" xfId="0" applyNumberFormat="1" applyFont="1" applyFill="1" applyBorder="1" applyAlignment="1">
      <alignment horizontal="center" vertical="center"/>
    </xf>
    <xf numFmtId="0" fontId="8" fillId="8" borderId="18" xfId="0" applyNumberFormat="1" applyFont="1" applyFill="1" applyBorder="1" applyAlignment="1">
      <alignment horizontal="center" vertical="center"/>
    </xf>
    <xf numFmtId="0" fontId="8" fillId="0" borderId="1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0" xfId="0" applyFont="1" applyFill="1" applyBorder="1" applyAlignment="1">
      <alignment horizontal="center" vertical="center"/>
    </xf>
    <xf numFmtId="38" fontId="7" fillId="0" borderId="21" xfId="1" applyFont="1" applyFill="1" applyBorder="1" applyAlignment="1">
      <alignment horizontal="right" vertical="center"/>
    </xf>
    <xf numFmtId="38" fontId="7" fillId="0" borderId="22" xfId="1" applyFont="1" applyFill="1" applyBorder="1" applyAlignment="1">
      <alignment horizontal="right" vertical="center"/>
    </xf>
    <xf numFmtId="38" fontId="7" fillId="0" borderId="23" xfId="1" applyFont="1" applyFill="1" applyBorder="1" applyAlignment="1">
      <alignment horizontal="right" vertical="center"/>
    </xf>
    <xf numFmtId="38" fontId="7" fillId="0" borderId="24" xfId="1" applyFont="1" applyFill="1" applyBorder="1" applyAlignment="1">
      <alignment horizontal="right" vertical="center"/>
    </xf>
    <xf numFmtId="38" fontId="7" fillId="0" borderId="25" xfId="1" applyFont="1" applyFill="1" applyBorder="1" applyAlignment="1">
      <alignment horizontal="right" vertical="center"/>
    </xf>
    <xf numFmtId="0" fontId="3" fillId="2" borderId="2" xfId="0" applyNumberFormat="1" applyFont="1" applyFill="1" applyBorder="1" applyAlignment="1">
      <alignment horizontal="center" vertical="center"/>
    </xf>
    <xf numFmtId="0" fontId="9" fillId="4" borderId="0" xfId="0" applyFont="1" applyFill="1" applyBorder="1" applyAlignment="1">
      <alignment horizontal="left" vertical="center"/>
    </xf>
    <xf numFmtId="38" fontId="7" fillId="0" borderId="3" xfId="1" applyFont="1" applyFill="1" applyBorder="1" applyAlignment="1">
      <alignment horizontal="right" vertical="center"/>
    </xf>
    <xf numFmtId="38" fontId="7" fillId="0" borderId="4" xfId="1" applyFont="1" applyFill="1" applyBorder="1" applyAlignment="1">
      <alignment horizontal="right" vertical="center"/>
    </xf>
    <xf numFmtId="38" fontId="7" fillId="0" borderId="5" xfId="1" applyFont="1" applyFill="1" applyBorder="1" applyAlignment="1">
      <alignment horizontal="right" vertical="center"/>
    </xf>
    <xf numFmtId="0" fontId="8"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11" fillId="4" borderId="6" xfId="0" applyFont="1" applyFill="1" applyBorder="1" applyAlignment="1">
      <alignment horizontal="center" vertical="center"/>
    </xf>
    <xf numFmtId="0" fontId="3" fillId="0" borderId="2" xfId="0" applyNumberFormat="1" applyFont="1" applyFill="1" applyBorder="1" applyAlignment="1">
      <alignment horizontal="center" vertical="center"/>
    </xf>
    <xf numFmtId="0" fontId="8" fillId="0" borderId="3" xfId="0" applyFont="1" applyFill="1" applyBorder="1" applyAlignment="1">
      <alignment horizontal="right" vertical="center"/>
    </xf>
    <xf numFmtId="0" fontId="8" fillId="0" borderId="4" xfId="0" applyFont="1" applyFill="1" applyBorder="1" applyAlignment="1">
      <alignment horizontal="right" vertical="center"/>
    </xf>
    <xf numFmtId="0" fontId="8" fillId="0" borderId="5" xfId="0" applyFont="1" applyFill="1" applyBorder="1" applyAlignment="1">
      <alignment horizontal="right" vertical="center"/>
    </xf>
    <xf numFmtId="38" fontId="8" fillId="0" borderId="3" xfId="0" applyNumberFormat="1" applyFont="1" applyFill="1" applyBorder="1" applyAlignment="1">
      <alignment horizontal="center" vertical="center"/>
    </xf>
    <xf numFmtId="178" fontId="7" fillId="0" borderId="3" xfId="1" applyNumberFormat="1" applyFont="1" applyFill="1" applyBorder="1" applyAlignment="1">
      <alignment horizontal="right" vertical="center"/>
    </xf>
    <xf numFmtId="178" fontId="7" fillId="0" borderId="4" xfId="1" applyNumberFormat="1" applyFont="1" applyFill="1" applyBorder="1" applyAlignment="1">
      <alignment horizontal="right" vertical="center"/>
    </xf>
    <xf numFmtId="178" fontId="7" fillId="0" borderId="5" xfId="1" applyNumberFormat="1" applyFont="1" applyFill="1" applyBorder="1" applyAlignment="1">
      <alignment horizontal="right" vertical="center"/>
    </xf>
    <xf numFmtId="0" fontId="8" fillId="6" borderId="3" xfId="0" applyNumberFormat="1" applyFont="1" applyFill="1" applyBorder="1" applyAlignment="1">
      <alignment horizontal="center" vertical="center"/>
    </xf>
    <xf numFmtId="0" fontId="8" fillId="6" borderId="4" xfId="0" applyNumberFormat="1" applyFont="1" applyFill="1" applyBorder="1" applyAlignment="1">
      <alignment horizontal="center" vertical="center"/>
    </xf>
    <xf numFmtId="0" fontId="8" fillId="6" borderId="5" xfId="0" applyNumberFormat="1" applyFont="1" applyFill="1" applyBorder="1" applyAlignment="1">
      <alignment horizontal="center" vertical="center"/>
    </xf>
    <xf numFmtId="0" fontId="3" fillId="6" borderId="2" xfId="0" applyNumberFormat="1" applyFont="1" applyFill="1" applyBorder="1" applyAlignment="1">
      <alignment horizontal="center" vertical="center"/>
    </xf>
    <xf numFmtId="0" fontId="10" fillId="4" borderId="7" xfId="0" applyFont="1" applyFill="1" applyBorder="1" applyAlignment="1">
      <alignment horizontal="center" vertical="center"/>
    </xf>
    <xf numFmtId="179" fontId="8" fillId="0" borderId="3" xfId="0" applyNumberFormat="1" applyFont="1" applyFill="1" applyBorder="1" applyAlignment="1">
      <alignment horizontal="center" vertical="center"/>
    </xf>
    <xf numFmtId="179" fontId="8" fillId="0" borderId="4" xfId="0" applyNumberFormat="1" applyFont="1" applyFill="1" applyBorder="1" applyAlignment="1">
      <alignment horizontal="center" vertical="center"/>
    </xf>
    <xf numFmtId="179" fontId="8" fillId="0" borderId="5"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9" fontId="3" fillId="0" borderId="4" xfId="0" applyNumberFormat="1" applyFont="1" applyFill="1" applyBorder="1" applyAlignment="1">
      <alignment horizontal="center" vertical="center"/>
    </xf>
    <xf numFmtId="179" fontId="3" fillId="0" borderId="5" xfId="0" applyNumberFormat="1" applyFont="1" applyFill="1" applyBorder="1" applyAlignment="1">
      <alignment horizontal="center" vertical="center"/>
    </xf>
    <xf numFmtId="0" fontId="3" fillId="10" borderId="2" xfId="0" applyNumberFormat="1" applyFont="1" applyFill="1" applyBorder="1" applyAlignment="1">
      <alignment horizontal="center" vertical="center"/>
    </xf>
    <xf numFmtId="38" fontId="7" fillId="0" borderId="3" xfId="1" applyFont="1" applyFill="1" applyBorder="1" applyAlignment="1">
      <alignment vertical="center"/>
    </xf>
    <xf numFmtId="38" fontId="7" fillId="0" borderId="4" xfId="1" applyFont="1" applyFill="1" applyBorder="1" applyAlignment="1">
      <alignment vertical="center"/>
    </xf>
    <xf numFmtId="38" fontId="7" fillId="0" borderId="5" xfId="1" applyFont="1" applyFill="1" applyBorder="1" applyAlignment="1">
      <alignment vertical="center"/>
    </xf>
    <xf numFmtId="179" fontId="8" fillId="10" borderId="3" xfId="0" applyNumberFormat="1" applyFont="1" applyFill="1" applyBorder="1" applyAlignment="1">
      <alignment horizontal="center" vertical="center"/>
    </xf>
    <xf numFmtId="179" fontId="8" fillId="10" borderId="4" xfId="0" applyNumberFormat="1" applyFont="1" applyFill="1" applyBorder="1" applyAlignment="1">
      <alignment horizontal="center" vertical="center"/>
    </xf>
    <xf numFmtId="179" fontId="8" fillId="10" borderId="5" xfId="0" applyNumberFormat="1" applyFont="1" applyFill="1" applyBorder="1" applyAlignment="1">
      <alignment horizontal="center" vertical="center"/>
    </xf>
    <xf numFmtId="0" fontId="11" fillId="4" borderId="8" xfId="0" applyFont="1" applyFill="1" applyBorder="1" applyAlignment="1">
      <alignment horizontal="center" vertical="center"/>
    </xf>
    <xf numFmtId="183" fontId="7" fillId="0" borderId="3" xfId="1" applyNumberFormat="1" applyFont="1" applyFill="1" applyBorder="1" applyAlignment="1">
      <alignment horizontal="right" vertical="center"/>
    </xf>
    <xf numFmtId="183" fontId="7" fillId="0" borderId="4" xfId="1" applyNumberFormat="1" applyFont="1" applyFill="1" applyBorder="1" applyAlignment="1">
      <alignment horizontal="right" vertical="center"/>
    </xf>
    <xf numFmtId="183" fontId="7" fillId="0" borderId="5" xfId="1" applyNumberFormat="1" applyFont="1" applyFill="1" applyBorder="1" applyAlignment="1">
      <alignment horizontal="right" vertical="center"/>
    </xf>
    <xf numFmtId="178" fontId="7" fillId="0" borderId="3" xfId="1" applyNumberFormat="1" applyFont="1" applyFill="1" applyBorder="1" applyAlignment="1">
      <alignment vertical="center"/>
    </xf>
    <xf numFmtId="178" fontId="7" fillId="0" borderId="4" xfId="1" applyNumberFormat="1" applyFont="1" applyFill="1" applyBorder="1" applyAlignment="1">
      <alignment vertical="center"/>
    </xf>
    <xf numFmtId="178" fontId="7" fillId="0" borderId="5" xfId="1" applyNumberFormat="1" applyFont="1" applyFill="1" applyBorder="1" applyAlignment="1">
      <alignment vertical="center"/>
    </xf>
    <xf numFmtId="0" fontId="9" fillId="4" borderId="0" xfId="0" applyFont="1" applyFill="1" applyAlignment="1">
      <alignment horizontal="center" vertical="center"/>
    </xf>
    <xf numFmtId="0" fontId="8" fillId="2" borderId="16" xfId="0" applyNumberFormat="1" applyFont="1" applyFill="1" applyBorder="1" applyAlignment="1">
      <alignment horizontal="center" vertical="center"/>
    </xf>
    <xf numFmtId="0" fontId="8" fillId="2" borderId="17" xfId="0" applyNumberFormat="1" applyFont="1" applyFill="1" applyBorder="1" applyAlignment="1">
      <alignment horizontal="center" vertical="center"/>
    </xf>
    <xf numFmtId="0" fontId="8" fillId="2" borderId="18" xfId="0" applyNumberFormat="1" applyFont="1" applyFill="1" applyBorder="1" applyAlignment="1">
      <alignment horizontal="center" vertical="center"/>
    </xf>
    <xf numFmtId="38" fontId="8" fillId="0" borderId="4" xfId="0" applyNumberFormat="1" applyFont="1" applyFill="1" applyBorder="1" applyAlignment="1">
      <alignment horizontal="center" vertical="center"/>
    </xf>
    <xf numFmtId="38" fontId="8" fillId="0" borderId="5" xfId="0" applyNumberFormat="1" applyFont="1" applyFill="1" applyBorder="1" applyAlignment="1">
      <alignment horizontal="center" vertical="center"/>
    </xf>
    <xf numFmtId="0" fontId="10" fillId="4" borderId="15" xfId="0" applyFont="1" applyFill="1" applyBorder="1" applyAlignment="1">
      <alignment horizontal="center" vertical="center"/>
    </xf>
    <xf numFmtId="0" fontId="3" fillId="2" borderId="3"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177" fontId="7" fillId="0" borderId="2" xfId="1" applyNumberFormat="1" applyFont="1" applyFill="1" applyBorder="1" applyAlignment="1">
      <alignment horizontal="right" vertical="center"/>
    </xf>
    <xf numFmtId="38" fontId="7" fillId="0" borderId="2" xfId="1" applyFont="1" applyFill="1" applyBorder="1" applyAlignment="1">
      <alignment horizontal="right" vertical="center"/>
    </xf>
    <xf numFmtId="0" fontId="6" fillId="0" borderId="2" xfId="0" applyNumberFormat="1" applyFont="1" applyFill="1" applyBorder="1" applyAlignment="1">
      <alignment horizontal="center" vertical="center"/>
    </xf>
    <xf numFmtId="0" fontId="11" fillId="4" borderId="9" xfId="0" applyFont="1" applyFill="1" applyBorder="1" applyAlignment="1">
      <alignment horizontal="center" vertical="center"/>
    </xf>
    <xf numFmtId="0" fontId="11" fillId="4" borderId="7" xfId="0" applyFont="1" applyFill="1" applyBorder="1" applyAlignment="1">
      <alignment horizontal="center" vertical="center"/>
    </xf>
    <xf numFmtId="0" fontId="17" fillId="0" borderId="3" xfId="0" applyNumberFormat="1" applyFont="1" applyFill="1" applyBorder="1" applyAlignment="1">
      <alignment horizontal="center" vertical="center"/>
    </xf>
    <xf numFmtId="0" fontId="17" fillId="0" borderId="4" xfId="0" applyNumberFormat="1" applyFont="1" applyFill="1" applyBorder="1" applyAlignment="1">
      <alignment horizontal="center" vertical="center"/>
    </xf>
    <xf numFmtId="0" fontId="17" fillId="0" borderId="5"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xf>
    <xf numFmtId="0" fontId="16" fillId="0" borderId="3" xfId="0" applyNumberFormat="1" applyFont="1" applyFill="1" applyBorder="1" applyAlignment="1">
      <alignment horizontal="center" vertical="center"/>
    </xf>
    <xf numFmtId="0" fontId="16" fillId="0" borderId="4"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xf>
    <xf numFmtId="0" fontId="15" fillId="0" borderId="2" xfId="0" applyNumberFormat="1" applyFont="1" applyFill="1" applyBorder="1" applyAlignment="1">
      <alignment horizontal="center" vertical="center"/>
    </xf>
    <xf numFmtId="0" fontId="14" fillId="0" borderId="3"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18" fillId="2" borderId="2" xfId="0" applyNumberFormat="1" applyFont="1" applyFill="1" applyBorder="1" applyAlignment="1">
      <alignment horizontal="center" vertical="center"/>
    </xf>
    <xf numFmtId="0" fontId="3" fillId="6" borderId="3" xfId="0" applyNumberFormat="1" applyFont="1" applyFill="1" applyBorder="1" applyAlignment="1">
      <alignment horizontal="center" vertical="center"/>
    </xf>
    <xf numFmtId="0" fontId="3" fillId="6" borderId="4" xfId="0" applyNumberFormat="1" applyFont="1" applyFill="1" applyBorder="1" applyAlignment="1">
      <alignment horizontal="center" vertical="center"/>
    </xf>
    <xf numFmtId="0" fontId="3" fillId="6" borderId="5"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8" fillId="7" borderId="3" xfId="0" applyNumberFormat="1" applyFont="1" applyFill="1" applyBorder="1" applyAlignment="1">
      <alignment horizontal="center" vertical="center"/>
    </xf>
    <xf numFmtId="0" fontId="8" fillId="7" borderId="4" xfId="0" applyNumberFormat="1" applyFont="1" applyFill="1" applyBorder="1" applyAlignment="1">
      <alignment horizontal="center" vertical="center"/>
    </xf>
    <xf numFmtId="0" fontId="8" fillId="7" borderId="5" xfId="0" applyNumberFormat="1" applyFont="1" applyFill="1" applyBorder="1" applyAlignment="1">
      <alignment horizontal="center" vertical="center"/>
    </xf>
    <xf numFmtId="0" fontId="3" fillId="7" borderId="2" xfId="0" applyNumberFormat="1" applyFont="1" applyFill="1" applyBorder="1" applyAlignment="1">
      <alignment horizontal="center" vertical="center"/>
    </xf>
    <xf numFmtId="0" fontId="19" fillId="0" borderId="3" xfId="0" applyNumberFormat="1" applyFont="1" applyFill="1" applyBorder="1" applyAlignment="1">
      <alignment horizontal="center" vertical="center"/>
    </xf>
    <xf numFmtId="0" fontId="19" fillId="0" borderId="4" xfId="0" applyNumberFormat="1" applyFont="1" applyFill="1" applyBorder="1" applyAlignment="1">
      <alignment horizontal="center" vertical="center"/>
    </xf>
    <xf numFmtId="0" fontId="19" fillId="0" borderId="5" xfId="0" applyNumberFormat="1" applyFont="1" applyFill="1" applyBorder="1" applyAlignment="1">
      <alignment horizontal="center" vertical="center"/>
    </xf>
    <xf numFmtId="0" fontId="13" fillId="4" borderId="8" xfId="0" applyFont="1" applyFill="1" applyBorder="1" applyAlignment="1">
      <alignment horizontal="left" vertical="center"/>
    </xf>
    <xf numFmtId="0" fontId="13" fillId="4" borderId="0" xfId="0" applyFont="1" applyFill="1" applyBorder="1" applyAlignment="1">
      <alignment horizontal="left" vertical="center"/>
    </xf>
    <xf numFmtId="38" fontId="8" fillId="0" borderId="19" xfId="0" applyNumberFormat="1" applyFont="1" applyFill="1" applyBorder="1" applyAlignment="1">
      <alignment horizontal="center" vertical="center"/>
    </xf>
    <xf numFmtId="38" fontId="8" fillId="0" borderId="3" xfId="0" applyNumberFormat="1" applyFont="1" applyFill="1" applyBorder="1" applyAlignment="1">
      <alignment horizontal="right" vertical="center"/>
    </xf>
    <xf numFmtId="0" fontId="8" fillId="0" borderId="2" xfId="0" applyNumberFormat="1" applyFont="1" applyFill="1" applyBorder="1" applyAlignment="1">
      <alignment horizontal="center" vertical="center"/>
    </xf>
    <xf numFmtId="38" fontId="5" fillId="0" borderId="46" xfId="0" applyNumberFormat="1" applyFont="1" applyFill="1" applyBorder="1" applyAlignment="1">
      <alignment horizontal="center" vertical="center" wrapText="1"/>
    </xf>
    <xf numFmtId="38" fontId="5" fillId="0" borderId="47"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43" xfId="0" applyFont="1" applyFill="1" applyBorder="1" applyAlignment="1">
      <alignment horizontal="center" vertical="center"/>
    </xf>
    <xf numFmtId="38" fontId="8" fillId="0" borderId="33" xfId="0" applyNumberFormat="1" applyFont="1" applyFill="1" applyBorder="1" applyAlignment="1">
      <alignment horizontal="center" vertical="center"/>
    </xf>
    <xf numFmtId="38" fontId="8" fillId="0" borderId="44" xfId="0" applyNumberFormat="1" applyFont="1" applyFill="1" applyBorder="1" applyAlignment="1">
      <alignment horizontal="center" vertical="center"/>
    </xf>
    <xf numFmtId="38" fontId="8" fillId="0" borderId="34" xfId="0" applyNumberFormat="1" applyFont="1" applyFill="1" applyBorder="1" applyAlignment="1">
      <alignment horizontal="center" vertical="center"/>
    </xf>
    <xf numFmtId="38" fontId="8" fillId="0" borderId="45"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38" fontId="5" fillId="0" borderId="34" xfId="0" applyNumberFormat="1" applyFont="1" applyFill="1" applyBorder="1" applyAlignment="1">
      <alignment horizontal="center" vertical="center" wrapText="1"/>
    </xf>
    <xf numFmtId="38" fontId="5" fillId="0" borderId="45" xfId="0" applyNumberFormat="1" applyFont="1" applyFill="1" applyBorder="1" applyAlignment="1">
      <alignment horizontal="center" vertical="center"/>
    </xf>
    <xf numFmtId="0" fontId="3" fillId="0" borderId="35" xfId="0" applyFont="1" applyFill="1" applyBorder="1" applyAlignment="1">
      <alignment horizontal="center" vertical="center"/>
    </xf>
    <xf numFmtId="38" fontId="8" fillId="0" borderId="2" xfId="0" applyNumberFormat="1" applyFont="1" applyFill="1" applyBorder="1" applyAlignment="1">
      <alignment horizontal="center" vertical="center"/>
    </xf>
    <xf numFmtId="38" fontId="8" fillId="0" borderId="36" xfId="0" applyNumberFormat="1" applyFont="1" applyFill="1" applyBorder="1" applyAlignment="1">
      <alignment horizontal="center" vertical="center"/>
    </xf>
    <xf numFmtId="38" fontId="5" fillId="0" borderId="36" xfId="0" applyNumberFormat="1" applyFont="1" applyFill="1" applyBorder="1" applyAlignment="1">
      <alignment horizontal="center" vertical="center"/>
    </xf>
    <xf numFmtId="0" fontId="5" fillId="5" borderId="3" xfId="0"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38" fontId="12" fillId="5" borderId="3" xfId="1" applyFont="1" applyFill="1" applyBorder="1" applyAlignment="1" applyProtection="1">
      <alignment horizontal="center" vertical="center"/>
      <protection locked="0"/>
    </xf>
    <xf numFmtId="38" fontId="12" fillId="5" borderId="4" xfId="1" applyFont="1" applyFill="1" applyBorder="1" applyAlignment="1" applyProtection="1">
      <alignment horizontal="center" vertical="center"/>
      <protection locked="0"/>
    </xf>
    <xf numFmtId="38" fontId="12" fillId="5" borderId="5" xfId="1" applyFont="1" applyFill="1" applyBorder="1" applyAlignment="1" applyProtection="1">
      <alignment horizontal="center" vertical="center"/>
      <protection locked="0"/>
    </xf>
    <xf numFmtId="38" fontId="6" fillId="5" borderId="3" xfId="1" applyFont="1" applyFill="1" applyBorder="1" applyAlignment="1" applyProtection="1">
      <alignment vertical="center"/>
      <protection locked="0"/>
    </xf>
    <xf numFmtId="38" fontId="6" fillId="5" borderId="4" xfId="1" applyFont="1" applyFill="1" applyBorder="1" applyAlignment="1" applyProtection="1">
      <alignment vertical="center"/>
      <protection locked="0"/>
    </xf>
    <xf numFmtId="38" fontId="6" fillId="5" borderId="5" xfId="1" applyFont="1" applyFill="1" applyBorder="1" applyAlignment="1" applyProtection="1">
      <alignment vertical="center"/>
      <protection locked="0"/>
    </xf>
    <xf numFmtId="38" fontId="12" fillId="5" borderId="2" xfId="1" applyFont="1" applyFill="1" applyBorder="1" applyAlignment="1" applyProtection="1">
      <alignment horizontal="right" vertical="center"/>
      <protection locked="0"/>
    </xf>
    <xf numFmtId="38" fontId="6" fillId="5" borderId="3" xfId="1" applyFont="1" applyFill="1" applyBorder="1" applyAlignment="1" applyProtection="1">
      <alignment horizontal="right" vertical="center"/>
      <protection locked="0"/>
    </xf>
    <xf numFmtId="38" fontId="6" fillId="5" borderId="4" xfId="1" applyFont="1" applyFill="1" applyBorder="1" applyAlignment="1" applyProtection="1">
      <alignment horizontal="right" vertical="center"/>
      <protection locked="0"/>
    </xf>
    <xf numFmtId="38" fontId="6" fillId="5" borderId="5" xfId="1" applyFont="1" applyFill="1" applyBorder="1" applyAlignment="1" applyProtection="1">
      <alignment horizontal="right" vertical="center"/>
      <protection locked="0"/>
    </xf>
    <xf numFmtId="38" fontId="12" fillId="5" borderId="3" xfId="1" applyFont="1" applyFill="1" applyBorder="1" applyAlignment="1" applyProtection="1">
      <alignment horizontal="right" vertical="center"/>
      <protection locked="0"/>
    </xf>
    <xf numFmtId="38" fontId="12" fillId="5" borderId="4" xfId="1" applyFont="1" applyFill="1" applyBorder="1" applyAlignment="1" applyProtection="1">
      <alignment horizontal="right" vertical="center"/>
      <protection locked="0"/>
    </xf>
    <xf numFmtId="38" fontId="12" fillId="5" borderId="5" xfId="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color rgb="FF0000CC"/>
      <color rgb="FFFF0000"/>
      <color rgb="FFEBFFFF"/>
      <color rgb="FFFFFFE1"/>
      <color rgb="FFCCFFFF"/>
      <color rgb="FFFFFFD1"/>
      <color rgb="FFCCFFCC"/>
      <color rgb="FFFFCC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19050</xdr:rowOff>
    </xdr:from>
    <xdr:to>
      <xdr:col>29</xdr:col>
      <xdr:colOff>47625</xdr:colOff>
      <xdr:row>4</xdr:row>
      <xdr:rowOff>152401</xdr:rowOff>
    </xdr:to>
    <xdr:sp macro="" textlink="">
      <xdr:nvSpPr>
        <xdr:cNvPr id="4" name="四角形: 角度付き 3">
          <a:extLst>
            <a:ext uri="{FF2B5EF4-FFF2-40B4-BE49-F238E27FC236}">
              <a16:creationId xmlns:a16="http://schemas.microsoft.com/office/drawing/2014/main" id="{CE6B01F8-4B21-4047-A293-FCE6677619B9}"/>
            </a:ext>
          </a:extLst>
        </xdr:cNvPr>
        <xdr:cNvSpPr/>
      </xdr:nvSpPr>
      <xdr:spPr>
        <a:xfrm>
          <a:off x="1543050" y="19050"/>
          <a:ext cx="5962650" cy="1085851"/>
        </a:xfrm>
        <a:prstGeom prst="bevel">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群馬県市町村民経済計算（入力シート）</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800">
              <a:latin typeface="HG丸ｺﾞｼｯｸM-PRO" panose="020F0600000000000000" pitchFamily="50" charset="-128"/>
              <a:ea typeface="HG丸ｺﾞｼｯｸM-PRO" panose="020F0600000000000000" pitchFamily="50" charset="-128"/>
            </a:rPr>
            <a:t>市町村名・推計年度</a:t>
          </a:r>
        </a:p>
      </xdr:txBody>
    </xdr:sp>
    <xdr:clientData/>
  </xdr:twoCellAnchor>
  <xdr:twoCellAnchor>
    <xdr:from>
      <xdr:col>0</xdr:col>
      <xdr:colOff>0</xdr:colOff>
      <xdr:row>6</xdr:row>
      <xdr:rowOff>0</xdr:rowOff>
    </xdr:from>
    <xdr:to>
      <xdr:col>8</xdr:col>
      <xdr:colOff>47625</xdr:colOff>
      <xdr:row>8</xdr:row>
      <xdr:rowOff>38100</xdr:rowOff>
    </xdr:to>
    <xdr:sp macro="" textlink="">
      <xdr:nvSpPr>
        <xdr:cNvPr id="6" name="四角形: 角度付き 5">
          <a:extLst>
            <a:ext uri="{FF2B5EF4-FFF2-40B4-BE49-F238E27FC236}">
              <a16:creationId xmlns:a16="http://schemas.microsoft.com/office/drawing/2014/main" id="{199D38BD-1705-4F8C-894E-873A3100717F}"/>
            </a:ext>
          </a:extLst>
        </xdr:cNvPr>
        <xdr:cNvSpPr/>
      </xdr:nvSpPr>
      <xdr:spPr>
        <a:xfrm>
          <a:off x="0" y="2857500"/>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初期値入力</a:t>
          </a:r>
          <a:endParaRPr kumimoji="1" lang="en-US" altLang="ja-JP" sz="2000">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0</xdr:colOff>
      <xdr:row>0</xdr:row>
      <xdr:rowOff>0</xdr:rowOff>
    </xdr:from>
    <xdr:to>
      <xdr:col>64</xdr:col>
      <xdr:colOff>47625</xdr:colOff>
      <xdr:row>4</xdr:row>
      <xdr:rowOff>133351</xdr:rowOff>
    </xdr:to>
    <xdr:sp macro="" textlink="">
      <xdr:nvSpPr>
        <xdr:cNvPr id="7" name="四角形: 角度付き 6">
          <a:extLst>
            <a:ext uri="{FF2B5EF4-FFF2-40B4-BE49-F238E27FC236}">
              <a16:creationId xmlns:a16="http://schemas.microsoft.com/office/drawing/2014/main" id="{681F2CB8-B46D-410B-ADEE-3144394998CF}"/>
            </a:ext>
          </a:extLst>
        </xdr:cNvPr>
        <xdr:cNvSpPr/>
      </xdr:nvSpPr>
      <xdr:spPr>
        <a:xfrm>
          <a:off x="10544175" y="0"/>
          <a:ext cx="5962650" cy="1085851"/>
        </a:xfrm>
        <a:prstGeom prst="bevel">
          <a:avLst/>
        </a:prstGeom>
        <a:solidFill>
          <a:srgbClr val="00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群馬県市町村民経済計算（説明シート）</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800">
              <a:latin typeface="HG丸ｺﾞｼｯｸM-PRO" panose="020F0600000000000000" pitchFamily="50" charset="-128"/>
              <a:ea typeface="HG丸ｺﾞｼｯｸM-PRO" panose="020F0600000000000000" pitchFamily="50" charset="-128"/>
            </a:rPr>
            <a:t>はじめに（生産編）</a:t>
          </a:r>
        </a:p>
      </xdr:txBody>
    </xdr:sp>
    <xdr:clientData/>
  </xdr:twoCellAnchor>
  <xdr:twoCellAnchor>
    <xdr:from>
      <xdr:col>37</xdr:col>
      <xdr:colOff>152400</xdr:colOff>
      <xdr:row>6</xdr:row>
      <xdr:rowOff>114300</xdr:rowOff>
    </xdr:from>
    <xdr:to>
      <xdr:col>47</xdr:col>
      <xdr:colOff>228600</xdr:colOff>
      <xdr:row>8</xdr:row>
      <xdr:rowOff>142875</xdr:rowOff>
    </xdr:to>
    <xdr:sp macro="" textlink="">
      <xdr:nvSpPr>
        <xdr:cNvPr id="5" name="四角形: 角度付き 4">
          <a:extLst>
            <a:ext uri="{FF2B5EF4-FFF2-40B4-BE49-F238E27FC236}">
              <a16:creationId xmlns:a16="http://schemas.microsoft.com/office/drawing/2014/main" id="{303732FD-B1AC-4E22-B0F2-BA0CB7CFF034}"/>
            </a:ext>
          </a:extLst>
        </xdr:cNvPr>
        <xdr:cNvSpPr/>
      </xdr:nvSpPr>
      <xdr:spPr>
        <a:xfrm>
          <a:off x="9667875" y="1543050"/>
          <a:ext cx="2647950" cy="504825"/>
        </a:xfrm>
        <a:prstGeom prst="bevel">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latin typeface="HG丸ｺﾞｼｯｸM-PRO" panose="020F0600000000000000" pitchFamily="50" charset="-128"/>
              <a:ea typeface="HG丸ｺﾞｼｯｸM-PRO" panose="020F0600000000000000" pitchFamily="50" charset="-128"/>
            </a:rPr>
            <a:t>このファイルについて</a:t>
          </a:r>
          <a:endParaRPr kumimoji="1" lang="en-US" altLang="ja-JP" sz="1800">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200025</xdr:colOff>
      <xdr:row>17</xdr:row>
      <xdr:rowOff>66675</xdr:rowOff>
    </xdr:from>
    <xdr:to>
      <xdr:col>48</xdr:col>
      <xdr:colOff>19050</xdr:colOff>
      <xdr:row>19</xdr:row>
      <xdr:rowOff>95250</xdr:rowOff>
    </xdr:to>
    <xdr:sp macro="" textlink="">
      <xdr:nvSpPr>
        <xdr:cNvPr id="8" name="四角形: 角度付き 7">
          <a:extLst>
            <a:ext uri="{FF2B5EF4-FFF2-40B4-BE49-F238E27FC236}">
              <a16:creationId xmlns:a16="http://schemas.microsoft.com/office/drawing/2014/main" id="{F0BD4655-DAC8-477D-8FBC-8434C1374876}"/>
            </a:ext>
          </a:extLst>
        </xdr:cNvPr>
        <xdr:cNvSpPr/>
      </xdr:nvSpPr>
      <xdr:spPr>
        <a:xfrm>
          <a:off x="9715500" y="4114800"/>
          <a:ext cx="2647950" cy="504825"/>
        </a:xfrm>
        <a:prstGeom prst="bevel">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latin typeface="HG丸ｺﾞｼｯｸM-PRO" panose="020F0600000000000000" pitchFamily="50" charset="-128"/>
              <a:ea typeface="HG丸ｺﾞｼｯｸM-PRO" panose="020F0600000000000000" pitchFamily="50" charset="-128"/>
            </a:rPr>
            <a:t>利用の方法</a:t>
          </a:r>
          <a:endParaRPr kumimoji="1" lang="en-US" altLang="ja-JP" sz="1800">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209550</xdr:colOff>
      <xdr:row>24</xdr:row>
      <xdr:rowOff>142875</xdr:rowOff>
    </xdr:from>
    <xdr:to>
      <xdr:col>48</xdr:col>
      <xdr:colOff>28575</xdr:colOff>
      <xdr:row>26</xdr:row>
      <xdr:rowOff>171450</xdr:rowOff>
    </xdr:to>
    <xdr:sp macro="" textlink="">
      <xdr:nvSpPr>
        <xdr:cNvPr id="10" name="四角形: 角度付き 9">
          <a:extLst>
            <a:ext uri="{FF2B5EF4-FFF2-40B4-BE49-F238E27FC236}">
              <a16:creationId xmlns:a16="http://schemas.microsoft.com/office/drawing/2014/main" id="{FC25F8D1-D799-4826-A892-90F5D3D1466E}"/>
            </a:ext>
          </a:extLst>
        </xdr:cNvPr>
        <xdr:cNvSpPr/>
      </xdr:nvSpPr>
      <xdr:spPr>
        <a:xfrm>
          <a:off x="9725025" y="5857875"/>
          <a:ext cx="2647950" cy="504825"/>
        </a:xfrm>
        <a:prstGeom prst="bevel">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latin typeface="HG丸ｺﾞｼｯｸM-PRO" panose="020F0600000000000000" pitchFamily="50" charset="-128"/>
              <a:ea typeface="HG丸ｺﾞｼｯｸM-PRO" panose="020F0600000000000000" pitchFamily="50" charset="-128"/>
            </a:rPr>
            <a:t>結　果　表</a:t>
          </a:r>
          <a:endParaRPr kumimoji="1" lang="en-US" altLang="ja-JP" sz="1800">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219075</xdr:colOff>
      <xdr:row>29</xdr:row>
      <xdr:rowOff>66675</xdr:rowOff>
    </xdr:from>
    <xdr:to>
      <xdr:col>48</xdr:col>
      <xdr:colOff>38100</xdr:colOff>
      <xdr:row>31</xdr:row>
      <xdr:rowOff>95250</xdr:rowOff>
    </xdr:to>
    <xdr:sp macro="" textlink="">
      <xdr:nvSpPr>
        <xdr:cNvPr id="11" name="四角形: 角度付き 10">
          <a:extLst>
            <a:ext uri="{FF2B5EF4-FFF2-40B4-BE49-F238E27FC236}">
              <a16:creationId xmlns:a16="http://schemas.microsoft.com/office/drawing/2014/main" id="{AE9361D8-AAB6-4397-81C2-9FEDFD26C158}"/>
            </a:ext>
          </a:extLst>
        </xdr:cNvPr>
        <xdr:cNvSpPr/>
      </xdr:nvSpPr>
      <xdr:spPr>
        <a:xfrm>
          <a:off x="9734550" y="6972300"/>
          <a:ext cx="2647950" cy="504825"/>
        </a:xfrm>
        <a:prstGeom prst="bevel">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latin typeface="HG丸ｺﾞｼｯｸM-PRO" panose="020F0600000000000000" pitchFamily="50" charset="-128"/>
              <a:ea typeface="HG丸ｺﾞｼｯｸM-PRO" panose="020F0600000000000000" pitchFamily="50" charset="-128"/>
            </a:rPr>
            <a:t>シートの構成</a:t>
          </a:r>
          <a:endParaRPr kumimoji="1" lang="en-US" altLang="ja-JP" sz="1800">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9525</xdr:colOff>
      <xdr:row>47</xdr:row>
      <xdr:rowOff>95250</xdr:rowOff>
    </xdr:from>
    <xdr:to>
      <xdr:col>48</xdr:col>
      <xdr:colOff>85725</xdr:colOff>
      <xdr:row>49</xdr:row>
      <xdr:rowOff>123825</xdr:rowOff>
    </xdr:to>
    <xdr:sp macro="" textlink="">
      <xdr:nvSpPr>
        <xdr:cNvPr id="12" name="四角形: 角度付き 11">
          <a:extLst>
            <a:ext uri="{FF2B5EF4-FFF2-40B4-BE49-F238E27FC236}">
              <a16:creationId xmlns:a16="http://schemas.microsoft.com/office/drawing/2014/main" id="{9D9CC641-90C2-4847-9EB7-62616D8793A1}"/>
            </a:ext>
          </a:extLst>
        </xdr:cNvPr>
        <xdr:cNvSpPr/>
      </xdr:nvSpPr>
      <xdr:spPr>
        <a:xfrm>
          <a:off x="9782175" y="11287125"/>
          <a:ext cx="2647950" cy="504825"/>
        </a:xfrm>
        <a:prstGeom prst="bevel">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latin typeface="HG丸ｺﾞｼｯｸM-PRO" panose="020F0600000000000000" pitchFamily="50" charset="-128"/>
              <a:ea typeface="HG丸ｺﾞｼｯｸM-PRO" panose="020F0600000000000000" pitchFamily="50" charset="-128"/>
            </a:rPr>
            <a:t>問合せ・連絡先</a:t>
          </a:r>
          <a:endParaRPr kumimoji="1" lang="en-US" altLang="ja-JP" sz="18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206375</xdr:colOff>
      <xdr:row>0</xdr:row>
      <xdr:rowOff>25399</xdr:rowOff>
    </xdr:from>
    <xdr:to>
      <xdr:col>28</xdr:col>
      <xdr:colOff>250825</xdr:colOff>
      <xdr:row>4</xdr:row>
      <xdr:rowOff>158750</xdr:rowOff>
    </xdr:to>
    <xdr:sp macro="" textlink="">
      <xdr:nvSpPr>
        <xdr:cNvPr id="2" name="四角形: 角度付き 1">
          <a:extLst>
            <a:ext uri="{FF2B5EF4-FFF2-40B4-BE49-F238E27FC236}">
              <a16:creationId xmlns:a16="http://schemas.microsoft.com/office/drawing/2014/main" id="{D7B1367D-0B94-4755-ADC1-57BBD316F1C9}"/>
            </a:ext>
          </a:extLst>
        </xdr:cNvPr>
        <xdr:cNvSpPr/>
      </xdr:nvSpPr>
      <xdr:spPr>
        <a:xfrm>
          <a:off x="1492250" y="25399"/>
          <a:ext cx="5959475" cy="10858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atin typeface="HG丸ｺﾞｼｯｸM-PRO" panose="020F0600000000000000" pitchFamily="50" charset="-128"/>
              <a:ea typeface="HG丸ｺﾞｼｯｸM-PRO" panose="020F0600000000000000" pitchFamily="50" charset="-128"/>
            </a:rPr>
            <a:t>群馬県市町村民経済計算（入力シート）</a:t>
          </a:r>
          <a:endParaRPr kumimoji="1" lang="en-US" altLang="ja-JP" sz="1100" b="0">
            <a:latin typeface="HG丸ｺﾞｼｯｸM-PRO" panose="020F0600000000000000" pitchFamily="50" charset="-128"/>
            <a:ea typeface="HG丸ｺﾞｼｯｸM-PRO" panose="020F0600000000000000" pitchFamily="50" charset="-128"/>
          </a:endParaRPr>
        </a:p>
        <a:p>
          <a:pPr algn="ctr"/>
          <a:r>
            <a:rPr kumimoji="1" lang="ja-JP" altLang="en-US" sz="2400" b="0">
              <a:latin typeface="HG丸ｺﾞｼｯｸM-PRO" panose="020F0600000000000000" pitchFamily="50" charset="-128"/>
              <a:ea typeface="HG丸ｺﾞｼｯｸM-PRO" panose="020F0600000000000000" pitchFamily="50" charset="-128"/>
            </a:rPr>
            <a:t>専門・科学技術、業務支援サービス業</a:t>
          </a:r>
        </a:p>
      </xdr:txBody>
    </xdr:sp>
    <xdr:clientData/>
  </xdr:twoCellAnchor>
  <xdr:twoCellAnchor>
    <xdr:from>
      <xdr:col>40</xdr:col>
      <xdr:colOff>231775</xdr:colOff>
      <xdr:row>0</xdr:row>
      <xdr:rowOff>0</xdr:rowOff>
    </xdr:from>
    <xdr:to>
      <xdr:col>64</xdr:col>
      <xdr:colOff>22225</xdr:colOff>
      <xdr:row>4</xdr:row>
      <xdr:rowOff>133351</xdr:rowOff>
    </xdr:to>
    <xdr:sp macro="" textlink="">
      <xdr:nvSpPr>
        <xdr:cNvPr id="3" name="四角形: 角度付き 2">
          <a:extLst>
            <a:ext uri="{FF2B5EF4-FFF2-40B4-BE49-F238E27FC236}">
              <a16:creationId xmlns:a16="http://schemas.microsoft.com/office/drawing/2014/main" id="{D68CEA25-706B-4A2B-B3DB-B0212E329917}"/>
            </a:ext>
          </a:extLst>
        </xdr:cNvPr>
        <xdr:cNvSpPr/>
      </xdr:nvSpPr>
      <xdr:spPr>
        <a:xfrm>
          <a:off x="10518775" y="0"/>
          <a:ext cx="5962650" cy="1085851"/>
        </a:xfrm>
        <a:prstGeom prst="bevel">
          <a:avLst/>
        </a:prstGeom>
        <a:solidFill>
          <a:srgbClr val="00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群馬県市町村民経済計算（説明シート）</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400">
              <a:latin typeface="HG丸ｺﾞｼｯｸM-PRO" panose="020F0600000000000000" pitchFamily="50" charset="-128"/>
              <a:ea typeface="HG丸ｺﾞｼｯｸM-PRO" panose="020F0600000000000000" pitchFamily="50" charset="-128"/>
            </a:rPr>
            <a:t>専門・科学技術、業務支援サービス業</a:t>
          </a:r>
        </a:p>
      </xdr:txBody>
    </xdr:sp>
    <xdr:clientData/>
  </xdr:twoCellAnchor>
  <xdr:twoCellAnchor>
    <xdr:from>
      <xdr:col>0</xdr:col>
      <xdr:colOff>0</xdr:colOff>
      <xdr:row>6</xdr:row>
      <xdr:rowOff>1</xdr:rowOff>
    </xdr:from>
    <xdr:to>
      <xdr:col>18</xdr:col>
      <xdr:colOff>47624</xdr:colOff>
      <xdr:row>8</xdr:row>
      <xdr:rowOff>38101</xdr:rowOff>
    </xdr:to>
    <xdr:sp macro="" textlink="">
      <xdr:nvSpPr>
        <xdr:cNvPr id="4" name="四角形: 角度付き 3">
          <a:extLst>
            <a:ext uri="{FF2B5EF4-FFF2-40B4-BE49-F238E27FC236}">
              <a16:creationId xmlns:a16="http://schemas.microsoft.com/office/drawing/2014/main" id="{7DF22CFC-3513-477A-A603-04C634C600E2}"/>
            </a:ext>
          </a:extLst>
        </xdr:cNvPr>
        <xdr:cNvSpPr/>
      </xdr:nvSpPr>
      <xdr:spPr>
        <a:xfrm>
          <a:off x="0" y="1428751"/>
          <a:ext cx="4676774"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latin typeface="HG丸ｺﾞｼｯｸM-PRO" panose="020F0600000000000000" pitchFamily="50" charset="-128"/>
              <a:ea typeface="HG丸ｺﾞｼｯｸM-PRO" panose="020F0600000000000000" pitchFamily="50" charset="-128"/>
            </a:rPr>
            <a:t>専門・科学技術、業務支援サービス業</a:t>
          </a:r>
        </a:p>
      </xdr:txBody>
    </xdr:sp>
    <xdr:clientData/>
  </xdr:twoCellAnchor>
  <xdr:twoCellAnchor>
    <xdr:from>
      <xdr:col>36</xdr:col>
      <xdr:colOff>0</xdr:colOff>
      <xdr:row>6</xdr:row>
      <xdr:rowOff>0</xdr:rowOff>
    </xdr:from>
    <xdr:to>
      <xdr:col>54</xdr:col>
      <xdr:colOff>47624</xdr:colOff>
      <xdr:row>8</xdr:row>
      <xdr:rowOff>38100</xdr:rowOff>
    </xdr:to>
    <xdr:sp macro="" textlink="">
      <xdr:nvSpPr>
        <xdr:cNvPr id="6" name="四角形: 角度付き 5">
          <a:extLst>
            <a:ext uri="{FF2B5EF4-FFF2-40B4-BE49-F238E27FC236}">
              <a16:creationId xmlns:a16="http://schemas.microsoft.com/office/drawing/2014/main" id="{B98C183C-147A-4311-9D61-C2FD13664996}"/>
            </a:ext>
          </a:extLst>
        </xdr:cNvPr>
        <xdr:cNvSpPr/>
      </xdr:nvSpPr>
      <xdr:spPr>
        <a:xfrm>
          <a:off x="9258300" y="1428750"/>
          <a:ext cx="4676774"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latin typeface="HG丸ｺﾞｼｯｸM-PRO" panose="020F0600000000000000" pitchFamily="50" charset="-128"/>
              <a:ea typeface="HG丸ｺﾞｼｯｸM-PRO" panose="020F0600000000000000" pitchFamily="50" charset="-128"/>
            </a:rPr>
            <a:t>専門・科学技術、業務支援サービス業</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206375</xdr:colOff>
      <xdr:row>0</xdr:row>
      <xdr:rowOff>25399</xdr:rowOff>
    </xdr:from>
    <xdr:to>
      <xdr:col>28</xdr:col>
      <xdr:colOff>250825</xdr:colOff>
      <xdr:row>4</xdr:row>
      <xdr:rowOff>158750</xdr:rowOff>
    </xdr:to>
    <xdr:sp macro="" textlink="">
      <xdr:nvSpPr>
        <xdr:cNvPr id="2" name="四角形: 角度付き 1">
          <a:extLst>
            <a:ext uri="{FF2B5EF4-FFF2-40B4-BE49-F238E27FC236}">
              <a16:creationId xmlns:a16="http://schemas.microsoft.com/office/drawing/2014/main" id="{995ED8D1-AEEF-4FA0-B306-16A294648869}"/>
            </a:ext>
          </a:extLst>
        </xdr:cNvPr>
        <xdr:cNvSpPr/>
      </xdr:nvSpPr>
      <xdr:spPr>
        <a:xfrm>
          <a:off x="1492250" y="25399"/>
          <a:ext cx="5959475" cy="10858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atin typeface="HG丸ｺﾞｼｯｸM-PRO" panose="020F0600000000000000" pitchFamily="50" charset="-128"/>
              <a:ea typeface="HG丸ｺﾞｼｯｸM-PRO" panose="020F0600000000000000" pitchFamily="50" charset="-128"/>
            </a:rPr>
            <a:t>群馬県市町村民経済計算（入力シート）</a:t>
          </a:r>
          <a:endParaRPr kumimoji="1" lang="en-US" altLang="ja-JP" sz="1100" b="0">
            <a:latin typeface="HG丸ｺﾞｼｯｸM-PRO" panose="020F0600000000000000" pitchFamily="50" charset="-128"/>
            <a:ea typeface="HG丸ｺﾞｼｯｸM-PRO" panose="020F0600000000000000" pitchFamily="50" charset="-128"/>
          </a:endParaRPr>
        </a:p>
        <a:p>
          <a:pPr algn="ctr"/>
          <a:r>
            <a:rPr kumimoji="1" lang="ja-JP" altLang="en-US" sz="2800" b="0">
              <a:latin typeface="HG丸ｺﾞｼｯｸM-PRO" panose="020F0600000000000000" pitchFamily="50" charset="-128"/>
              <a:ea typeface="HG丸ｺﾞｼｯｸM-PRO" panose="020F0600000000000000" pitchFamily="50" charset="-128"/>
            </a:rPr>
            <a:t>公務・教育</a:t>
          </a:r>
        </a:p>
      </xdr:txBody>
    </xdr:sp>
    <xdr:clientData/>
  </xdr:twoCellAnchor>
  <xdr:twoCellAnchor>
    <xdr:from>
      <xdr:col>40</xdr:col>
      <xdr:colOff>231775</xdr:colOff>
      <xdr:row>0</xdr:row>
      <xdr:rowOff>0</xdr:rowOff>
    </xdr:from>
    <xdr:to>
      <xdr:col>64</xdr:col>
      <xdr:colOff>22225</xdr:colOff>
      <xdr:row>4</xdr:row>
      <xdr:rowOff>133351</xdr:rowOff>
    </xdr:to>
    <xdr:sp macro="" textlink="">
      <xdr:nvSpPr>
        <xdr:cNvPr id="3" name="四角形: 角度付き 2">
          <a:extLst>
            <a:ext uri="{FF2B5EF4-FFF2-40B4-BE49-F238E27FC236}">
              <a16:creationId xmlns:a16="http://schemas.microsoft.com/office/drawing/2014/main" id="{0E85F528-5013-4D68-971A-48FC85BFCE63}"/>
            </a:ext>
          </a:extLst>
        </xdr:cNvPr>
        <xdr:cNvSpPr/>
      </xdr:nvSpPr>
      <xdr:spPr>
        <a:xfrm>
          <a:off x="10518775" y="0"/>
          <a:ext cx="5962650" cy="1085851"/>
        </a:xfrm>
        <a:prstGeom prst="bevel">
          <a:avLst/>
        </a:prstGeom>
        <a:solidFill>
          <a:srgbClr val="00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群馬県市町村民経済計算（説明シート）</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800">
              <a:latin typeface="HG丸ｺﾞｼｯｸM-PRO" panose="020F0600000000000000" pitchFamily="50" charset="-128"/>
              <a:ea typeface="HG丸ｺﾞｼｯｸM-PRO" panose="020F0600000000000000" pitchFamily="50" charset="-128"/>
            </a:rPr>
            <a:t>公務・教育</a:t>
          </a:r>
        </a:p>
      </xdr:txBody>
    </xdr:sp>
    <xdr:clientData/>
  </xdr:twoCellAnchor>
  <xdr:twoCellAnchor>
    <xdr:from>
      <xdr:col>0</xdr:col>
      <xdr:colOff>0</xdr:colOff>
      <xdr:row>6</xdr:row>
      <xdr:rowOff>1</xdr:rowOff>
    </xdr:from>
    <xdr:to>
      <xdr:col>8</xdr:col>
      <xdr:colOff>47625</xdr:colOff>
      <xdr:row>8</xdr:row>
      <xdr:rowOff>38101</xdr:rowOff>
    </xdr:to>
    <xdr:sp macro="" textlink="">
      <xdr:nvSpPr>
        <xdr:cNvPr id="4" name="四角形: 角度付き 3">
          <a:extLst>
            <a:ext uri="{FF2B5EF4-FFF2-40B4-BE49-F238E27FC236}">
              <a16:creationId xmlns:a16="http://schemas.microsoft.com/office/drawing/2014/main" id="{BC301802-B490-4ECF-9F02-BAB00AA0421B}"/>
            </a:ext>
          </a:extLst>
        </xdr:cNvPr>
        <xdr:cNvSpPr/>
      </xdr:nvSpPr>
      <xdr:spPr>
        <a:xfrm>
          <a:off x="0" y="1428751"/>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公　務</a:t>
          </a:r>
        </a:p>
      </xdr:txBody>
    </xdr:sp>
    <xdr:clientData/>
  </xdr:twoCellAnchor>
  <xdr:twoCellAnchor>
    <xdr:from>
      <xdr:col>36</xdr:col>
      <xdr:colOff>0</xdr:colOff>
      <xdr:row>6</xdr:row>
      <xdr:rowOff>19050</xdr:rowOff>
    </xdr:from>
    <xdr:to>
      <xdr:col>44</xdr:col>
      <xdr:colOff>47625</xdr:colOff>
      <xdr:row>8</xdr:row>
      <xdr:rowOff>57150</xdr:rowOff>
    </xdr:to>
    <xdr:sp macro="" textlink="">
      <xdr:nvSpPr>
        <xdr:cNvPr id="5" name="四角形: 角度付き 4">
          <a:extLst>
            <a:ext uri="{FF2B5EF4-FFF2-40B4-BE49-F238E27FC236}">
              <a16:creationId xmlns:a16="http://schemas.microsoft.com/office/drawing/2014/main" id="{77E7A5F8-4B70-4242-9110-CB6E414303A6}"/>
            </a:ext>
          </a:extLst>
        </xdr:cNvPr>
        <xdr:cNvSpPr/>
      </xdr:nvSpPr>
      <xdr:spPr>
        <a:xfrm>
          <a:off x="9258300" y="1447800"/>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公　務</a:t>
          </a:r>
        </a:p>
      </xdr:txBody>
    </xdr:sp>
    <xdr:clientData/>
  </xdr:twoCellAnchor>
  <xdr:twoCellAnchor>
    <xdr:from>
      <xdr:col>0</xdr:col>
      <xdr:colOff>0</xdr:colOff>
      <xdr:row>30</xdr:row>
      <xdr:rowOff>0</xdr:rowOff>
    </xdr:from>
    <xdr:to>
      <xdr:col>8</xdr:col>
      <xdr:colOff>47625</xdr:colOff>
      <xdr:row>32</xdr:row>
      <xdr:rowOff>38100</xdr:rowOff>
    </xdr:to>
    <xdr:sp macro="" textlink="">
      <xdr:nvSpPr>
        <xdr:cNvPr id="12" name="四角形: 角度付き 11">
          <a:extLst>
            <a:ext uri="{FF2B5EF4-FFF2-40B4-BE49-F238E27FC236}">
              <a16:creationId xmlns:a16="http://schemas.microsoft.com/office/drawing/2014/main" id="{9A73042F-8563-4C98-B030-DCD396AC5529}"/>
            </a:ext>
          </a:extLst>
        </xdr:cNvPr>
        <xdr:cNvSpPr/>
      </xdr:nvSpPr>
      <xdr:spPr>
        <a:xfrm>
          <a:off x="0" y="7200900"/>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教　育</a:t>
          </a:r>
        </a:p>
      </xdr:txBody>
    </xdr:sp>
    <xdr:clientData/>
  </xdr:twoCellAnchor>
  <xdr:twoCellAnchor>
    <xdr:from>
      <xdr:col>36</xdr:col>
      <xdr:colOff>0</xdr:colOff>
      <xdr:row>30</xdr:row>
      <xdr:rowOff>0</xdr:rowOff>
    </xdr:from>
    <xdr:to>
      <xdr:col>44</xdr:col>
      <xdr:colOff>47625</xdr:colOff>
      <xdr:row>32</xdr:row>
      <xdr:rowOff>38100</xdr:rowOff>
    </xdr:to>
    <xdr:sp macro="" textlink="">
      <xdr:nvSpPr>
        <xdr:cNvPr id="14" name="四角形: 角度付き 13">
          <a:extLst>
            <a:ext uri="{FF2B5EF4-FFF2-40B4-BE49-F238E27FC236}">
              <a16:creationId xmlns:a16="http://schemas.microsoft.com/office/drawing/2014/main" id="{7ACE0702-D9ED-48AA-9AB8-39474AB5EF85}"/>
            </a:ext>
          </a:extLst>
        </xdr:cNvPr>
        <xdr:cNvSpPr/>
      </xdr:nvSpPr>
      <xdr:spPr>
        <a:xfrm>
          <a:off x="9258300" y="7200900"/>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教　育</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206375</xdr:colOff>
      <xdr:row>0</xdr:row>
      <xdr:rowOff>25399</xdr:rowOff>
    </xdr:from>
    <xdr:to>
      <xdr:col>28</xdr:col>
      <xdr:colOff>250825</xdr:colOff>
      <xdr:row>4</xdr:row>
      <xdr:rowOff>158750</xdr:rowOff>
    </xdr:to>
    <xdr:sp macro="" textlink="">
      <xdr:nvSpPr>
        <xdr:cNvPr id="2" name="四角形: 角度付き 1">
          <a:extLst>
            <a:ext uri="{FF2B5EF4-FFF2-40B4-BE49-F238E27FC236}">
              <a16:creationId xmlns:a16="http://schemas.microsoft.com/office/drawing/2014/main" id="{1518DC1D-E389-437C-AA09-9B5461FDD070}"/>
            </a:ext>
          </a:extLst>
        </xdr:cNvPr>
        <xdr:cNvSpPr/>
      </xdr:nvSpPr>
      <xdr:spPr>
        <a:xfrm>
          <a:off x="1492250" y="25399"/>
          <a:ext cx="5959475" cy="10858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atin typeface="HG丸ｺﾞｼｯｸM-PRO" panose="020F0600000000000000" pitchFamily="50" charset="-128"/>
              <a:ea typeface="HG丸ｺﾞｼｯｸM-PRO" panose="020F0600000000000000" pitchFamily="50" charset="-128"/>
            </a:rPr>
            <a:t>群馬県市町村民経済計算（入力シート）</a:t>
          </a:r>
          <a:endParaRPr kumimoji="1" lang="en-US" altLang="ja-JP" sz="1100" b="0">
            <a:latin typeface="HG丸ｺﾞｼｯｸM-PRO" panose="020F0600000000000000" pitchFamily="50" charset="-128"/>
            <a:ea typeface="HG丸ｺﾞｼｯｸM-PRO" panose="020F0600000000000000" pitchFamily="50" charset="-128"/>
          </a:endParaRPr>
        </a:p>
        <a:p>
          <a:pPr algn="ctr"/>
          <a:r>
            <a:rPr kumimoji="1" lang="ja-JP" altLang="en-US" sz="2800" b="0">
              <a:latin typeface="HG丸ｺﾞｼｯｸM-PRO" panose="020F0600000000000000" pitchFamily="50" charset="-128"/>
              <a:ea typeface="HG丸ｺﾞｼｯｸM-PRO" panose="020F0600000000000000" pitchFamily="50" charset="-128"/>
            </a:rPr>
            <a:t>保健衛生・社会事業</a:t>
          </a:r>
        </a:p>
      </xdr:txBody>
    </xdr:sp>
    <xdr:clientData/>
  </xdr:twoCellAnchor>
  <xdr:twoCellAnchor>
    <xdr:from>
      <xdr:col>40</xdr:col>
      <xdr:colOff>231775</xdr:colOff>
      <xdr:row>0</xdr:row>
      <xdr:rowOff>0</xdr:rowOff>
    </xdr:from>
    <xdr:to>
      <xdr:col>64</xdr:col>
      <xdr:colOff>22225</xdr:colOff>
      <xdr:row>4</xdr:row>
      <xdr:rowOff>133351</xdr:rowOff>
    </xdr:to>
    <xdr:sp macro="" textlink="">
      <xdr:nvSpPr>
        <xdr:cNvPr id="3" name="四角形: 角度付き 2">
          <a:extLst>
            <a:ext uri="{FF2B5EF4-FFF2-40B4-BE49-F238E27FC236}">
              <a16:creationId xmlns:a16="http://schemas.microsoft.com/office/drawing/2014/main" id="{EC975986-68CB-4E77-963B-62D304F13D98}"/>
            </a:ext>
          </a:extLst>
        </xdr:cNvPr>
        <xdr:cNvSpPr/>
      </xdr:nvSpPr>
      <xdr:spPr>
        <a:xfrm>
          <a:off x="10518775" y="0"/>
          <a:ext cx="5962650" cy="1085851"/>
        </a:xfrm>
        <a:prstGeom prst="bevel">
          <a:avLst/>
        </a:prstGeom>
        <a:solidFill>
          <a:srgbClr val="00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群馬県市町村民経済計算（説明シート）</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800">
              <a:latin typeface="HG丸ｺﾞｼｯｸM-PRO" panose="020F0600000000000000" pitchFamily="50" charset="-128"/>
              <a:ea typeface="HG丸ｺﾞｼｯｸM-PRO" panose="020F0600000000000000" pitchFamily="50" charset="-128"/>
            </a:rPr>
            <a:t>保健衛生・社会事業</a:t>
          </a:r>
        </a:p>
      </xdr:txBody>
    </xdr:sp>
    <xdr:clientData/>
  </xdr:twoCellAnchor>
  <xdr:twoCellAnchor>
    <xdr:from>
      <xdr:col>0</xdr:col>
      <xdr:colOff>0</xdr:colOff>
      <xdr:row>6</xdr:row>
      <xdr:rowOff>9526</xdr:rowOff>
    </xdr:from>
    <xdr:to>
      <xdr:col>11</xdr:col>
      <xdr:colOff>190500</xdr:colOff>
      <xdr:row>8</xdr:row>
      <xdr:rowOff>9525</xdr:rowOff>
    </xdr:to>
    <xdr:sp macro="" textlink="">
      <xdr:nvSpPr>
        <xdr:cNvPr id="4" name="四角形: 角度付き 3">
          <a:extLst>
            <a:ext uri="{FF2B5EF4-FFF2-40B4-BE49-F238E27FC236}">
              <a16:creationId xmlns:a16="http://schemas.microsoft.com/office/drawing/2014/main" id="{D466C669-ABEE-4AC0-B52A-7CB0FF0FF699}"/>
            </a:ext>
          </a:extLst>
        </xdr:cNvPr>
        <xdr:cNvSpPr/>
      </xdr:nvSpPr>
      <xdr:spPr>
        <a:xfrm>
          <a:off x="0" y="1438276"/>
          <a:ext cx="3019425" cy="476249"/>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保健衛生・社会事業</a:t>
          </a:r>
        </a:p>
      </xdr:txBody>
    </xdr:sp>
    <xdr:clientData/>
  </xdr:twoCellAnchor>
  <xdr:twoCellAnchor>
    <xdr:from>
      <xdr:col>36</xdr:col>
      <xdr:colOff>0</xdr:colOff>
      <xdr:row>6</xdr:row>
      <xdr:rowOff>0</xdr:rowOff>
    </xdr:from>
    <xdr:to>
      <xdr:col>47</xdr:col>
      <xdr:colOff>190500</xdr:colOff>
      <xdr:row>7</xdr:row>
      <xdr:rowOff>238124</xdr:rowOff>
    </xdr:to>
    <xdr:sp macro="" textlink="">
      <xdr:nvSpPr>
        <xdr:cNvPr id="10" name="四角形: 角度付き 9">
          <a:extLst>
            <a:ext uri="{FF2B5EF4-FFF2-40B4-BE49-F238E27FC236}">
              <a16:creationId xmlns:a16="http://schemas.microsoft.com/office/drawing/2014/main" id="{8A5477AF-FFB9-4B8A-8F91-5132BAC592C7}"/>
            </a:ext>
          </a:extLst>
        </xdr:cNvPr>
        <xdr:cNvSpPr/>
      </xdr:nvSpPr>
      <xdr:spPr>
        <a:xfrm>
          <a:off x="9258300" y="1428750"/>
          <a:ext cx="3019425" cy="476249"/>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保健衛生・社会事業</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206375</xdr:colOff>
      <xdr:row>0</xdr:row>
      <xdr:rowOff>25399</xdr:rowOff>
    </xdr:from>
    <xdr:to>
      <xdr:col>28</xdr:col>
      <xdr:colOff>250825</xdr:colOff>
      <xdr:row>4</xdr:row>
      <xdr:rowOff>158750</xdr:rowOff>
    </xdr:to>
    <xdr:sp macro="" textlink="">
      <xdr:nvSpPr>
        <xdr:cNvPr id="2" name="四角形: 角度付き 1">
          <a:extLst>
            <a:ext uri="{FF2B5EF4-FFF2-40B4-BE49-F238E27FC236}">
              <a16:creationId xmlns:a16="http://schemas.microsoft.com/office/drawing/2014/main" id="{81842B18-4697-4302-9ACA-A4113ADF2117}"/>
            </a:ext>
          </a:extLst>
        </xdr:cNvPr>
        <xdr:cNvSpPr/>
      </xdr:nvSpPr>
      <xdr:spPr>
        <a:xfrm>
          <a:off x="1492250" y="25399"/>
          <a:ext cx="5959475" cy="10858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atin typeface="HG丸ｺﾞｼｯｸM-PRO" panose="020F0600000000000000" pitchFamily="50" charset="-128"/>
              <a:ea typeface="HG丸ｺﾞｼｯｸM-PRO" panose="020F0600000000000000" pitchFamily="50" charset="-128"/>
            </a:rPr>
            <a:t>群馬県市町村民経済計算（入力シート）</a:t>
          </a:r>
          <a:endParaRPr kumimoji="1" lang="en-US" altLang="ja-JP" sz="1100" b="0">
            <a:latin typeface="HG丸ｺﾞｼｯｸM-PRO" panose="020F0600000000000000" pitchFamily="50" charset="-128"/>
            <a:ea typeface="HG丸ｺﾞｼｯｸM-PRO" panose="020F0600000000000000" pitchFamily="50" charset="-128"/>
          </a:endParaRPr>
        </a:p>
        <a:p>
          <a:pPr algn="ctr"/>
          <a:r>
            <a:rPr kumimoji="1" lang="ja-JP" altLang="en-US" sz="2800" b="0">
              <a:latin typeface="HG丸ｺﾞｼｯｸM-PRO" panose="020F0600000000000000" pitchFamily="50" charset="-128"/>
              <a:ea typeface="HG丸ｺﾞｼｯｸM-PRO" panose="020F0600000000000000" pitchFamily="50" charset="-128"/>
            </a:rPr>
            <a:t>その他のサービス業</a:t>
          </a:r>
        </a:p>
      </xdr:txBody>
    </xdr:sp>
    <xdr:clientData/>
  </xdr:twoCellAnchor>
  <xdr:twoCellAnchor>
    <xdr:from>
      <xdr:col>40</xdr:col>
      <xdr:colOff>231775</xdr:colOff>
      <xdr:row>0</xdr:row>
      <xdr:rowOff>0</xdr:rowOff>
    </xdr:from>
    <xdr:to>
      <xdr:col>64</xdr:col>
      <xdr:colOff>22225</xdr:colOff>
      <xdr:row>4</xdr:row>
      <xdr:rowOff>133351</xdr:rowOff>
    </xdr:to>
    <xdr:sp macro="" textlink="">
      <xdr:nvSpPr>
        <xdr:cNvPr id="3" name="四角形: 角度付き 2">
          <a:extLst>
            <a:ext uri="{FF2B5EF4-FFF2-40B4-BE49-F238E27FC236}">
              <a16:creationId xmlns:a16="http://schemas.microsoft.com/office/drawing/2014/main" id="{CDCAB961-74F2-4307-952E-ED84DEB428BA}"/>
            </a:ext>
          </a:extLst>
        </xdr:cNvPr>
        <xdr:cNvSpPr/>
      </xdr:nvSpPr>
      <xdr:spPr>
        <a:xfrm>
          <a:off x="10518775" y="0"/>
          <a:ext cx="5962650" cy="1085851"/>
        </a:xfrm>
        <a:prstGeom prst="bevel">
          <a:avLst/>
        </a:prstGeom>
        <a:solidFill>
          <a:srgbClr val="00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群馬県市町村民経済計算（説明シート）</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800">
              <a:latin typeface="HG丸ｺﾞｼｯｸM-PRO" panose="020F0600000000000000" pitchFamily="50" charset="-128"/>
              <a:ea typeface="HG丸ｺﾞｼｯｸM-PRO" panose="020F0600000000000000" pitchFamily="50" charset="-128"/>
            </a:rPr>
            <a:t>その他のサ－ビス業</a:t>
          </a:r>
        </a:p>
      </xdr:txBody>
    </xdr:sp>
    <xdr:clientData/>
  </xdr:twoCellAnchor>
  <xdr:twoCellAnchor>
    <xdr:from>
      <xdr:col>0</xdr:col>
      <xdr:colOff>0</xdr:colOff>
      <xdr:row>6</xdr:row>
      <xdr:rowOff>9526</xdr:rowOff>
    </xdr:from>
    <xdr:to>
      <xdr:col>11</xdr:col>
      <xdr:colOff>190500</xdr:colOff>
      <xdr:row>8</xdr:row>
      <xdr:rowOff>9525</xdr:rowOff>
    </xdr:to>
    <xdr:sp macro="" textlink="">
      <xdr:nvSpPr>
        <xdr:cNvPr id="4" name="四角形: 角度付き 3">
          <a:extLst>
            <a:ext uri="{FF2B5EF4-FFF2-40B4-BE49-F238E27FC236}">
              <a16:creationId xmlns:a16="http://schemas.microsoft.com/office/drawing/2014/main" id="{37A4EEBB-5F0F-47CC-8FB6-C0EF4ADFBF78}"/>
            </a:ext>
          </a:extLst>
        </xdr:cNvPr>
        <xdr:cNvSpPr/>
      </xdr:nvSpPr>
      <xdr:spPr>
        <a:xfrm>
          <a:off x="0" y="1438276"/>
          <a:ext cx="3019425" cy="476249"/>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その他のサ－ビス業</a:t>
          </a:r>
        </a:p>
      </xdr:txBody>
    </xdr:sp>
    <xdr:clientData/>
  </xdr:twoCellAnchor>
  <xdr:twoCellAnchor>
    <xdr:from>
      <xdr:col>36</xdr:col>
      <xdr:colOff>0</xdr:colOff>
      <xdr:row>6</xdr:row>
      <xdr:rowOff>0</xdr:rowOff>
    </xdr:from>
    <xdr:to>
      <xdr:col>47</xdr:col>
      <xdr:colOff>190500</xdr:colOff>
      <xdr:row>7</xdr:row>
      <xdr:rowOff>238124</xdr:rowOff>
    </xdr:to>
    <xdr:sp macro="" textlink="">
      <xdr:nvSpPr>
        <xdr:cNvPr id="5" name="四角形: 角度付き 4">
          <a:extLst>
            <a:ext uri="{FF2B5EF4-FFF2-40B4-BE49-F238E27FC236}">
              <a16:creationId xmlns:a16="http://schemas.microsoft.com/office/drawing/2014/main" id="{13E82C30-E00E-4D67-854D-F223E7EBF9CC}"/>
            </a:ext>
          </a:extLst>
        </xdr:cNvPr>
        <xdr:cNvSpPr/>
      </xdr:nvSpPr>
      <xdr:spPr>
        <a:xfrm>
          <a:off x="9258300" y="1428750"/>
          <a:ext cx="3019425" cy="476249"/>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その他のサービス業</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206375</xdr:colOff>
      <xdr:row>0</xdr:row>
      <xdr:rowOff>25399</xdr:rowOff>
    </xdr:from>
    <xdr:to>
      <xdr:col>28</xdr:col>
      <xdr:colOff>123825</xdr:colOff>
      <xdr:row>5</xdr:row>
      <xdr:rowOff>104775</xdr:rowOff>
    </xdr:to>
    <xdr:sp macro="" textlink="">
      <xdr:nvSpPr>
        <xdr:cNvPr id="2" name="四角形: 角度付き 1">
          <a:extLst>
            <a:ext uri="{FF2B5EF4-FFF2-40B4-BE49-F238E27FC236}">
              <a16:creationId xmlns:a16="http://schemas.microsoft.com/office/drawing/2014/main" id="{FEC3EC3F-7E32-461A-BB54-9383882E152C}"/>
            </a:ext>
          </a:extLst>
        </xdr:cNvPr>
        <xdr:cNvSpPr/>
      </xdr:nvSpPr>
      <xdr:spPr>
        <a:xfrm>
          <a:off x="1492250" y="25399"/>
          <a:ext cx="5832475" cy="127000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atin typeface="HG丸ｺﾞｼｯｸM-PRO" panose="020F0600000000000000" pitchFamily="50" charset="-128"/>
              <a:ea typeface="HG丸ｺﾞｼｯｸM-PRO" panose="020F0600000000000000" pitchFamily="50" charset="-128"/>
            </a:rPr>
            <a:t>群馬県市町村民経済計算（入力シート）</a:t>
          </a:r>
          <a:endParaRPr kumimoji="1" lang="en-US" altLang="ja-JP" sz="1100" b="0">
            <a:latin typeface="HG丸ｺﾞｼｯｸM-PRO" panose="020F0600000000000000" pitchFamily="50" charset="-128"/>
            <a:ea typeface="HG丸ｺﾞｼｯｸM-PRO" panose="020F0600000000000000" pitchFamily="50" charset="-128"/>
          </a:endParaRPr>
        </a:p>
        <a:p>
          <a:pPr algn="ctr"/>
          <a:r>
            <a:rPr kumimoji="1" lang="ja-JP" altLang="en-US" sz="2000" b="0">
              <a:latin typeface="HG丸ｺﾞｼｯｸM-PRO" panose="020F0600000000000000" pitchFamily="50" charset="-128"/>
              <a:ea typeface="HG丸ｺﾞｼｯｸM-PRO" panose="020F0600000000000000" pitchFamily="50" charset="-128"/>
            </a:rPr>
            <a:t>輸入品に課される税・関税</a:t>
          </a:r>
          <a:endParaRPr kumimoji="1" lang="en-US" altLang="ja-JP" sz="2000" b="0">
            <a:latin typeface="HG丸ｺﾞｼｯｸM-PRO" panose="020F0600000000000000" pitchFamily="50" charset="-128"/>
            <a:ea typeface="HG丸ｺﾞｼｯｸM-PRO" panose="020F0600000000000000" pitchFamily="50" charset="-128"/>
          </a:endParaRPr>
        </a:p>
        <a:p>
          <a:pPr algn="ctr"/>
          <a:r>
            <a:rPr kumimoji="1" lang="ja-JP" altLang="en-US" sz="2000" b="0">
              <a:latin typeface="HG丸ｺﾞｼｯｸM-PRO" panose="020F0600000000000000" pitchFamily="50" charset="-128"/>
              <a:ea typeface="HG丸ｺﾞｼｯｸM-PRO" panose="020F0600000000000000" pitchFamily="50" charset="-128"/>
            </a:rPr>
            <a:t>（控除）総資本形成に係る消費税</a:t>
          </a:r>
        </a:p>
      </xdr:txBody>
    </xdr:sp>
    <xdr:clientData/>
  </xdr:twoCellAnchor>
  <xdr:twoCellAnchor>
    <xdr:from>
      <xdr:col>40</xdr:col>
      <xdr:colOff>231774</xdr:colOff>
      <xdr:row>0</xdr:row>
      <xdr:rowOff>0</xdr:rowOff>
    </xdr:from>
    <xdr:to>
      <xdr:col>64</xdr:col>
      <xdr:colOff>38099</xdr:colOff>
      <xdr:row>5</xdr:row>
      <xdr:rowOff>114300</xdr:rowOff>
    </xdr:to>
    <xdr:sp macro="" textlink="">
      <xdr:nvSpPr>
        <xdr:cNvPr id="3" name="四角形: 角度付き 2">
          <a:extLst>
            <a:ext uri="{FF2B5EF4-FFF2-40B4-BE49-F238E27FC236}">
              <a16:creationId xmlns:a16="http://schemas.microsoft.com/office/drawing/2014/main" id="{1D76D983-49A7-40F6-827E-E7D60CF846D4}"/>
            </a:ext>
          </a:extLst>
        </xdr:cNvPr>
        <xdr:cNvSpPr/>
      </xdr:nvSpPr>
      <xdr:spPr>
        <a:xfrm>
          <a:off x="10518774" y="0"/>
          <a:ext cx="5978525" cy="1304925"/>
        </a:xfrm>
        <a:prstGeom prst="bevel">
          <a:avLst/>
        </a:prstGeom>
        <a:solidFill>
          <a:srgbClr val="00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群馬県市町村民経済計算（説明シート）</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000">
              <a:latin typeface="HG丸ｺﾞｼｯｸM-PRO" panose="020F0600000000000000" pitchFamily="50" charset="-128"/>
              <a:ea typeface="HG丸ｺﾞｼｯｸM-PRO" panose="020F0600000000000000" pitchFamily="50" charset="-128"/>
            </a:rPr>
            <a:t>輸入品に課される税・関税</a:t>
          </a:r>
          <a:endParaRPr kumimoji="1" lang="en-US" altLang="ja-JP" sz="2000">
            <a:latin typeface="HG丸ｺﾞｼｯｸM-PRO" panose="020F0600000000000000" pitchFamily="50" charset="-128"/>
            <a:ea typeface="HG丸ｺﾞｼｯｸM-PRO" panose="020F0600000000000000" pitchFamily="50" charset="-128"/>
          </a:endParaRPr>
        </a:p>
        <a:p>
          <a:pPr algn="ctr"/>
          <a:r>
            <a:rPr kumimoji="1" lang="ja-JP" altLang="en-US" sz="2000">
              <a:latin typeface="HG丸ｺﾞｼｯｸM-PRO" panose="020F0600000000000000" pitchFamily="50" charset="-128"/>
              <a:ea typeface="HG丸ｺﾞｼｯｸM-PRO" panose="020F0600000000000000" pitchFamily="50" charset="-128"/>
            </a:rPr>
            <a:t>（控除）総資本形成に係る消費税</a:t>
          </a:r>
        </a:p>
      </xdr:txBody>
    </xdr:sp>
    <xdr:clientData/>
  </xdr:twoCellAnchor>
  <xdr:twoCellAnchor>
    <xdr:from>
      <xdr:col>0</xdr:col>
      <xdr:colOff>0</xdr:colOff>
      <xdr:row>6</xdr:row>
      <xdr:rowOff>9526</xdr:rowOff>
    </xdr:from>
    <xdr:to>
      <xdr:col>21</xdr:col>
      <xdr:colOff>38100</xdr:colOff>
      <xdr:row>7</xdr:row>
      <xdr:rowOff>190500</xdr:rowOff>
    </xdr:to>
    <xdr:sp macro="" textlink="">
      <xdr:nvSpPr>
        <xdr:cNvPr id="4" name="四角形: 角度付き 3">
          <a:extLst>
            <a:ext uri="{FF2B5EF4-FFF2-40B4-BE49-F238E27FC236}">
              <a16:creationId xmlns:a16="http://schemas.microsoft.com/office/drawing/2014/main" id="{CDF64088-E56D-489F-A46B-F859CAB712A2}"/>
            </a:ext>
          </a:extLst>
        </xdr:cNvPr>
        <xdr:cNvSpPr/>
      </xdr:nvSpPr>
      <xdr:spPr>
        <a:xfrm>
          <a:off x="0" y="1438276"/>
          <a:ext cx="5438775" cy="438149"/>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latin typeface="HG丸ｺﾞｼｯｸM-PRO" panose="020F0600000000000000" pitchFamily="50" charset="-128"/>
              <a:ea typeface="HG丸ｺﾞｼｯｸM-PRO" panose="020F0600000000000000" pitchFamily="50" charset="-128"/>
            </a:rPr>
            <a:t>輸入品に課される税・関税／（控除）総資本形成に係る消費税</a:t>
          </a:r>
        </a:p>
      </xdr:txBody>
    </xdr:sp>
    <xdr:clientData/>
  </xdr:twoCellAnchor>
  <xdr:twoCellAnchor>
    <xdr:from>
      <xdr:col>36</xdr:col>
      <xdr:colOff>0</xdr:colOff>
      <xdr:row>6</xdr:row>
      <xdr:rowOff>0</xdr:rowOff>
    </xdr:from>
    <xdr:to>
      <xdr:col>57</xdr:col>
      <xdr:colOff>38100</xdr:colOff>
      <xdr:row>7</xdr:row>
      <xdr:rowOff>180974</xdr:rowOff>
    </xdr:to>
    <xdr:sp macro="" textlink="">
      <xdr:nvSpPr>
        <xdr:cNvPr id="6" name="四角形: 角度付き 5">
          <a:extLst>
            <a:ext uri="{FF2B5EF4-FFF2-40B4-BE49-F238E27FC236}">
              <a16:creationId xmlns:a16="http://schemas.microsoft.com/office/drawing/2014/main" id="{7A394EF5-95CB-4291-A259-3B4BA75569EA}"/>
            </a:ext>
          </a:extLst>
        </xdr:cNvPr>
        <xdr:cNvSpPr/>
      </xdr:nvSpPr>
      <xdr:spPr>
        <a:xfrm>
          <a:off x="9258300" y="1428750"/>
          <a:ext cx="5438775" cy="438149"/>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latin typeface="HG丸ｺﾞｼｯｸM-PRO" panose="020F0600000000000000" pitchFamily="50" charset="-128"/>
              <a:ea typeface="HG丸ｺﾞｼｯｸM-PRO" panose="020F0600000000000000" pitchFamily="50" charset="-128"/>
            </a:rPr>
            <a:t>輸入品に課される税・関税／（控除）総資本形成に係る消費税</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1504950</xdr:colOff>
      <xdr:row>0</xdr:row>
      <xdr:rowOff>9525</xdr:rowOff>
    </xdr:from>
    <xdr:to>
      <xdr:col>7</xdr:col>
      <xdr:colOff>454025</xdr:colOff>
      <xdr:row>3</xdr:row>
      <xdr:rowOff>209551</xdr:rowOff>
    </xdr:to>
    <xdr:sp macro="" textlink="">
      <xdr:nvSpPr>
        <xdr:cNvPr id="5" name="四角形: 角度付き 4">
          <a:extLst>
            <a:ext uri="{FF2B5EF4-FFF2-40B4-BE49-F238E27FC236}">
              <a16:creationId xmlns:a16="http://schemas.microsoft.com/office/drawing/2014/main" id="{A0A8946D-71B9-4746-9FC8-6ED495D32711}"/>
            </a:ext>
          </a:extLst>
        </xdr:cNvPr>
        <xdr:cNvSpPr/>
      </xdr:nvSpPr>
      <xdr:spPr>
        <a:xfrm>
          <a:off x="1819275" y="9525"/>
          <a:ext cx="5959475" cy="10858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atin typeface="HG丸ｺﾞｼｯｸM-PRO" panose="020F0600000000000000" pitchFamily="50" charset="-128"/>
              <a:ea typeface="HG丸ｺﾞｼｯｸM-PRO" panose="020F0600000000000000" pitchFamily="50" charset="-128"/>
            </a:rPr>
            <a:t>群馬県市町村民経済計算</a:t>
          </a:r>
          <a:endParaRPr kumimoji="1" lang="en-US" altLang="ja-JP" sz="1100" b="0">
            <a:latin typeface="HG丸ｺﾞｼｯｸM-PRO" panose="020F0600000000000000" pitchFamily="50" charset="-128"/>
            <a:ea typeface="HG丸ｺﾞｼｯｸM-PRO" panose="020F0600000000000000" pitchFamily="50" charset="-128"/>
          </a:endParaRPr>
        </a:p>
        <a:p>
          <a:pPr algn="ctr"/>
          <a:r>
            <a:rPr kumimoji="1" lang="ja-JP" altLang="en-US" sz="2800" b="0">
              <a:latin typeface="HG丸ｺﾞｼｯｸM-PRO" panose="020F0600000000000000" pitchFamily="50" charset="-128"/>
              <a:ea typeface="HG丸ｺﾞｼｯｸM-PRO" panose="020F0600000000000000" pitchFamily="50" charset="-128"/>
            </a:rPr>
            <a:t>推計結果</a:t>
          </a:r>
        </a:p>
      </xdr:txBody>
    </xdr:sp>
    <xdr:clientData/>
  </xdr:twoCellAnchor>
  <xdr:twoCellAnchor>
    <xdr:from>
      <xdr:col>12</xdr:col>
      <xdr:colOff>1047750</xdr:colOff>
      <xdr:row>0</xdr:row>
      <xdr:rowOff>19050</xdr:rowOff>
    </xdr:from>
    <xdr:to>
      <xdr:col>17</xdr:col>
      <xdr:colOff>419100</xdr:colOff>
      <xdr:row>3</xdr:row>
      <xdr:rowOff>219076</xdr:rowOff>
    </xdr:to>
    <xdr:sp macro="" textlink="">
      <xdr:nvSpPr>
        <xdr:cNvPr id="7" name="四角形: 角度付き 6">
          <a:extLst>
            <a:ext uri="{FF2B5EF4-FFF2-40B4-BE49-F238E27FC236}">
              <a16:creationId xmlns:a16="http://schemas.microsoft.com/office/drawing/2014/main" id="{C82CC6BF-E3BF-4FAE-A116-EDF66FC093DD}"/>
            </a:ext>
          </a:extLst>
        </xdr:cNvPr>
        <xdr:cNvSpPr/>
      </xdr:nvSpPr>
      <xdr:spPr>
        <a:xfrm>
          <a:off x="10639425" y="19050"/>
          <a:ext cx="5962650" cy="1085851"/>
        </a:xfrm>
        <a:prstGeom prst="bevel">
          <a:avLst/>
        </a:prstGeom>
        <a:solidFill>
          <a:srgbClr val="00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群馬県市町村民経済計算</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800">
              <a:latin typeface="HG丸ｺﾞｼｯｸM-PRO" panose="020F0600000000000000" pitchFamily="50" charset="-128"/>
              <a:ea typeface="HG丸ｺﾞｼｯｸM-PRO" panose="020F0600000000000000" pitchFamily="50" charset="-128"/>
            </a:rPr>
            <a:t>（参考）県民経済計算結果</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206375</xdr:colOff>
      <xdr:row>0</xdr:row>
      <xdr:rowOff>25399</xdr:rowOff>
    </xdr:from>
    <xdr:to>
      <xdr:col>28</xdr:col>
      <xdr:colOff>250825</xdr:colOff>
      <xdr:row>4</xdr:row>
      <xdr:rowOff>158750</xdr:rowOff>
    </xdr:to>
    <xdr:sp macro="" textlink="">
      <xdr:nvSpPr>
        <xdr:cNvPr id="2" name="四角形: 角度付き 1">
          <a:extLst>
            <a:ext uri="{FF2B5EF4-FFF2-40B4-BE49-F238E27FC236}">
              <a16:creationId xmlns:a16="http://schemas.microsoft.com/office/drawing/2014/main" id="{C953AA89-A85D-4DE2-AF48-392DE54F93C4}"/>
            </a:ext>
          </a:extLst>
        </xdr:cNvPr>
        <xdr:cNvSpPr/>
      </xdr:nvSpPr>
      <xdr:spPr>
        <a:xfrm>
          <a:off x="1492250" y="25399"/>
          <a:ext cx="5959475" cy="10858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atin typeface="HG丸ｺﾞｼｯｸM-PRO" panose="020F0600000000000000" pitchFamily="50" charset="-128"/>
              <a:ea typeface="HG丸ｺﾞｼｯｸM-PRO" panose="020F0600000000000000" pitchFamily="50" charset="-128"/>
            </a:rPr>
            <a:t>群馬県市町村民経済計算（入力シート）</a:t>
          </a:r>
          <a:endParaRPr kumimoji="1" lang="en-US" altLang="ja-JP" sz="1100" b="0">
            <a:latin typeface="HG丸ｺﾞｼｯｸM-PRO" panose="020F0600000000000000" pitchFamily="50" charset="-128"/>
            <a:ea typeface="HG丸ｺﾞｼｯｸM-PRO" panose="020F0600000000000000" pitchFamily="50" charset="-128"/>
          </a:endParaRPr>
        </a:p>
        <a:p>
          <a:pPr algn="ctr"/>
          <a:r>
            <a:rPr kumimoji="1" lang="ja-JP" altLang="en-US" sz="2800" b="0">
              <a:latin typeface="HG丸ｺﾞｼｯｸM-PRO" panose="020F0600000000000000" pitchFamily="50" charset="-128"/>
              <a:ea typeface="HG丸ｺﾞｼｯｸM-PRO" panose="020F0600000000000000" pitchFamily="50" charset="-128"/>
            </a:rPr>
            <a:t>農林水産業</a:t>
          </a:r>
        </a:p>
      </xdr:txBody>
    </xdr:sp>
    <xdr:clientData/>
  </xdr:twoCellAnchor>
  <xdr:twoCellAnchor>
    <xdr:from>
      <xdr:col>40</xdr:col>
      <xdr:colOff>231775</xdr:colOff>
      <xdr:row>0</xdr:row>
      <xdr:rowOff>0</xdr:rowOff>
    </xdr:from>
    <xdr:to>
      <xdr:col>64</xdr:col>
      <xdr:colOff>22225</xdr:colOff>
      <xdr:row>4</xdr:row>
      <xdr:rowOff>133351</xdr:rowOff>
    </xdr:to>
    <xdr:sp macro="" textlink="">
      <xdr:nvSpPr>
        <xdr:cNvPr id="3" name="四角形: 角度付き 2">
          <a:extLst>
            <a:ext uri="{FF2B5EF4-FFF2-40B4-BE49-F238E27FC236}">
              <a16:creationId xmlns:a16="http://schemas.microsoft.com/office/drawing/2014/main" id="{72572E11-3C1B-403A-B228-B0BD7B062495}"/>
            </a:ext>
          </a:extLst>
        </xdr:cNvPr>
        <xdr:cNvSpPr/>
      </xdr:nvSpPr>
      <xdr:spPr>
        <a:xfrm>
          <a:off x="10518775" y="0"/>
          <a:ext cx="5962650" cy="1085851"/>
        </a:xfrm>
        <a:prstGeom prst="bevel">
          <a:avLst/>
        </a:prstGeom>
        <a:solidFill>
          <a:srgbClr val="00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群馬県市町村民経済計算（説明シート）</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800">
              <a:latin typeface="HG丸ｺﾞｼｯｸM-PRO" panose="020F0600000000000000" pitchFamily="50" charset="-128"/>
              <a:ea typeface="HG丸ｺﾞｼｯｸM-PRO" panose="020F0600000000000000" pitchFamily="50" charset="-128"/>
            </a:rPr>
            <a:t>農林水産業</a:t>
          </a:r>
        </a:p>
      </xdr:txBody>
    </xdr:sp>
    <xdr:clientData/>
  </xdr:twoCellAnchor>
  <xdr:twoCellAnchor>
    <xdr:from>
      <xdr:col>0</xdr:col>
      <xdr:colOff>0</xdr:colOff>
      <xdr:row>6</xdr:row>
      <xdr:rowOff>1</xdr:rowOff>
    </xdr:from>
    <xdr:to>
      <xdr:col>8</xdr:col>
      <xdr:colOff>47625</xdr:colOff>
      <xdr:row>8</xdr:row>
      <xdr:rowOff>38101</xdr:rowOff>
    </xdr:to>
    <xdr:sp macro="" textlink="">
      <xdr:nvSpPr>
        <xdr:cNvPr id="4" name="四角形: 角度付き 3">
          <a:extLst>
            <a:ext uri="{FF2B5EF4-FFF2-40B4-BE49-F238E27FC236}">
              <a16:creationId xmlns:a16="http://schemas.microsoft.com/office/drawing/2014/main" id="{D6C9CE3D-94C9-4522-9EF1-E41297D7E82A}"/>
            </a:ext>
          </a:extLst>
        </xdr:cNvPr>
        <xdr:cNvSpPr/>
      </xdr:nvSpPr>
      <xdr:spPr>
        <a:xfrm>
          <a:off x="0" y="1428751"/>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農業・林業</a:t>
          </a:r>
        </a:p>
      </xdr:txBody>
    </xdr:sp>
    <xdr:clientData/>
  </xdr:twoCellAnchor>
  <xdr:twoCellAnchor>
    <xdr:from>
      <xdr:col>36</xdr:col>
      <xdr:colOff>0</xdr:colOff>
      <xdr:row>6</xdr:row>
      <xdr:rowOff>19050</xdr:rowOff>
    </xdr:from>
    <xdr:to>
      <xdr:col>44</xdr:col>
      <xdr:colOff>47625</xdr:colOff>
      <xdr:row>8</xdr:row>
      <xdr:rowOff>57150</xdr:rowOff>
    </xdr:to>
    <xdr:sp macro="" textlink="">
      <xdr:nvSpPr>
        <xdr:cNvPr id="5" name="四角形: 角度付き 4">
          <a:extLst>
            <a:ext uri="{FF2B5EF4-FFF2-40B4-BE49-F238E27FC236}">
              <a16:creationId xmlns:a16="http://schemas.microsoft.com/office/drawing/2014/main" id="{3AE9A61A-63DC-47D8-BA09-88F252AE2132}"/>
            </a:ext>
          </a:extLst>
        </xdr:cNvPr>
        <xdr:cNvSpPr/>
      </xdr:nvSpPr>
      <xdr:spPr>
        <a:xfrm>
          <a:off x="9258300" y="1447800"/>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農業・林業</a:t>
          </a:r>
        </a:p>
      </xdr:txBody>
    </xdr:sp>
    <xdr:clientData/>
  </xdr:twoCellAnchor>
  <xdr:twoCellAnchor>
    <xdr:from>
      <xdr:col>0</xdr:col>
      <xdr:colOff>0</xdr:colOff>
      <xdr:row>85</xdr:row>
      <xdr:rowOff>1</xdr:rowOff>
    </xdr:from>
    <xdr:to>
      <xdr:col>8</xdr:col>
      <xdr:colOff>47625</xdr:colOff>
      <xdr:row>87</xdr:row>
      <xdr:rowOff>38101</xdr:rowOff>
    </xdr:to>
    <xdr:sp macro="" textlink="">
      <xdr:nvSpPr>
        <xdr:cNvPr id="6" name="四角形: 角度付き 5">
          <a:extLst>
            <a:ext uri="{FF2B5EF4-FFF2-40B4-BE49-F238E27FC236}">
              <a16:creationId xmlns:a16="http://schemas.microsoft.com/office/drawing/2014/main" id="{A61B40D0-92EB-4BDE-B0C8-F70046123AE4}"/>
            </a:ext>
          </a:extLst>
        </xdr:cNvPr>
        <xdr:cNvSpPr/>
      </xdr:nvSpPr>
      <xdr:spPr>
        <a:xfrm>
          <a:off x="0" y="16525876"/>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水産業</a:t>
          </a:r>
          <a:endParaRPr kumimoji="1" lang="en-US" altLang="ja-JP" sz="2000">
            <a:latin typeface="HG丸ｺﾞｼｯｸM-PRO" panose="020F0600000000000000" pitchFamily="50" charset="-128"/>
            <a:ea typeface="HG丸ｺﾞｼｯｸM-PRO" panose="020F0600000000000000" pitchFamily="50" charset="-128"/>
          </a:endParaRPr>
        </a:p>
        <a:p>
          <a:pPr algn="ctr"/>
          <a:endParaRPr kumimoji="1" lang="ja-JP" altLang="en-US" sz="2000">
            <a:latin typeface="HG丸ｺﾞｼｯｸM-PRO" panose="020F0600000000000000" pitchFamily="50" charset="-128"/>
            <a:ea typeface="HG丸ｺﾞｼｯｸM-PRO" panose="020F0600000000000000" pitchFamily="50" charset="-128"/>
          </a:endParaRPr>
        </a:p>
      </xdr:txBody>
    </xdr:sp>
    <xdr:clientData/>
  </xdr:twoCellAnchor>
  <xdr:twoCellAnchor>
    <xdr:from>
      <xdr:col>36</xdr:col>
      <xdr:colOff>0</xdr:colOff>
      <xdr:row>85</xdr:row>
      <xdr:rowOff>19050</xdr:rowOff>
    </xdr:from>
    <xdr:to>
      <xdr:col>44</xdr:col>
      <xdr:colOff>47625</xdr:colOff>
      <xdr:row>87</xdr:row>
      <xdr:rowOff>57150</xdr:rowOff>
    </xdr:to>
    <xdr:sp macro="" textlink="">
      <xdr:nvSpPr>
        <xdr:cNvPr id="7" name="四角形: 角度付き 6">
          <a:extLst>
            <a:ext uri="{FF2B5EF4-FFF2-40B4-BE49-F238E27FC236}">
              <a16:creationId xmlns:a16="http://schemas.microsoft.com/office/drawing/2014/main" id="{8B7999A3-62B5-4AA4-9553-ACF473D46572}"/>
            </a:ext>
          </a:extLst>
        </xdr:cNvPr>
        <xdr:cNvSpPr/>
      </xdr:nvSpPr>
      <xdr:spPr>
        <a:xfrm>
          <a:off x="9258300" y="16544925"/>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水産業</a:t>
          </a:r>
          <a:endParaRPr kumimoji="1" lang="en-US" altLang="ja-JP" sz="20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206375</xdr:colOff>
      <xdr:row>0</xdr:row>
      <xdr:rowOff>25399</xdr:rowOff>
    </xdr:from>
    <xdr:to>
      <xdr:col>28</xdr:col>
      <xdr:colOff>250825</xdr:colOff>
      <xdr:row>4</xdr:row>
      <xdr:rowOff>158750</xdr:rowOff>
    </xdr:to>
    <xdr:sp macro="" textlink="">
      <xdr:nvSpPr>
        <xdr:cNvPr id="2" name="四角形: 角度付き 1">
          <a:extLst>
            <a:ext uri="{FF2B5EF4-FFF2-40B4-BE49-F238E27FC236}">
              <a16:creationId xmlns:a16="http://schemas.microsoft.com/office/drawing/2014/main" id="{5B5A03CF-CED0-49FD-824B-2539459CE620}"/>
            </a:ext>
          </a:extLst>
        </xdr:cNvPr>
        <xdr:cNvSpPr/>
      </xdr:nvSpPr>
      <xdr:spPr>
        <a:xfrm>
          <a:off x="1492250" y="25399"/>
          <a:ext cx="5959475" cy="10858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atin typeface="HG丸ｺﾞｼｯｸM-PRO" panose="020F0600000000000000" pitchFamily="50" charset="-128"/>
              <a:ea typeface="HG丸ｺﾞｼｯｸM-PRO" panose="020F0600000000000000" pitchFamily="50" charset="-128"/>
            </a:rPr>
            <a:t>群馬県市町村民経済計算（入力シート）</a:t>
          </a:r>
          <a:endParaRPr kumimoji="1" lang="en-US" altLang="ja-JP" sz="1100" b="0">
            <a:latin typeface="HG丸ｺﾞｼｯｸM-PRO" panose="020F0600000000000000" pitchFamily="50" charset="-128"/>
            <a:ea typeface="HG丸ｺﾞｼｯｸM-PRO" panose="020F0600000000000000" pitchFamily="50" charset="-128"/>
          </a:endParaRPr>
        </a:p>
        <a:p>
          <a:pPr algn="ctr"/>
          <a:r>
            <a:rPr kumimoji="1" lang="ja-JP" altLang="en-US" sz="2800" b="0">
              <a:latin typeface="HG丸ｺﾞｼｯｸM-PRO" panose="020F0600000000000000" pitchFamily="50" charset="-128"/>
              <a:ea typeface="HG丸ｺﾞｼｯｸM-PRO" panose="020F0600000000000000" pitchFamily="50" charset="-128"/>
            </a:rPr>
            <a:t>鉱業・製造業</a:t>
          </a:r>
        </a:p>
      </xdr:txBody>
    </xdr:sp>
    <xdr:clientData/>
  </xdr:twoCellAnchor>
  <xdr:twoCellAnchor>
    <xdr:from>
      <xdr:col>40</xdr:col>
      <xdr:colOff>231775</xdr:colOff>
      <xdr:row>0</xdr:row>
      <xdr:rowOff>0</xdr:rowOff>
    </xdr:from>
    <xdr:to>
      <xdr:col>64</xdr:col>
      <xdr:colOff>22225</xdr:colOff>
      <xdr:row>4</xdr:row>
      <xdr:rowOff>133351</xdr:rowOff>
    </xdr:to>
    <xdr:sp macro="" textlink="">
      <xdr:nvSpPr>
        <xdr:cNvPr id="3" name="四角形: 角度付き 2">
          <a:extLst>
            <a:ext uri="{FF2B5EF4-FFF2-40B4-BE49-F238E27FC236}">
              <a16:creationId xmlns:a16="http://schemas.microsoft.com/office/drawing/2014/main" id="{5F2C02E4-55C9-48FB-80DF-222C7FFB715D}"/>
            </a:ext>
          </a:extLst>
        </xdr:cNvPr>
        <xdr:cNvSpPr/>
      </xdr:nvSpPr>
      <xdr:spPr>
        <a:xfrm>
          <a:off x="10518775" y="0"/>
          <a:ext cx="5962650" cy="1085851"/>
        </a:xfrm>
        <a:prstGeom prst="bevel">
          <a:avLst/>
        </a:prstGeom>
        <a:solidFill>
          <a:srgbClr val="00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群馬県市町村民経済計算（説明シート）</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800">
              <a:latin typeface="HG丸ｺﾞｼｯｸM-PRO" panose="020F0600000000000000" pitchFamily="50" charset="-128"/>
              <a:ea typeface="HG丸ｺﾞｼｯｸM-PRO" panose="020F0600000000000000" pitchFamily="50" charset="-128"/>
            </a:rPr>
            <a:t>鉱業・製造業</a:t>
          </a:r>
        </a:p>
      </xdr:txBody>
    </xdr:sp>
    <xdr:clientData/>
  </xdr:twoCellAnchor>
  <xdr:twoCellAnchor>
    <xdr:from>
      <xdr:col>0</xdr:col>
      <xdr:colOff>0</xdr:colOff>
      <xdr:row>6</xdr:row>
      <xdr:rowOff>1</xdr:rowOff>
    </xdr:from>
    <xdr:to>
      <xdr:col>8</xdr:col>
      <xdr:colOff>47625</xdr:colOff>
      <xdr:row>8</xdr:row>
      <xdr:rowOff>38101</xdr:rowOff>
    </xdr:to>
    <xdr:sp macro="" textlink="">
      <xdr:nvSpPr>
        <xdr:cNvPr id="4" name="四角形: 角度付き 3">
          <a:extLst>
            <a:ext uri="{FF2B5EF4-FFF2-40B4-BE49-F238E27FC236}">
              <a16:creationId xmlns:a16="http://schemas.microsoft.com/office/drawing/2014/main" id="{68249D59-CDD8-48DD-BCAB-6CF7195BDAE0}"/>
            </a:ext>
          </a:extLst>
        </xdr:cNvPr>
        <xdr:cNvSpPr/>
      </xdr:nvSpPr>
      <xdr:spPr>
        <a:xfrm>
          <a:off x="0" y="1428751"/>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鉱業</a:t>
          </a:r>
        </a:p>
      </xdr:txBody>
    </xdr:sp>
    <xdr:clientData/>
  </xdr:twoCellAnchor>
  <xdr:twoCellAnchor>
    <xdr:from>
      <xdr:col>36</xdr:col>
      <xdr:colOff>0</xdr:colOff>
      <xdr:row>6</xdr:row>
      <xdr:rowOff>19050</xdr:rowOff>
    </xdr:from>
    <xdr:to>
      <xdr:col>44</xdr:col>
      <xdr:colOff>47625</xdr:colOff>
      <xdr:row>8</xdr:row>
      <xdr:rowOff>57150</xdr:rowOff>
    </xdr:to>
    <xdr:sp macro="" textlink="">
      <xdr:nvSpPr>
        <xdr:cNvPr id="5" name="四角形: 角度付き 4">
          <a:extLst>
            <a:ext uri="{FF2B5EF4-FFF2-40B4-BE49-F238E27FC236}">
              <a16:creationId xmlns:a16="http://schemas.microsoft.com/office/drawing/2014/main" id="{29A164D6-36DA-49B4-B6A7-61B6688AD200}"/>
            </a:ext>
          </a:extLst>
        </xdr:cNvPr>
        <xdr:cNvSpPr/>
      </xdr:nvSpPr>
      <xdr:spPr>
        <a:xfrm>
          <a:off x="9258300" y="1447800"/>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鉱業</a:t>
          </a:r>
        </a:p>
      </xdr:txBody>
    </xdr:sp>
    <xdr:clientData/>
  </xdr:twoCellAnchor>
  <xdr:twoCellAnchor>
    <xdr:from>
      <xdr:col>0</xdr:col>
      <xdr:colOff>0</xdr:colOff>
      <xdr:row>38</xdr:row>
      <xdr:rowOff>0</xdr:rowOff>
    </xdr:from>
    <xdr:to>
      <xdr:col>8</xdr:col>
      <xdr:colOff>47625</xdr:colOff>
      <xdr:row>40</xdr:row>
      <xdr:rowOff>38100</xdr:rowOff>
    </xdr:to>
    <xdr:sp macro="" textlink="">
      <xdr:nvSpPr>
        <xdr:cNvPr id="6" name="四角形: 角度付き 5">
          <a:extLst>
            <a:ext uri="{FF2B5EF4-FFF2-40B4-BE49-F238E27FC236}">
              <a16:creationId xmlns:a16="http://schemas.microsoft.com/office/drawing/2014/main" id="{12B013B7-F592-45D6-9F78-DE596FF261CD}"/>
            </a:ext>
          </a:extLst>
        </xdr:cNvPr>
        <xdr:cNvSpPr/>
      </xdr:nvSpPr>
      <xdr:spPr>
        <a:xfrm>
          <a:off x="0" y="9105900"/>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製造業</a:t>
          </a:r>
        </a:p>
      </xdr:txBody>
    </xdr:sp>
    <xdr:clientData/>
  </xdr:twoCellAnchor>
  <xdr:twoCellAnchor>
    <xdr:from>
      <xdr:col>36</xdr:col>
      <xdr:colOff>0</xdr:colOff>
      <xdr:row>38</xdr:row>
      <xdr:rowOff>0</xdr:rowOff>
    </xdr:from>
    <xdr:to>
      <xdr:col>44</xdr:col>
      <xdr:colOff>47625</xdr:colOff>
      <xdr:row>40</xdr:row>
      <xdr:rowOff>38100</xdr:rowOff>
    </xdr:to>
    <xdr:sp macro="" textlink="">
      <xdr:nvSpPr>
        <xdr:cNvPr id="7" name="四角形: 角度付き 6">
          <a:extLst>
            <a:ext uri="{FF2B5EF4-FFF2-40B4-BE49-F238E27FC236}">
              <a16:creationId xmlns:a16="http://schemas.microsoft.com/office/drawing/2014/main" id="{31AB07F8-E13A-4F7A-ACED-173F47341FD4}"/>
            </a:ext>
          </a:extLst>
        </xdr:cNvPr>
        <xdr:cNvSpPr/>
      </xdr:nvSpPr>
      <xdr:spPr>
        <a:xfrm>
          <a:off x="9258300" y="9105900"/>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製造業</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206375</xdr:colOff>
      <xdr:row>0</xdr:row>
      <xdr:rowOff>25399</xdr:rowOff>
    </xdr:from>
    <xdr:to>
      <xdr:col>28</xdr:col>
      <xdr:colOff>250825</xdr:colOff>
      <xdr:row>4</xdr:row>
      <xdr:rowOff>158750</xdr:rowOff>
    </xdr:to>
    <xdr:sp macro="" textlink="">
      <xdr:nvSpPr>
        <xdr:cNvPr id="2" name="四角形: 角度付き 1">
          <a:extLst>
            <a:ext uri="{FF2B5EF4-FFF2-40B4-BE49-F238E27FC236}">
              <a16:creationId xmlns:a16="http://schemas.microsoft.com/office/drawing/2014/main" id="{8ECDDCDC-3C7D-4AE1-856F-66409B3B7547}"/>
            </a:ext>
          </a:extLst>
        </xdr:cNvPr>
        <xdr:cNvSpPr/>
      </xdr:nvSpPr>
      <xdr:spPr>
        <a:xfrm>
          <a:off x="1492250" y="25399"/>
          <a:ext cx="5959475" cy="10858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atin typeface="HG丸ｺﾞｼｯｸM-PRO" panose="020F0600000000000000" pitchFamily="50" charset="-128"/>
              <a:ea typeface="HG丸ｺﾞｼｯｸM-PRO" panose="020F0600000000000000" pitchFamily="50" charset="-128"/>
            </a:rPr>
            <a:t>群馬県市町村民経済計算（入力シート）</a:t>
          </a:r>
          <a:endParaRPr kumimoji="1" lang="en-US" altLang="ja-JP" sz="1100" b="0">
            <a:latin typeface="HG丸ｺﾞｼｯｸM-PRO" panose="020F0600000000000000" pitchFamily="50" charset="-128"/>
            <a:ea typeface="HG丸ｺﾞｼｯｸM-PRO" panose="020F0600000000000000" pitchFamily="50" charset="-128"/>
          </a:endParaRPr>
        </a:p>
        <a:p>
          <a:pPr algn="ctr"/>
          <a:r>
            <a:rPr kumimoji="1" lang="ja-JP" altLang="en-US" sz="2800" b="0">
              <a:latin typeface="HG丸ｺﾞｼｯｸM-PRO" panose="020F0600000000000000" pitchFamily="50" charset="-128"/>
              <a:ea typeface="HG丸ｺﾞｼｯｸM-PRO" panose="020F0600000000000000" pitchFamily="50" charset="-128"/>
            </a:rPr>
            <a:t>電気・ガス・水道・廃棄物処理業</a:t>
          </a:r>
        </a:p>
      </xdr:txBody>
    </xdr:sp>
    <xdr:clientData/>
  </xdr:twoCellAnchor>
  <xdr:twoCellAnchor>
    <xdr:from>
      <xdr:col>40</xdr:col>
      <xdr:colOff>231775</xdr:colOff>
      <xdr:row>0</xdr:row>
      <xdr:rowOff>0</xdr:rowOff>
    </xdr:from>
    <xdr:to>
      <xdr:col>64</xdr:col>
      <xdr:colOff>22225</xdr:colOff>
      <xdr:row>4</xdr:row>
      <xdr:rowOff>133351</xdr:rowOff>
    </xdr:to>
    <xdr:sp macro="" textlink="">
      <xdr:nvSpPr>
        <xdr:cNvPr id="3" name="四角形: 角度付き 2">
          <a:extLst>
            <a:ext uri="{FF2B5EF4-FFF2-40B4-BE49-F238E27FC236}">
              <a16:creationId xmlns:a16="http://schemas.microsoft.com/office/drawing/2014/main" id="{C64DD535-E62E-4DED-9513-DF6100274610}"/>
            </a:ext>
          </a:extLst>
        </xdr:cNvPr>
        <xdr:cNvSpPr/>
      </xdr:nvSpPr>
      <xdr:spPr>
        <a:xfrm>
          <a:off x="10518775" y="0"/>
          <a:ext cx="5962650" cy="1085851"/>
        </a:xfrm>
        <a:prstGeom prst="bevel">
          <a:avLst/>
        </a:prstGeom>
        <a:solidFill>
          <a:srgbClr val="00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群馬県市町村民経済計算（説明シート）</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800">
              <a:latin typeface="HG丸ｺﾞｼｯｸM-PRO" panose="020F0600000000000000" pitchFamily="50" charset="-128"/>
              <a:ea typeface="HG丸ｺﾞｼｯｸM-PRO" panose="020F0600000000000000" pitchFamily="50" charset="-128"/>
            </a:rPr>
            <a:t>電気・ガス・水道・廃棄物処理業</a:t>
          </a:r>
        </a:p>
      </xdr:txBody>
    </xdr:sp>
    <xdr:clientData/>
  </xdr:twoCellAnchor>
  <xdr:twoCellAnchor>
    <xdr:from>
      <xdr:col>0</xdr:col>
      <xdr:colOff>0</xdr:colOff>
      <xdr:row>6</xdr:row>
      <xdr:rowOff>1</xdr:rowOff>
    </xdr:from>
    <xdr:to>
      <xdr:col>8</xdr:col>
      <xdr:colOff>47625</xdr:colOff>
      <xdr:row>8</xdr:row>
      <xdr:rowOff>38101</xdr:rowOff>
    </xdr:to>
    <xdr:sp macro="" textlink="">
      <xdr:nvSpPr>
        <xdr:cNvPr id="4" name="四角形: 角度付き 3">
          <a:extLst>
            <a:ext uri="{FF2B5EF4-FFF2-40B4-BE49-F238E27FC236}">
              <a16:creationId xmlns:a16="http://schemas.microsoft.com/office/drawing/2014/main" id="{2993135A-837E-4F72-8376-67370ACED5B3}"/>
            </a:ext>
          </a:extLst>
        </xdr:cNvPr>
        <xdr:cNvSpPr/>
      </xdr:nvSpPr>
      <xdr:spPr>
        <a:xfrm>
          <a:off x="0" y="1428751"/>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電気業</a:t>
          </a:r>
        </a:p>
      </xdr:txBody>
    </xdr:sp>
    <xdr:clientData/>
  </xdr:twoCellAnchor>
  <xdr:twoCellAnchor>
    <xdr:from>
      <xdr:col>36</xdr:col>
      <xdr:colOff>0</xdr:colOff>
      <xdr:row>6</xdr:row>
      <xdr:rowOff>19050</xdr:rowOff>
    </xdr:from>
    <xdr:to>
      <xdr:col>44</xdr:col>
      <xdr:colOff>47625</xdr:colOff>
      <xdr:row>8</xdr:row>
      <xdr:rowOff>57150</xdr:rowOff>
    </xdr:to>
    <xdr:sp macro="" textlink="">
      <xdr:nvSpPr>
        <xdr:cNvPr id="5" name="四角形: 角度付き 4">
          <a:extLst>
            <a:ext uri="{FF2B5EF4-FFF2-40B4-BE49-F238E27FC236}">
              <a16:creationId xmlns:a16="http://schemas.microsoft.com/office/drawing/2014/main" id="{9CCF7ABD-74D1-4363-BB28-8CBFC3D3F426}"/>
            </a:ext>
          </a:extLst>
        </xdr:cNvPr>
        <xdr:cNvSpPr/>
      </xdr:nvSpPr>
      <xdr:spPr>
        <a:xfrm>
          <a:off x="9258300" y="1447800"/>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電気業</a:t>
          </a:r>
          <a:endParaRPr kumimoji="1" lang="en-US" altLang="ja-JP" sz="20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0</xdr:colOff>
      <xdr:row>124</xdr:row>
      <xdr:rowOff>0</xdr:rowOff>
    </xdr:from>
    <xdr:to>
      <xdr:col>15</xdr:col>
      <xdr:colOff>85725</xdr:colOff>
      <xdr:row>126</xdr:row>
      <xdr:rowOff>38100</xdr:rowOff>
    </xdr:to>
    <xdr:sp macro="" textlink="">
      <xdr:nvSpPr>
        <xdr:cNvPr id="8" name="四角形: 角度付き 7">
          <a:extLst>
            <a:ext uri="{FF2B5EF4-FFF2-40B4-BE49-F238E27FC236}">
              <a16:creationId xmlns:a16="http://schemas.microsoft.com/office/drawing/2014/main" id="{166898E2-F66D-4197-ACF7-D2F000050E61}"/>
            </a:ext>
          </a:extLst>
        </xdr:cNvPr>
        <xdr:cNvSpPr/>
      </xdr:nvSpPr>
      <xdr:spPr>
        <a:xfrm>
          <a:off x="0" y="29813250"/>
          <a:ext cx="3943350"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ガス、水道、廃棄物処理業</a:t>
          </a:r>
        </a:p>
      </xdr:txBody>
    </xdr:sp>
    <xdr:clientData/>
  </xdr:twoCellAnchor>
  <xdr:twoCellAnchor>
    <xdr:from>
      <xdr:col>36</xdr:col>
      <xdr:colOff>0</xdr:colOff>
      <xdr:row>124</xdr:row>
      <xdr:rowOff>0</xdr:rowOff>
    </xdr:from>
    <xdr:to>
      <xdr:col>51</xdr:col>
      <xdr:colOff>85725</xdr:colOff>
      <xdr:row>126</xdr:row>
      <xdr:rowOff>38100</xdr:rowOff>
    </xdr:to>
    <xdr:sp macro="" textlink="">
      <xdr:nvSpPr>
        <xdr:cNvPr id="9" name="四角形: 角度付き 8">
          <a:extLst>
            <a:ext uri="{FF2B5EF4-FFF2-40B4-BE49-F238E27FC236}">
              <a16:creationId xmlns:a16="http://schemas.microsoft.com/office/drawing/2014/main" id="{26B1FD27-06CF-442F-B16A-E1063BA324AF}"/>
            </a:ext>
          </a:extLst>
        </xdr:cNvPr>
        <xdr:cNvSpPr/>
      </xdr:nvSpPr>
      <xdr:spPr>
        <a:xfrm>
          <a:off x="9258300" y="29813250"/>
          <a:ext cx="3943350"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ガス、水道、廃棄物処理業</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206375</xdr:colOff>
      <xdr:row>0</xdr:row>
      <xdr:rowOff>25399</xdr:rowOff>
    </xdr:from>
    <xdr:to>
      <xdr:col>28</xdr:col>
      <xdr:colOff>250825</xdr:colOff>
      <xdr:row>4</xdr:row>
      <xdr:rowOff>158750</xdr:rowOff>
    </xdr:to>
    <xdr:sp macro="" textlink="">
      <xdr:nvSpPr>
        <xdr:cNvPr id="2" name="四角形: 角度付き 1">
          <a:extLst>
            <a:ext uri="{FF2B5EF4-FFF2-40B4-BE49-F238E27FC236}">
              <a16:creationId xmlns:a16="http://schemas.microsoft.com/office/drawing/2014/main" id="{81FFE06A-DFB3-495D-A9F4-5743A09CD089}"/>
            </a:ext>
          </a:extLst>
        </xdr:cNvPr>
        <xdr:cNvSpPr/>
      </xdr:nvSpPr>
      <xdr:spPr>
        <a:xfrm>
          <a:off x="1492250" y="25399"/>
          <a:ext cx="5959475" cy="10858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atin typeface="HG丸ｺﾞｼｯｸM-PRO" panose="020F0600000000000000" pitchFamily="50" charset="-128"/>
              <a:ea typeface="HG丸ｺﾞｼｯｸM-PRO" panose="020F0600000000000000" pitchFamily="50" charset="-128"/>
            </a:rPr>
            <a:t>群馬県市町村民経済計算（入力シート）</a:t>
          </a:r>
          <a:endParaRPr kumimoji="1" lang="en-US" altLang="ja-JP" sz="1100" b="0">
            <a:latin typeface="HG丸ｺﾞｼｯｸM-PRO" panose="020F0600000000000000" pitchFamily="50" charset="-128"/>
            <a:ea typeface="HG丸ｺﾞｼｯｸM-PRO" panose="020F0600000000000000" pitchFamily="50" charset="-128"/>
          </a:endParaRPr>
        </a:p>
        <a:p>
          <a:pPr algn="ctr"/>
          <a:r>
            <a:rPr kumimoji="1" lang="ja-JP" altLang="en-US" sz="2800" b="0">
              <a:latin typeface="HG丸ｺﾞｼｯｸM-PRO" panose="020F0600000000000000" pitchFamily="50" charset="-128"/>
              <a:ea typeface="HG丸ｺﾞｼｯｸM-PRO" panose="020F0600000000000000" pitchFamily="50" charset="-128"/>
            </a:rPr>
            <a:t>建設業・卸売・小売業</a:t>
          </a:r>
        </a:p>
      </xdr:txBody>
    </xdr:sp>
    <xdr:clientData/>
  </xdr:twoCellAnchor>
  <xdr:twoCellAnchor>
    <xdr:from>
      <xdr:col>40</xdr:col>
      <xdr:colOff>231775</xdr:colOff>
      <xdr:row>0</xdr:row>
      <xdr:rowOff>0</xdr:rowOff>
    </xdr:from>
    <xdr:to>
      <xdr:col>64</xdr:col>
      <xdr:colOff>22225</xdr:colOff>
      <xdr:row>4</xdr:row>
      <xdr:rowOff>133351</xdr:rowOff>
    </xdr:to>
    <xdr:sp macro="" textlink="">
      <xdr:nvSpPr>
        <xdr:cNvPr id="3" name="四角形: 角度付き 2">
          <a:extLst>
            <a:ext uri="{FF2B5EF4-FFF2-40B4-BE49-F238E27FC236}">
              <a16:creationId xmlns:a16="http://schemas.microsoft.com/office/drawing/2014/main" id="{7DDD15ED-FDA8-40ED-A09A-FC21C4CE8D49}"/>
            </a:ext>
          </a:extLst>
        </xdr:cNvPr>
        <xdr:cNvSpPr/>
      </xdr:nvSpPr>
      <xdr:spPr>
        <a:xfrm>
          <a:off x="10518775" y="0"/>
          <a:ext cx="5962650" cy="1085851"/>
        </a:xfrm>
        <a:prstGeom prst="bevel">
          <a:avLst/>
        </a:prstGeom>
        <a:solidFill>
          <a:srgbClr val="00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群馬県市町村民経済計算（説明シート）</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800">
              <a:latin typeface="HG丸ｺﾞｼｯｸM-PRO" panose="020F0600000000000000" pitchFamily="50" charset="-128"/>
              <a:ea typeface="HG丸ｺﾞｼｯｸM-PRO" panose="020F0600000000000000" pitchFamily="50" charset="-128"/>
            </a:rPr>
            <a:t>建設業・卸売・小売業</a:t>
          </a:r>
        </a:p>
      </xdr:txBody>
    </xdr:sp>
    <xdr:clientData/>
  </xdr:twoCellAnchor>
  <xdr:twoCellAnchor>
    <xdr:from>
      <xdr:col>0</xdr:col>
      <xdr:colOff>0</xdr:colOff>
      <xdr:row>6</xdr:row>
      <xdr:rowOff>1</xdr:rowOff>
    </xdr:from>
    <xdr:to>
      <xdr:col>8</xdr:col>
      <xdr:colOff>47625</xdr:colOff>
      <xdr:row>8</xdr:row>
      <xdr:rowOff>38101</xdr:rowOff>
    </xdr:to>
    <xdr:sp macro="" textlink="">
      <xdr:nvSpPr>
        <xdr:cNvPr id="4" name="四角形: 角度付き 3">
          <a:extLst>
            <a:ext uri="{FF2B5EF4-FFF2-40B4-BE49-F238E27FC236}">
              <a16:creationId xmlns:a16="http://schemas.microsoft.com/office/drawing/2014/main" id="{E7D36611-9A1F-4D1E-99F1-C471C1F76EF9}"/>
            </a:ext>
          </a:extLst>
        </xdr:cNvPr>
        <xdr:cNvSpPr/>
      </xdr:nvSpPr>
      <xdr:spPr>
        <a:xfrm>
          <a:off x="0" y="1428751"/>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建設業</a:t>
          </a:r>
        </a:p>
      </xdr:txBody>
    </xdr:sp>
    <xdr:clientData/>
  </xdr:twoCellAnchor>
  <xdr:twoCellAnchor>
    <xdr:from>
      <xdr:col>36</xdr:col>
      <xdr:colOff>0</xdr:colOff>
      <xdr:row>6</xdr:row>
      <xdr:rowOff>19050</xdr:rowOff>
    </xdr:from>
    <xdr:to>
      <xdr:col>44</xdr:col>
      <xdr:colOff>47625</xdr:colOff>
      <xdr:row>8</xdr:row>
      <xdr:rowOff>57150</xdr:rowOff>
    </xdr:to>
    <xdr:sp macro="" textlink="">
      <xdr:nvSpPr>
        <xdr:cNvPr id="5" name="四角形: 角度付き 4">
          <a:extLst>
            <a:ext uri="{FF2B5EF4-FFF2-40B4-BE49-F238E27FC236}">
              <a16:creationId xmlns:a16="http://schemas.microsoft.com/office/drawing/2014/main" id="{88A70F03-228C-4D86-A579-FD5A8F66A4E3}"/>
            </a:ext>
          </a:extLst>
        </xdr:cNvPr>
        <xdr:cNvSpPr/>
      </xdr:nvSpPr>
      <xdr:spPr>
        <a:xfrm>
          <a:off x="9258300" y="1447800"/>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建設業</a:t>
          </a:r>
        </a:p>
      </xdr:txBody>
    </xdr:sp>
    <xdr:clientData/>
  </xdr:twoCellAnchor>
  <xdr:twoCellAnchor>
    <xdr:from>
      <xdr:col>0</xdr:col>
      <xdr:colOff>0</xdr:colOff>
      <xdr:row>32</xdr:row>
      <xdr:rowOff>0</xdr:rowOff>
    </xdr:from>
    <xdr:to>
      <xdr:col>8</xdr:col>
      <xdr:colOff>47625</xdr:colOff>
      <xdr:row>34</xdr:row>
      <xdr:rowOff>38100</xdr:rowOff>
    </xdr:to>
    <xdr:sp macro="" textlink="">
      <xdr:nvSpPr>
        <xdr:cNvPr id="8" name="四角形: 角度付き 7">
          <a:extLst>
            <a:ext uri="{FF2B5EF4-FFF2-40B4-BE49-F238E27FC236}">
              <a16:creationId xmlns:a16="http://schemas.microsoft.com/office/drawing/2014/main" id="{813D5ECE-23BB-4BD6-98AC-5E8B56F8A44A}"/>
            </a:ext>
          </a:extLst>
        </xdr:cNvPr>
        <xdr:cNvSpPr/>
      </xdr:nvSpPr>
      <xdr:spPr>
        <a:xfrm>
          <a:off x="0" y="7677150"/>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卸売業</a:t>
          </a:r>
          <a:endParaRPr kumimoji="1" lang="en-US" altLang="ja-JP" sz="2000">
            <a:latin typeface="HG丸ｺﾞｼｯｸM-PRO" panose="020F0600000000000000" pitchFamily="50" charset="-128"/>
            <a:ea typeface="HG丸ｺﾞｼｯｸM-PRO" panose="020F0600000000000000" pitchFamily="50" charset="-128"/>
          </a:endParaRPr>
        </a:p>
      </xdr:txBody>
    </xdr:sp>
    <xdr:clientData/>
  </xdr:twoCellAnchor>
  <xdr:twoCellAnchor>
    <xdr:from>
      <xdr:col>36</xdr:col>
      <xdr:colOff>0</xdr:colOff>
      <xdr:row>32</xdr:row>
      <xdr:rowOff>0</xdr:rowOff>
    </xdr:from>
    <xdr:to>
      <xdr:col>44</xdr:col>
      <xdr:colOff>47625</xdr:colOff>
      <xdr:row>34</xdr:row>
      <xdr:rowOff>38100</xdr:rowOff>
    </xdr:to>
    <xdr:sp macro="" textlink="">
      <xdr:nvSpPr>
        <xdr:cNvPr id="9" name="四角形: 角度付き 8">
          <a:extLst>
            <a:ext uri="{FF2B5EF4-FFF2-40B4-BE49-F238E27FC236}">
              <a16:creationId xmlns:a16="http://schemas.microsoft.com/office/drawing/2014/main" id="{FCC6938C-4C5E-475C-A05D-E822D6BF34DA}"/>
            </a:ext>
          </a:extLst>
        </xdr:cNvPr>
        <xdr:cNvSpPr/>
      </xdr:nvSpPr>
      <xdr:spPr>
        <a:xfrm>
          <a:off x="9258300" y="7677150"/>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卸売業</a:t>
          </a:r>
          <a:endParaRPr kumimoji="1" lang="en-US" altLang="ja-JP" sz="20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0</xdr:colOff>
      <xdr:row>57</xdr:row>
      <xdr:rowOff>0</xdr:rowOff>
    </xdr:from>
    <xdr:to>
      <xdr:col>8</xdr:col>
      <xdr:colOff>47625</xdr:colOff>
      <xdr:row>59</xdr:row>
      <xdr:rowOff>38100</xdr:rowOff>
    </xdr:to>
    <xdr:sp macro="" textlink="">
      <xdr:nvSpPr>
        <xdr:cNvPr id="10" name="四角形: 角度付き 9">
          <a:extLst>
            <a:ext uri="{FF2B5EF4-FFF2-40B4-BE49-F238E27FC236}">
              <a16:creationId xmlns:a16="http://schemas.microsoft.com/office/drawing/2014/main" id="{9D5964C8-7929-4239-AF90-4F64EF12C776}"/>
            </a:ext>
          </a:extLst>
        </xdr:cNvPr>
        <xdr:cNvSpPr/>
      </xdr:nvSpPr>
      <xdr:spPr>
        <a:xfrm>
          <a:off x="0" y="13630275"/>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小売業</a:t>
          </a:r>
          <a:endParaRPr kumimoji="1" lang="en-US" altLang="ja-JP" sz="2000">
            <a:latin typeface="HG丸ｺﾞｼｯｸM-PRO" panose="020F0600000000000000" pitchFamily="50" charset="-128"/>
            <a:ea typeface="HG丸ｺﾞｼｯｸM-PRO" panose="020F0600000000000000" pitchFamily="50" charset="-128"/>
          </a:endParaRPr>
        </a:p>
      </xdr:txBody>
    </xdr:sp>
    <xdr:clientData/>
  </xdr:twoCellAnchor>
  <xdr:twoCellAnchor>
    <xdr:from>
      <xdr:col>36</xdr:col>
      <xdr:colOff>0</xdr:colOff>
      <xdr:row>57</xdr:row>
      <xdr:rowOff>0</xdr:rowOff>
    </xdr:from>
    <xdr:to>
      <xdr:col>44</xdr:col>
      <xdr:colOff>47625</xdr:colOff>
      <xdr:row>59</xdr:row>
      <xdr:rowOff>38100</xdr:rowOff>
    </xdr:to>
    <xdr:sp macro="" textlink="">
      <xdr:nvSpPr>
        <xdr:cNvPr id="11" name="四角形: 角度付き 10">
          <a:extLst>
            <a:ext uri="{FF2B5EF4-FFF2-40B4-BE49-F238E27FC236}">
              <a16:creationId xmlns:a16="http://schemas.microsoft.com/office/drawing/2014/main" id="{18F1793A-3B13-4A83-BB2C-C63328E4C38D}"/>
            </a:ext>
          </a:extLst>
        </xdr:cNvPr>
        <xdr:cNvSpPr/>
      </xdr:nvSpPr>
      <xdr:spPr>
        <a:xfrm>
          <a:off x="9258300" y="13630275"/>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小売業</a:t>
          </a:r>
          <a:endParaRPr kumimoji="1" lang="en-US" altLang="ja-JP" sz="20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0</xdr:colOff>
      <xdr:row>82</xdr:row>
      <xdr:rowOff>0</xdr:rowOff>
    </xdr:from>
    <xdr:to>
      <xdr:col>8</xdr:col>
      <xdr:colOff>47625</xdr:colOff>
      <xdr:row>84</xdr:row>
      <xdr:rowOff>38100</xdr:rowOff>
    </xdr:to>
    <xdr:sp macro="" textlink="">
      <xdr:nvSpPr>
        <xdr:cNvPr id="12" name="四角形: 角度付き 11">
          <a:extLst>
            <a:ext uri="{FF2B5EF4-FFF2-40B4-BE49-F238E27FC236}">
              <a16:creationId xmlns:a16="http://schemas.microsoft.com/office/drawing/2014/main" id="{15AB817A-1195-4895-B25A-0958481EDAFC}"/>
            </a:ext>
          </a:extLst>
        </xdr:cNvPr>
        <xdr:cNvSpPr/>
      </xdr:nvSpPr>
      <xdr:spPr>
        <a:xfrm>
          <a:off x="0" y="19640550"/>
          <a:ext cx="2105025" cy="514350"/>
        </a:xfrm>
        <a:prstGeom prst="bevel">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卸売・小売業</a:t>
          </a:r>
          <a:endParaRPr kumimoji="1" lang="en-US" altLang="ja-JP" sz="2000">
            <a:latin typeface="HG丸ｺﾞｼｯｸM-PRO" panose="020F0600000000000000" pitchFamily="50" charset="-128"/>
            <a:ea typeface="HG丸ｺﾞｼｯｸM-PRO" panose="020F0600000000000000" pitchFamily="50" charset="-128"/>
          </a:endParaRPr>
        </a:p>
      </xdr:txBody>
    </xdr:sp>
    <xdr:clientData/>
  </xdr:twoCellAnchor>
  <xdr:twoCellAnchor>
    <xdr:from>
      <xdr:col>36</xdr:col>
      <xdr:colOff>0</xdr:colOff>
      <xdr:row>82</xdr:row>
      <xdr:rowOff>0</xdr:rowOff>
    </xdr:from>
    <xdr:to>
      <xdr:col>44</xdr:col>
      <xdr:colOff>47625</xdr:colOff>
      <xdr:row>84</xdr:row>
      <xdr:rowOff>38100</xdr:rowOff>
    </xdr:to>
    <xdr:sp macro="" textlink="">
      <xdr:nvSpPr>
        <xdr:cNvPr id="13" name="四角形: 角度付き 12">
          <a:extLst>
            <a:ext uri="{FF2B5EF4-FFF2-40B4-BE49-F238E27FC236}">
              <a16:creationId xmlns:a16="http://schemas.microsoft.com/office/drawing/2014/main" id="{EA874C1F-5FEF-437E-A56C-4329A748FC7E}"/>
            </a:ext>
          </a:extLst>
        </xdr:cNvPr>
        <xdr:cNvSpPr/>
      </xdr:nvSpPr>
      <xdr:spPr>
        <a:xfrm>
          <a:off x="9258300" y="19640550"/>
          <a:ext cx="2105025" cy="514350"/>
        </a:xfrm>
        <a:prstGeom prst="bevel">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卸売・小売業</a:t>
          </a:r>
          <a:endParaRPr kumimoji="1" lang="en-US" altLang="ja-JP" sz="20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206375</xdr:colOff>
      <xdr:row>0</xdr:row>
      <xdr:rowOff>25399</xdr:rowOff>
    </xdr:from>
    <xdr:to>
      <xdr:col>28</xdr:col>
      <xdr:colOff>250825</xdr:colOff>
      <xdr:row>4</xdr:row>
      <xdr:rowOff>158750</xdr:rowOff>
    </xdr:to>
    <xdr:sp macro="" textlink="">
      <xdr:nvSpPr>
        <xdr:cNvPr id="2" name="四角形: 角度付き 1">
          <a:extLst>
            <a:ext uri="{FF2B5EF4-FFF2-40B4-BE49-F238E27FC236}">
              <a16:creationId xmlns:a16="http://schemas.microsoft.com/office/drawing/2014/main" id="{9255085A-CBE0-40F5-9797-F17CF5F7BD93}"/>
            </a:ext>
          </a:extLst>
        </xdr:cNvPr>
        <xdr:cNvSpPr/>
      </xdr:nvSpPr>
      <xdr:spPr>
        <a:xfrm>
          <a:off x="1492250" y="25399"/>
          <a:ext cx="5959475" cy="10858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atin typeface="HG丸ｺﾞｼｯｸM-PRO" panose="020F0600000000000000" pitchFamily="50" charset="-128"/>
              <a:ea typeface="HG丸ｺﾞｼｯｸM-PRO" panose="020F0600000000000000" pitchFamily="50" charset="-128"/>
            </a:rPr>
            <a:t>群馬県市町村民経済計算（入力シート）</a:t>
          </a:r>
          <a:endParaRPr kumimoji="1" lang="en-US" altLang="ja-JP" sz="1100" b="0">
            <a:latin typeface="HG丸ｺﾞｼｯｸM-PRO" panose="020F0600000000000000" pitchFamily="50" charset="-128"/>
            <a:ea typeface="HG丸ｺﾞｼｯｸM-PRO" panose="020F0600000000000000" pitchFamily="50" charset="-128"/>
          </a:endParaRPr>
        </a:p>
        <a:p>
          <a:pPr algn="ctr"/>
          <a:r>
            <a:rPr kumimoji="1" lang="ja-JP" altLang="en-US" sz="2800" b="0">
              <a:latin typeface="HG丸ｺﾞｼｯｸM-PRO" panose="020F0600000000000000" pitchFamily="50" charset="-128"/>
              <a:ea typeface="HG丸ｺﾞｼｯｸM-PRO" panose="020F0600000000000000" pitchFamily="50" charset="-128"/>
            </a:rPr>
            <a:t>運輸・郵便業</a:t>
          </a:r>
        </a:p>
      </xdr:txBody>
    </xdr:sp>
    <xdr:clientData/>
  </xdr:twoCellAnchor>
  <xdr:twoCellAnchor>
    <xdr:from>
      <xdr:col>40</xdr:col>
      <xdr:colOff>231775</xdr:colOff>
      <xdr:row>0</xdr:row>
      <xdr:rowOff>0</xdr:rowOff>
    </xdr:from>
    <xdr:to>
      <xdr:col>64</xdr:col>
      <xdr:colOff>22225</xdr:colOff>
      <xdr:row>4</xdr:row>
      <xdr:rowOff>133351</xdr:rowOff>
    </xdr:to>
    <xdr:sp macro="" textlink="">
      <xdr:nvSpPr>
        <xdr:cNvPr id="3" name="四角形: 角度付き 2">
          <a:extLst>
            <a:ext uri="{FF2B5EF4-FFF2-40B4-BE49-F238E27FC236}">
              <a16:creationId xmlns:a16="http://schemas.microsoft.com/office/drawing/2014/main" id="{7264A7F2-E60F-4D02-8448-A356BC8D2238}"/>
            </a:ext>
          </a:extLst>
        </xdr:cNvPr>
        <xdr:cNvSpPr/>
      </xdr:nvSpPr>
      <xdr:spPr>
        <a:xfrm>
          <a:off x="10518775" y="0"/>
          <a:ext cx="5962650" cy="1085851"/>
        </a:xfrm>
        <a:prstGeom prst="bevel">
          <a:avLst/>
        </a:prstGeom>
        <a:solidFill>
          <a:srgbClr val="00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群馬県市町村民経済計算（説明シート）</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800">
              <a:latin typeface="HG丸ｺﾞｼｯｸM-PRO" panose="020F0600000000000000" pitchFamily="50" charset="-128"/>
              <a:ea typeface="HG丸ｺﾞｼｯｸM-PRO" panose="020F0600000000000000" pitchFamily="50" charset="-128"/>
            </a:rPr>
            <a:t>運輸・郵便業</a:t>
          </a:r>
        </a:p>
      </xdr:txBody>
    </xdr:sp>
    <xdr:clientData/>
  </xdr:twoCellAnchor>
  <xdr:twoCellAnchor>
    <xdr:from>
      <xdr:col>0</xdr:col>
      <xdr:colOff>0</xdr:colOff>
      <xdr:row>6</xdr:row>
      <xdr:rowOff>1</xdr:rowOff>
    </xdr:from>
    <xdr:to>
      <xdr:col>8</xdr:col>
      <xdr:colOff>47625</xdr:colOff>
      <xdr:row>8</xdr:row>
      <xdr:rowOff>38101</xdr:rowOff>
    </xdr:to>
    <xdr:sp macro="" textlink="">
      <xdr:nvSpPr>
        <xdr:cNvPr id="4" name="四角形: 角度付き 3">
          <a:extLst>
            <a:ext uri="{FF2B5EF4-FFF2-40B4-BE49-F238E27FC236}">
              <a16:creationId xmlns:a16="http://schemas.microsoft.com/office/drawing/2014/main" id="{EBFC5CA5-3FAC-4786-AA6A-B9561FB41B78}"/>
            </a:ext>
          </a:extLst>
        </xdr:cNvPr>
        <xdr:cNvSpPr/>
      </xdr:nvSpPr>
      <xdr:spPr>
        <a:xfrm>
          <a:off x="0" y="1428751"/>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運輸・郵便業</a:t>
          </a:r>
        </a:p>
      </xdr:txBody>
    </xdr:sp>
    <xdr:clientData/>
  </xdr:twoCellAnchor>
  <xdr:twoCellAnchor>
    <xdr:from>
      <xdr:col>36</xdr:col>
      <xdr:colOff>0</xdr:colOff>
      <xdr:row>6</xdr:row>
      <xdr:rowOff>19050</xdr:rowOff>
    </xdr:from>
    <xdr:to>
      <xdr:col>44</xdr:col>
      <xdr:colOff>47625</xdr:colOff>
      <xdr:row>8</xdr:row>
      <xdr:rowOff>57150</xdr:rowOff>
    </xdr:to>
    <xdr:sp macro="" textlink="">
      <xdr:nvSpPr>
        <xdr:cNvPr id="5" name="四角形: 角度付き 4">
          <a:extLst>
            <a:ext uri="{FF2B5EF4-FFF2-40B4-BE49-F238E27FC236}">
              <a16:creationId xmlns:a16="http://schemas.microsoft.com/office/drawing/2014/main" id="{5B3E053A-929D-4B24-A284-09DD43ECC764}"/>
            </a:ext>
          </a:extLst>
        </xdr:cNvPr>
        <xdr:cNvSpPr/>
      </xdr:nvSpPr>
      <xdr:spPr>
        <a:xfrm>
          <a:off x="9258300" y="1447800"/>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運輸・郵便業</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206375</xdr:colOff>
      <xdr:row>0</xdr:row>
      <xdr:rowOff>25399</xdr:rowOff>
    </xdr:from>
    <xdr:to>
      <xdr:col>28</xdr:col>
      <xdr:colOff>250825</xdr:colOff>
      <xdr:row>4</xdr:row>
      <xdr:rowOff>158750</xdr:rowOff>
    </xdr:to>
    <xdr:sp macro="" textlink="">
      <xdr:nvSpPr>
        <xdr:cNvPr id="2" name="四角形: 角度付き 1">
          <a:extLst>
            <a:ext uri="{FF2B5EF4-FFF2-40B4-BE49-F238E27FC236}">
              <a16:creationId xmlns:a16="http://schemas.microsoft.com/office/drawing/2014/main" id="{6499A9E8-E096-4FA5-8DFB-91506859E495}"/>
            </a:ext>
          </a:extLst>
        </xdr:cNvPr>
        <xdr:cNvSpPr/>
      </xdr:nvSpPr>
      <xdr:spPr>
        <a:xfrm>
          <a:off x="1492250" y="25399"/>
          <a:ext cx="5959475" cy="10858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atin typeface="HG丸ｺﾞｼｯｸM-PRO" panose="020F0600000000000000" pitchFamily="50" charset="-128"/>
              <a:ea typeface="HG丸ｺﾞｼｯｸM-PRO" panose="020F0600000000000000" pitchFamily="50" charset="-128"/>
            </a:rPr>
            <a:t>群馬県市町村民経済計算（入力シート）</a:t>
          </a:r>
          <a:endParaRPr kumimoji="1" lang="en-US" altLang="ja-JP" sz="1100" b="0">
            <a:latin typeface="HG丸ｺﾞｼｯｸM-PRO" panose="020F0600000000000000" pitchFamily="50" charset="-128"/>
            <a:ea typeface="HG丸ｺﾞｼｯｸM-PRO" panose="020F0600000000000000" pitchFamily="50" charset="-128"/>
          </a:endParaRPr>
        </a:p>
        <a:p>
          <a:pPr algn="ctr"/>
          <a:r>
            <a:rPr kumimoji="1" lang="ja-JP" altLang="en-US" sz="2800" b="0">
              <a:latin typeface="HG丸ｺﾞｼｯｸM-PRO" panose="020F0600000000000000" pitchFamily="50" charset="-128"/>
              <a:ea typeface="HG丸ｺﾞｼｯｸM-PRO" panose="020F0600000000000000" pitchFamily="50" charset="-128"/>
            </a:rPr>
            <a:t>宿泊・飲食サービス業</a:t>
          </a:r>
        </a:p>
      </xdr:txBody>
    </xdr:sp>
    <xdr:clientData/>
  </xdr:twoCellAnchor>
  <xdr:twoCellAnchor>
    <xdr:from>
      <xdr:col>40</xdr:col>
      <xdr:colOff>231775</xdr:colOff>
      <xdr:row>0</xdr:row>
      <xdr:rowOff>0</xdr:rowOff>
    </xdr:from>
    <xdr:to>
      <xdr:col>64</xdr:col>
      <xdr:colOff>22225</xdr:colOff>
      <xdr:row>4</xdr:row>
      <xdr:rowOff>133351</xdr:rowOff>
    </xdr:to>
    <xdr:sp macro="" textlink="">
      <xdr:nvSpPr>
        <xdr:cNvPr id="3" name="四角形: 角度付き 2">
          <a:extLst>
            <a:ext uri="{FF2B5EF4-FFF2-40B4-BE49-F238E27FC236}">
              <a16:creationId xmlns:a16="http://schemas.microsoft.com/office/drawing/2014/main" id="{A2D3240F-575C-4AA4-B393-2C005A62DB14}"/>
            </a:ext>
          </a:extLst>
        </xdr:cNvPr>
        <xdr:cNvSpPr/>
      </xdr:nvSpPr>
      <xdr:spPr>
        <a:xfrm>
          <a:off x="10518775" y="0"/>
          <a:ext cx="5962650" cy="1085851"/>
        </a:xfrm>
        <a:prstGeom prst="bevel">
          <a:avLst/>
        </a:prstGeom>
        <a:solidFill>
          <a:srgbClr val="00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群馬県市町村民経済計算（説明シート）</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800">
              <a:latin typeface="HG丸ｺﾞｼｯｸM-PRO" panose="020F0600000000000000" pitchFamily="50" charset="-128"/>
              <a:ea typeface="HG丸ｺﾞｼｯｸM-PRO" panose="020F0600000000000000" pitchFamily="50" charset="-128"/>
            </a:rPr>
            <a:t>宿泊・飲食サービス業</a:t>
          </a:r>
        </a:p>
      </xdr:txBody>
    </xdr:sp>
    <xdr:clientData/>
  </xdr:twoCellAnchor>
  <xdr:twoCellAnchor>
    <xdr:from>
      <xdr:col>0</xdr:col>
      <xdr:colOff>0</xdr:colOff>
      <xdr:row>6</xdr:row>
      <xdr:rowOff>1</xdr:rowOff>
    </xdr:from>
    <xdr:to>
      <xdr:col>9</xdr:col>
      <xdr:colOff>219075</xdr:colOff>
      <xdr:row>8</xdr:row>
      <xdr:rowOff>38101</xdr:rowOff>
    </xdr:to>
    <xdr:sp macro="" textlink="">
      <xdr:nvSpPr>
        <xdr:cNvPr id="4" name="四角形: 角度付き 3">
          <a:extLst>
            <a:ext uri="{FF2B5EF4-FFF2-40B4-BE49-F238E27FC236}">
              <a16:creationId xmlns:a16="http://schemas.microsoft.com/office/drawing/2014/main" id="{A7273736-20EF-46AB-88D2-00CC6065E1D0}"/>
            </a:ext>
          </a:extLst>
        </xdr:cNvPr>
        <xdr:cNvSpPr/>
      </xdr:nvSpPr>
      <xdr:spPr>
        <a:xfrm>
          <a:off x="0" y="1428751"/>
          <a:ext cx="2533650"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latin typeface="HG丸ｺﾞｼｯｸM-PRO" panose="020F0600000000000000" pitchFamily="50" charset="-128"/>
              <a:ea typeface="HG丸ｺﾞｼｯｸM-PRO" panose="020F0600000000000000" pitchFamily="50" charset="-128"/>
            </a:rPr>
            <a:t>宿泊・飲食サ</a:t>
          </a:r>
          <a:r>
            <a:rPr kumimoji="1" lang="en-US" altLang="ja-JP" sz="1800">
              <a:latin typeface="HG丸ｺﾞｼｯｸM-PRO" panose="020F0600000000000000" pitchFamily="50" charset="-128"/>
              <a:ea typeface="HG丸ｺﾞｼｯｸM-PRO" panose="020F0600000000000000" pitchFamily="50" charset="-128"/>
            </a:rPr>
            <a:t>-</a:t>
          </a:r>
          <a:r>
            <a:rPr kumimoji="1" lang="ja-JP" altLang="en-US" sz="1800">
              <a:latin typeface="HG丸ｺﾞｼｯｸM-PRO" panose="020F0600000000000000" pitchFamily="50" charset="-128"/>
              <a:ea typeface="HG丸ｺﾞｼｯｸM-PRO" panose="020F0600000000000000" pitchFamily="50" charset="-128"/>
            </a:rPr>
            <a:t>ビス業</a:t>
          </a:r>
        </a:p>
      </xdr:txBody>
    </xdr:sp>
    <xdr:clientData/>
  </xdr:twoCellAnchor>
  <xdr:twoCellAnchor>
    <xdr:from>
      <xdr:col>36</xdr:col>
      <xdr:colOff>0</xdr:colOff>
      <xdr:row>6</xdr:row>
      <xdr:rowOff>0</xdr:rowOff>
    </xdr:from>
    <xdr:to>
      <xdr:col>45</xdr:col>
      <xdr:colOff>219075</xdr:colOff>
      <xdr:row>8</xdr:row>
      <xdr:rowOff>38100</xdr:rowOff>
    </xdr:to>
    <xdr:sp macro="" textlink="">
      <xdr:nvSpPr>
        <xdr:cNvPr id="12" name="四角形: 角度付き 11">
          <a:extLst>
            <a:ext uri="{FF2B5EF4-FFF2-40B4-BE49-F238E27FC236}">
              <a16:creationId xmlns:a16="http://schemas.microsoft.com/office/drawing/2014/main" id="{42713645-EB74-4800-ABCA-4DF79C5F9E51}"/>
            </a:ext>
          </a:extLst>
        </xdr:cNvPr>
        <xdr:cNvSpPr/>
      </xdr:nvSpPr>
      <xdr:spPr>
        <a:xfrm>
          <a:off x="9258300" y="1428750"/>
          <a:ext cx="2533650"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latin typeface="HG丸ｺﾞｼｯｸM-PRO" panose="020F0600000000000000" pitchFamily="50" charset="-128"/>
              <a:ea typeface="HG丸ｺﾞｼｯｸM-PRO" panose="020F0600000000000000" pitchFamily="50" charset="-128"/>
            </a:rPr>
            <a:t>宿泊・飲食サ</a:t>
          </a:r>
          <a:r>
            <a:rPr kumimoji="1" lang="en-US" altLang="ja-JP" sz="1800">
              <a:latin typeface="HG丸ｺﾞｼｯｸM-PRO" panose="020F0600000000000000" pitchFamily="50" charset="-128"/>
              <a:ea typeface="HG丸ｺﾞｼｯｸM-PRO" panose="020F0600000000000000" pitchFamily="50" charset="-128"/>
            </a:rPr>
            <a:t>-</a:t>
          </a:r>
          <a:r>
            <a:rPr kumimoji="1" lang="ja-JP" altLang="en-US" sz="1800">
              <a:latin typeface="HG丸ｺﾞｼｯｸM-PRO" panose="020F0600000000000000" pitchFamily="50" charset="-128"/>
              <a:ea typeface="HG丸ｺﾞｼｯｸM-PRO" panose="020F0600000000000000" pitchFamily="50" charset="-128"/>
            </a:rPr>
            <a:t>ビス業</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206375</xdr:colOff>
      <xdr:row>0</xdr:row>
      <xdr:rowOff>25399</xdr:rowOff>
    </xdr:from>
    <xdr:to>
      <xdr:col>28</xdr:col>
      <xdr:colOff>250825</xdr:colOff>
      <xdr:row>4</xdr:row>
      <xdr:rowOff>158750</xdr:rowOff>
    </xdr:to>
    <xdr:sp macro="" textlink="">
      <xdr:nvSpPr>
        <xdr:cNvPr id="2" name="四角形: 角度付き 1">
          <a:extLst>
            <a:ext uri="{FF2B5EF4-FFF2-40B4-BE49-F238E27FC236}">
              <a16:creationId xmlns:a16="http://schemas.microsoft.com/office/drawing/2014/main" id="{2B1BA8DE-3521-4AFD-9528-AB17C5286F7E}"/>
            </a:ext>
          </a:extLst>
        </xdr:cNvPr>
        <xdr:cNvSpPr/>
      </xdr:nvSpPr>
      <xdr:spPr>
        <a:xfrm>
          <a:off x="1492250" y="25399"/>
          <a:ext cx="5959475" cy="10858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atin typeface="HG丸ｺﾞｼｯｸM-PRO" panose="020F0600000000000000" pitchFamily="50" charset="-128"/>
              <a:ea typeface="HG丸ｺﾞｼｯｸM-PRO" panose="020F0600000000000000" pitchFamily="50" charset="-128"/>
            </a:rPr>
            <a:t>群馬県市町村民経済計算（入力シート）</a:t>
          </a:r>
          <a:endParaRPr kumimoji="1" lang="en-US" altLang="ja-JP" sz="1100" b="0">
            <a:latin typeface="HG丸ｺﾞｼｯｸM-PRO" panose="020F0600000000000000" pitchFamily="50" charset="-128"/>
            <a:ea typeface="HG丸ｺﾞｼｯｸM-PRO" panose="020F0600000000000000" pitchFamily="50" charset="-128"/>
          </a:endParaRPr>
        </a:p>
        <a:p>
          <a:pPr algn="ctr"/>
          <a:r>
            <a:rPr kumimoji="1" lang="ja-JP" altLang="en-US" sz="2800" b="0">
              <a:latin typeface="HG丸ｺﾞｼｯｸM-PRO" panose="020F0600000000000000" pitchFamily="50" charset="-128"/>
              <a:ea typeface="HG丸ｺﾞｼｯｸM-PRO" panose="020F0600000000000000" pitchFamily="50" charset="-128"/>
            </a:rPr>
            <a:t>情報・通信業</a:t>
          </a:r>
        </a:p>
      </xdr:txBody>
    </xdr:sp>
    <xdr:clientData/>
  </xdr:twoCellAnchor>
  <xdr:twoCellAnchor>
    <xdr:from>
      <xdr:col>40</xdr:col>
      <xdr:colOff>231775</xdr:colOff>
      <xdr:row>0</xdr:row>
      <xdr:rowOff>0</xdr:rowOff>
    </xdr:from>
    <xdr:to>
      <xdr:col>64</xdr:col>
      <xdr:colOff>22225</xdr:colOff>
      <xdr:row>4</xdr:row>
      <xdr:rowOff>133351</xdr:rowOff>
    </xdr:to>
    <xdr:sp macro="" textlink="">
      <xdr:nvSpPr>
        <xdr:cNvPr id="3" name="四角形: 角度付き 2">
          <a:extLst>
            <a:ext uri="{FF2B5EF4-FFF2-40B4-BE49-F238E27FC236}">
              <a16:creationId xmlns:a16="http://schemas.microsoft.com/office/drawing/2014/main" id="{5B1014E6-5A16-4580-A871-3519315D845B}"/>
            </a:ext>
          </a:extLst>
        </xdr:cNvPr>
        <xdr:cNvSpPr/>
      </xdr:nvSpPr>
      <xdr:spPr>
        <a:xfrm>
          <a:off x="10499725" y="0"/>
          <a:ext cx="5962650" cy="1085851"/>
        </a:xfrm>
        <a:prstGeom prst="bevel">
          <a:avLst/>
        </a:prstGeom>
        <a:solidFill>
          <a:srgbClr val="00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群馬県市町村民経済計算（説明シート）</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800">
              <a:latin typeface="HG丸ｺﾞｼｯｸM-PRO" panose="020F0600000000000000" pitchFamily="50" charset="-128"/>
              <a:ea typeface="HG丸ｺﾞｼｯｸM-PRO" panose="020F0600000000000000" pitchFamily="50" charset="-128"/>
            </a:rPr>
            <a:t>情報・通信業</a:t>
          </a:r>
        </a:p>
      </xdr:txBody>
    </xdr:sp>
    <xdr:clientData/>
  </xdr:twoCellAnchor>
  <xdr:twoCellAnchor>
    <xdr:from>
      <xdr:col>0</xdr:col>
      <xdr:colOff>0</xdr:colOff>
      <xdr:row>6</xdr:row>
      <xdr:rowOff>1</xdr:rowOff>
    </xdr:from>
    <xdr:to>
      <xdr:col>8</xdr:col>
      <xdr:colOff>47625</xdr:colOff>
      <xdr:row>8</xdr:row>
      <xdr:rowOff>38101</xdr:rowOff>
    </xdr:to>
    <xdr:sp macro="" textlink="">
      <xdr:nvSpPr>
        <xdr:cNvPr id="4" name="四角形: 角度付き 3">
          <a:extLst>
            <a:ext uri="{FF2B5EF4-FFF2-40B4-BE49-F238E27FC236}">
              <a16:creationId xmlns:a16="http://schemas.microsoft.com/office/drawing/2014/main" id="{ED5B2C2C-95C7-45FA-BE73-A685BD43DBD8}"/>
            </a:ext>
          </a:extLst>
        </xdr:cNvPr>
        <xdr:cNvSpPr/>
      </xdr:nvSpPr>
      <xdr:spPr>
        <a:xfrm>
          <a:off x="0" y="1428751"/>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通信・放送業</a:t>
          </a:r>
        </a:p>
      </xdr:txBody>
    </xdr:sp>
    <xdr:clientData/>
  </xdr:twoCellAnchor>
  <xdr:twoCellAnchor>
    <xdr:from>
      <xdr:col>36</xdr:col>
      <xdr:colOff>0</xdr:colOff>
      <xdr:row>6</xdr:row>
      <xdr:rowOff>19050</xdr:rowOff>
    </xdr:from>
    <xdr:to>
      <xdr:col>44</xdr:col>
      <xdr:colOff>47625</xdr:colOff>
      <xdr:row>8</xdr:row>
      <xdr:rowOff>57150</xdr:rowOff>
    </xdr:to>
    <xdr:sp macro="" textlink="">
      <xdr:nvSpPr>
        <xdr:cNvPr id="5" name="四角形: 角度付き 4">
          <a:extLst>
            <a:ext uri="{FF2B5EF4-FFF2-40B4-BE49-F238E27FC236}">
              <a16:creationId xmlns:a16="http://schemas.microsoft.com/office/drawing/2014/main" id="{770C8C7F-A1F5-45FE-9F4E-EF44D1A3D367}"/>
            </a:ext>
          </a:extLst>
        </xdr:cNvPr>
        <xdr:cNvSpPr/>
      </xdr:nvSpPr>
      <xdr:spPr>
        <a:xfrm>
          <a:off x="9258300" y="1447800"/>
          <a:ext cx="208597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通信・放送業</a:t>
          </a:r>
        </a:p>
      </xdr:txBody>
    </xdr:sp>
    <xdr:clientData/>
  </xdr:twoCellAnchor>
  <xdr:twoCellAnchor>
    <xdr:from>
      <xdr:col>0</xdr:col>
      <xdr:colOff>0</xdr:colOff>
      <xdr:row>94</xdr:row>
      <xdr:rowOff>0</xdr:rowOff>
    </xdr:from>
    <xdr:to>
      <xdr:col>20</xdr:col>
      <xdr:colOff>104775</xdr:colOff>
      <xdr:row>96</xdr:row>
      <xdr:rowOff>38100</xdr:rowOff>
    </xdr:to>
    <xdr:sp macro="" textlink="">
      <xdr:nvSpPr>
        <xdr:cNvPr id="6" name="四角形: 角度付き 5">
          <a:extLst>
            <a:ext uri="{FF2B5EF4-FFF2-40B4-BE49-F238E27FC236}">
              <a16:creationId xmlns:a16="http://schemas.microsoft.com/office/drawing/2014/main" id="{24876B4B-B29A-43D6-B3B0-189A8558A48A}"/>
            </a:ext>
          </a:extLst>
        </xdr:cNvPr>
        <xdr:cNvSpPr/>
      </xdr:nvSpPr>
      <xdr:spPr>
        <a:xfrm>
          <a:off x="0" y="22469475"/>
          <a:ext cx="524827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情報サービス・映像音声文字情報制作業</a:t>
          </a:r>
        </a:p>
      </xdr:txBody>
    </xdr:sp>
    <xdr:clientData/>
  </xdr:twoCellAnchor>
  <xdr:twoCellAnchor>
    <xdr:from>
      <xdr:col>36</xdr:col>
      <xdr:colOff>0</xdr:colOff>
      <xdr:row>94</xdr:row>
      <xdr:rowOff>0</xdr:rowOff>
    </xdr:from>
    <xdr:to>
      <xdr:col>56</xdr:col>
      <xdr:colOff>123825</xdr:colOff>
      <xdr:row>96</xdr:row>
      <xdr:rowOff>38100</xdr:rowOff>
    </xdr:to>
    <xdr:sp macro="" textlink="">
      <xdr:nvSpPr>
        <xdr:cNvPr id="7" name="四角形: 角度付き 6">
          <a:extLst>
            <a:ext uri="{FF2B5EF4-FFF2-40B4-BE49-F238E27FC236}">
              <a16:creationId xmlns:a16="http://schemas.microsoft.com/office/drawing/2014/main" id="{C7B27229-B7F3-426E-A9C2-538D219389AD}"/>
            </a:ext>
          </a:extLst>
        </xdr:cNvPr>
        <xdr:cNvSpPr/>
      </xdr:nvSpPr>
      <xdr:spPr>
        <a:xfrm>
          <a:off x="9258300" y="22469475"/>
          <a:ext cx="524827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情報サービス・映像音声文字情報制作業</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206375</xdr:colOff>
      <xdr:row>0</xdr:row>
      <xdr:rowOff>25399</xdr:rowOff>
    </xdr:from>
    <xdr:to>
      <xdr:col>28</xdr:col>
      <xdr:colOff>250825</xdr:colOff>
      <xdr:row>4</xdr:row>
      <xdr:rowOff>158750</xdr:rowOff>
    </xdr:to>
    <xdr:sp macro="" textlink="">
      <xdr:nvSpPr>
        <xdr:cNvPr id="2" name="四角形: 角度付き 1">
          <a:extLst>
            <a:ext uri="{FF2B5EF4-FFF2-40B4-BE49-F238E27FC236}">
              <a16:creationId xmlns:a16="http://schemas.microsoft.com/office/drawing/2014/main" id="{0225D666-E1FF-4168-A0AE-389CEA4581BE}"/>
            </a:ext>
          </a:extLst>
        </xdr:cNvPr>
        <xdr:cNvSpPr/>
      </xdr:nvSpPr>
      <xdr:spPr>
        <a:xfrm>
          <a:off x="1492250" y="25399"/>
          <a:ext cx="5959475" cy="10858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atin typeface="HG丸ｺﾞｼｯｸM-PRO" panose="020F0600000000000000" pitchFamily="50" charset="-128"/>
              <a:ea typeface="HG丸ｺﾞｼｯｸM-PRO" panose="020F0600000000000000" pitchFamily="50" charset="-128"/>
            </a:rPr>
            <a:t>群馬県市町村民経済計算（入力シート）</a:t>
          </a:r>
          <a:endParaRPr kumimoji="1" lang="en-US" altLang="ja-JP" sz="1100" b="0">
            <a:latin typeface="HG丸ｺﾞｼｯｸM-PRO" panose="020F0600000000000000" pitchFamily="50" charset="-128"/>
            <a:ea typeface="HG丸ｺﾞｼｯｸM-PRO" panose="020F0600000000000000" pitchFamily="50" charset="-128"/>
          </a:endParaRPr>
        </a:p>
        <a:p>
          <a:pPr algn="ctr"/>
          <a:r>
            <a:rPr kumimoji="1" lang="ja-JP" altLang="en-US" sz="2800" b="0">
              <a:latin typeface="HG丸ｺﾞｼｯｸM-PRO" panose="020F0600000000000000" pitchFamily="50" charset="-128"/>
              <a:ea typeface="HG丸ｺﾞｼｯｸM-PRO" panose="020F0600000000000000" pitchFamily="50" charset="-128"/>
            </a:rPr>
            <a:t>金融保険業・不動産業</a:t>
          </a:r>
        </a:p>
      </xdr:txBody>
    </xdr:sp>
    <xdr:clientData/>
  </xdr:twoCellAnchor>
  <xdr:twoCellAnchor>
    <xdr:from>
      <xdr:col>40</xdr:col>
      <xdr:colOff>231775</xdr:colOff>
      <xdr:row>0</xdr:row>
      <xdr:rowOff>0</xdr:rowOff>
    </xdr:from>
    <xdr:to>
      <xdr:col>64</xdr:col>
      <xdr:colOff>22225</xdr:colOff>
      <xdr:row>4</xdr:row>
      <xdr:rowOff>133351</xdr:rowOff>
    </xdr:to>
    <xdr:sp macro="" textlink="">
      <xdr:nvSpPr>
        <xdr:cNvPr id="3" name="四角形: 角度付き 2">
          <a:extLst>
            <a:ext uri="{FF2B5EF4-FFF2-40B4-BE49-F238E27FC236}">
              <a16:creationId xmlns:a16="http://schemas.microsoft.com/office/drawing/2014/main" id="{D627E0BB-1BF1-42F8-9023-83D75C3EBCBB}"/>
            </a:ext>
          </a:extLst>
        </xdr:cNvPr>
        <xdr:cNvSpPr/>
      </xdr:nvSpPr>
      <xdr:spPr>
        <a:xfrm>
          <a:off x="10499725" y="0"/>
          <a:ext cx="5962650" cy="1085851"/>
        </a:xfrm>
        <a:prstGeom prst="bevel">
          <a:avLst/>
        </a:prstGeom>
        <a:solidFill>
          <a:srgbClr val="00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群馬県市町村民経済計算（説明シート）</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800">
              <a:latin typeface="HG丸ｺﾞｼｯｸM-PRO" panose="020F0600000000000000" pitchFamily="50" charset="-128"/>
              <a:ea typeface="HG丸ｺﾞｼｯｸM-PRO" panose="020F0600000000000000" pitchFamily="50" charset="-128"/>
            </a:rPr>
            <a:t>金融保険業・不動産業</a:t>
          </a:r>
        </a:p>
      </xdr:txBody>
    </xdr:sp>
    <xdr:clientData/>
  </xdr:twoCellAnchor>
  <xdr:twoCellAnchor>
    <xdr:from>
      <xdr:col>0</xdr:col>
      <xdr:colOff>0</xdr:colOff>
      <xdr:row>6</xdr:row>
      <xdr:rowOff>1</xdr:rowOff>
    </xdr:from>
    <xdr:to>
      <xdr:col>8</xdr:col>
      <xdr:colOff>47625</xdr:colOff>
      <xdr:row>8</xdr:row>
      <xdr:rowOff>38101</xdr:rowOff>
    </xdr:to>
    <xdr:sp macro="" textlink="">
      <xdr:nvSpPr>
        <xdr:cNvPr id="4" name="四角形: 角度付き 3">
          <a:extLst>
            <a:ext uri="{FF2B5EF4-FFF2-40B4-BE49-F238E27FC236}">
              <a16:creationId xmlns:a16="http://schemas.microsoft.com/office/drawing/2014/main" id="{9212CC1C-6286-453A-B3E0-6F37E388277A}"/>
            </a:ext>
          </a:extLst>
        </xdr:cNvPr>
        <xdr:cNvSpPr/>
      </xdr:nvSpPr>
      <xdr:spPr>
        <a:xfrm>
          <a:off x="0" y="1428751"/>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金融保険業</a:t>
          </a:r>
        </a:p>
      </xdr:txBody>
    </xdr:sp>
    <xdr:clientData/>
  </xdr:twoCellAnchor>
  <xdr:twoCellAnchor>
    <xdr:from>
      <xdr:col>36</xdr:col>
      <xdr:colOff>0</xdr:colOff>
      <xdr:row>6</xdr:row>
      <xdr:rowOff>19050</xdr:rowOff>
    </xdr:from>
    <xdr:to>
      <xdr:col>44</xdr:col>
      <xdr:colOff>47625</xdr:colOff>
      <xdr:row>8</xdr:row>
      <xdr:rowOff>57150</xdr:rowOff>
    </xdr:to>
    <xdr:sp macro="" textlink="">
      <xdr:nvSpPr>
        <xdr:cNvPr id="5" name="四角形: 角度付き 4">
          <a:extLst>
            <a:ext uri="{FF2B5EF4-FFF2-40B4-BE49-F238E27FC236}">
              <a16:creationId xmlns:a16="http://schemas.microsoft.com/office/drawing/2014/main" id="{8EC5A774-9F40-43BA-B4E6-DB5AF12EDE0F}"/>
            </a:ext>
          </a:extLst>
        </xdr:cNvPr>
        <xdr:cNvSpPr/>
      </xdr:nvSpPr>
      <xdr:spPr>
        <a:xfrm>
          <a:off x="9258300" y="1447800"/>
          <a:ext cx="208597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金融保険業</a:t>
          </a:r>
        </a:p>
      </xdr:txBody>
    </xdr:sp>
    <xdr:clientData/>
  </xdr:twoCellAnchor>
  <xdr:twoCellAnchor>
    <xdr:from>
      <xdr:col>0</xdr:col>
      <xdr:colOff>0</xdr:colOff>
      <xdr:row>29</xdr:row>
      <xdr:rowOff>0</xdr:rowOff>
    </xdr:from>
    <xdr:to>
      <xdr:col>8</xdr:col>
      <xdr:colOff>47625</xdr:colOff>
      <xdr:row>31</xdr:row>
      <xdr:rowOff>38100</xdr:rowOff>
    </xdr:to>
    <xdr:sp macro="" textlink="">
      <xdr:nvSpPr>
        <xdr:cNvPr id="9" name="四角形: 角度付き 8">
          <a:extLst>
            <a:ext uri="{FF2B5EF4-FFF2-40B4-BE49-F238E27FC236}">
              <a16:creationId xmlns:a16="http://schemas.microsoft.com/office/drawing/2014/main" id="{62D272DE-9193-4E11-8F18-E57F8C6C18DF}"/>
            </a:ext>
          </a:extLst>
        </xdr:cNvPr>
        <xdr:cNvSpPr/>
      </xdr:nvSpPr>
      <xdr:spPr>
        <a:xfrm>
          <a:off x="0" y="6943725"/>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不動産業</a:t>
          </a:r>
        </a:p>
      </xdr:txBody>
    </xdr:sp>
    <xdr:clientData/>
  </xdr:twoCellAnchor>
  <xdr:twoCellAnchor>
    <xdr:from>
      <xdr:col>36</xdr:col>
      <xdr:colOff>0</xdr:colOff>
      <xdr:row>29</xdr:row>
      <xdr:rowOff>0</xdr:rowOff>
    </xdr:from>
    <xdr:to>
      <xdr:col>44</xdr:col>
      <xdr:colOff>66675</xdr:colOff>
      <xdr:row>31</xdr:row>
      <xdr:rowOff>38100</xdr:rowOff>
    </xdr:to>
    <xdr:sp macro="" textlink="">
      <xdr:nvSpPr>
        <xdr:cNvPr id="10" name="四角形: 角度付き 9">
          <a:extLst>
            <a:ext uri="{FF2B5EF4-FFF2-40B4-BE49-F238E27FC236}">
              <a16:creationId xmlns:a16="http://schemas.microsoft.com/office/drawing/2014/main" id="{08C2B859-6673-4411-9DCF-D500B27ECEE7}"/>
            </a:ext>
          </a:extLst>
        </xdr:cNvPr>
        <xdr:cNvSpPr/>
      </xdr:nvSpPr>
      <xdr:spPr>
        <a:xfrm>
          <a:off x="9258300" y="6943725"/>
          <a:ext cx="2105025" cy="514350"/>
        </a:xfrm>
        <a:prstGeom prst="bevel">
          <a:avLst/>
        </a:prstGeom>
        <a:solidFill>
          <a:srgbClr val="CC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丸ｺﾞｼｯｸM-PRO" panose="020F0600000000000000" pitchFamily="50" charset="-128"/>
              <a:ea typeface="HG丸ｺﾞｼｯｸM-PRO" panose="020F0600000000000000" pitchFamily="50" charset="-128"/>
            </a:rPr>
            <a:t>不動産業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6EE6D-66A1-4284-8D07-7DC1DD892867}">
  <sheetPr>
    <tabColor rgb="FFFFFF00"/>
    <pageSetUpPr fitToPage="1"/>
  </sheetPr>
  <dimension ref="A7:BP55"/>
  <sheetViews>
    <sheetView showGridLines="0" tabSelected="1" view="pageBreakPreview" topLeftCell="A5" zoomScaleNormal="100" zoomScaleSheetLayoutView="100" workbookViewId="0">
      <selection activeCell="F16" sqref="F16:I16"/>
    </sheetView>
  </sheetViews>
  <sheetFormatPr defaultColWidth="3.375" defaultRowHeight="18.75" customHeight="1" x14ac:dyDescent="0.4"/>
  <cols>
    <col min="1" max="36" width="3.375" style="1"/>
    <col min="37" max="67" width="3.375" style="20"/>
    <col min="68" max="68" width="3.375" style="50"/>
    <col min="69" max="16384" width="3.375" style="20"/>
  </cols>
  <sheetData>
    <row r="7" spans="2:68" ht="18.75" customHeight="1" x14ac:dyDescent="0.4">
      <c r="K7" s="8"/>
      <c r="L7" s="107" t="s">
        <v>29</v>
      </c>
      <c r="M7" s="107"/>
      <c r="N7" s="107"/>
      <c r="O7" s="107"/>
      <c r="P7" s="107"/>
      <c r="Q7" s="107"/>
      <c r="AL7" s="21"/>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row>
    <row r="8" spans="2:68" ht="18.75" customHeight="1" x14ac:dyDescent="0.4">
      <c r="K8" s="9"/>
      <c r="L8" s="107"/>
      <c r="M8" s="107"/>
      <c r="N8" s="107"/>
      <c r="O8" s="107"/>
      <c r="P8" s="107"/>
      <c r="Q8" s="107"/>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2:68" ht="18.75" customHeight="1" x14ac:dyDescent="0.4">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2:68" ht="18.75" customHeight="1" x14ac:dyDescent="0.4">
      <c r="B10" s="109" t="s">
        <v>31</v>
      </c>
      <c r="C10" s="109"/>
      <c r="D10" s="109"/>
      <c r="E10" s="109"/>
      <c r="F10" s="109"/>
      <c r="G10" s="109"/>
      <c r="H10" s="109"/>
      <c r="I10" s="109"/>
      <c r="K10" s="108" t="s">
        <v>35</v>
      </c>
      <c r="L10" s="108"/>
      <c r="M10" s="108"/>
      <c r="N10" s="108"/>
      <c r="O10" s="108"/>
      <c r="P10" s="108"/>
      <c r="Q10" s="108"/>
      <c r="R10" s="108"/>
      <c r="S10" s="108"/>
      <c r="T10" s="108"/>
      <c r="U10" s="108"/>
      <c r="V10" s="108"/>
      <c r="W10" s="108"/>
      <c r="X10" s="108"/>
      <c r="Y10" s="108"/>
      <c r="Z10" s="108"/>
      <c r="AA10" s="108"/>
      <c r="AB10" s="108"/>
      <c r="AC10" s="108"/>
      <c r="AL10" s="4"/>
      <c r="AM10" s="106" t="s">
        <v>427</v>
      </c>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51"/>
    </row>
    <row r="11" spans="2:68" ht="18.75" customHeight="1" x14ac:dyDescent="0.4">
      <c r="B11" s="235"/>
      <c r="C11" s="236"/>
      <c r="D11" s="236"/>
      <c r="E11" s="236"/>
      <c r="F11" s="236"/>
      <c r="G11" s="236"/>
      <c r="H11" s="236"/>
      <c r="I11" s="237"/>
      <c r="K11" s="108"/>
      <c r="L11" s="108"/>
      <c r="M11" s="108"/>
      <c r="N11" s="108"/>
      <c r="O11" s="108"/>
      <c r="P11" s="108"/>
      <c r="Q11" s="108"/>
      <c r="R11" s="108"/>
      <c r="S11" s="108"/>
      <c r="T11" s="108"/>
      <c r="U11" s="108"/>
      <c r="V11" s="108"/>
      <c r="W11" s="108"/>
      <c r="X11" s="108"/>
      <c r="Y11" s="108"/>
      <c r="Z11" s="108"/>
      <c r="AA11" s="108"/>
      <c r="AB11" s="108"/>
      <c r="AC11" s="108"/>
      <c r="AL11" s="5"/>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51"/>
    </row>
    <row r="12" spans="2:68" ht="18.75" customHeight="1" x14ac:dyDescent="0.4">
      <c r="AL12" s="5"/>
      <c r="AM12" s="106" t="s">
        <v>424</v>
      </c>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51"/>
    </row>
    <row r="13" spans="2:68" ht="18.75" customHeight="1" x14ac:dyDescent="0.4">
      <c r="AL13" s="5"/>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51"/>
    </row>
    <row r="14" spans="2:68" ht="18.75" customHeight="1" x14ac:dyDescent="0.4">
      <c r="B14" s="109" t="s">
        <v>32</v>
      </c>
      <c r="C14" s="109"/>
      <c r="D14" s="109"/>
      <c r="E14" s="109"/>
      <c r="F14" s="109"/>
      <c r="G14" s="109"/>
      <c r="H14" s="109"/>
      <c r="I14" s="109"/>
      <c r="AL14" s="5"/>
      <c r="AM14" s="106" t="s">
        <v>425</v>
      </c>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51"/>
    </row>
    <row r="15" spans="2:68" ht="18.75" customHeight="1" x14ac:dyDescent="0.4">
      <c r="B15" s="110" t="s">
        <v>34</v>
      </c>
      <c r="C15" s="111"/>
      <c r="D15" s="111"/>
      <c r="E15" s="112"/>
      <c r="F15" s="110" t="s">
        <v>33</v>
      </c>
      <c r="G15" s="111"/>
      <c r="H15" s="111"/>
      <c r="I15" s="112"/>
      <c r="K15" s="108" t="s">
        <v>36</v>
      </c>
      <c r="L15" s="108"/>
      <c r="M15" s="108"/>
      <c r="N15" s="108"/>
      <c r="O15" s="108"/>
      <c r="P15" s="108"/>
      <c r="Q15" s="108"/>
      <c r="R15" s="108"/>
      <c r="S15" s="108"/>
      <c r="T15" s="108"/>
      <c r="U15" s="108"/>
      <c r="V15" s="108"/>
      <c r="W15" s="108"/>
      <c r="X15" s="108"/>
      <c r="Y15" s="108"/>
      <c r="Z15" s="108"/>
      <c r="AA15" s="108"/>
      <c r="AB15" s="108"/>
      <c r="AC15" s="108"/>
      <c r="AD15" s="108"/>
      <c r="AL15" s="5"/>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51"/>
    </row>
    <row r="16" spans="2:68" ht="18.75" customHeight="1" x14ac:dyDescent="0.4">
      <c r="B16" s="238"/>
      <c r="C16" s="239"/>
      <c r="D16" s="239"/>
      <c r="E16" s="240"/>
      <c r="F16" s="238"/>
      <c r="G16" s="239"/>
      <c r="H16" s="239"/>
      <c r="I16" s="240"/>
      <c r="K16" s="108"/>
      <c r="L16" s="108"/>
      <c r="M16" s="108"/>
      <c r="N16" s="108"/>
      <c r="O16" s="108"/>
      <c r="P16" s="108"/>
      <c r="Q16" s="108"/>
      <c r="R16" s="108"/>
      <c r="S16" s="108"/>
      <c r="T16" s="108"/>
      <c r="U16" s="108"/>
      <c r="V16" s="108"/>
      <c r="W16" s="108"/>
      <c r="X16" s="108"/>
      <c r="Y16" s="108"/>
      <c r="Z16" s="108"/>
      <c r="AA16" s="108"/>
      <c r="AB16" s="108"/>
      <c r="AC16" s="108"/>
      <c r="AD16" s="108"/>
      <c r="AL16" s="5"/>
      <c r="AM16" s="106" t="s">
        <v>428</v>
      </c>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51"/>
    </row>
    <row r="17" spans="38:67" ht="18.75" customHeight="1" x14ac:dyDescent="0.4">
      <c r="AL17" s="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row>
    <row r="18" spans="38:67" ht="18.75" customHeight="1" x14ac:dyDescent="0.4">
      <c r="AL18" s="6"/>
      <c r="AM18" s="5"/>
      <c r="AN18" s="5"/>
      <c r="AO18" s="5"/>
      <c r="AP18" s="5"/>
      <c r="AQ18" s="5"/>
      <c r="AR18" s="5"/>
      <c r="AS18" s="5"/>
      <c r="AT18" s="5"/>
      <c r="AU18" s="5"/>
      <c r="AV18" s="5"/>
      <c r="AW18" s="6"/>
      <c r="AX18" s="6"/>
      <c r="AY18" s="6"/>
      <c r="AZ18" s="6"/>
      <c r="BA18" s="6"/>
      <c r="BB18" s="6"/>
      <c r="BC18" s="6"/>
      <c r="BD18" s="6"/>
      <c r="BE18" s="6"/>
      <c r="BF18" s="6"/>
      <c r="BG18" s="6"/>
      <c r="BH18" s="6"/>
      <c r="BI18" s="6"/>
      <c r="BJ18" s="6"/>
      <c r="BK18" s="6"/>
      <c r="BL18" s="6"/>
      <c r="BM18" s="6"/>
      <c r="BN18" s="6"/>
      <c r="BO18" s="6"/>
    </row>
    <row r="19" spans="38:67" ht="18.75" customHeight="1" x14ac:dyDescent="0.4">
      <c r="AL19" s="6"/>
      <c r="AM19" s="5"/>
      <c r="AN19" s="5"/>
      <c r="AO19" s="5"/>
      <c r="AP19" s="5"/>
      <c r="AQ19" s="5"/>
      <c r="AR19" s="5"/>
      <c r="AS19" s="5"/>
      <c r="AT19" s="5"/>
      <c r="AU19" s="5"/>
      <c r="AV19" s="5"/>
      <c r="AW19" s="6"/>
      <c r="AX19" s="6"/>
      <c r="AY19" s="6"/>
      <c r="AZ19" s="6"/>
      <c r="BA19" s="6"/>
      <c r="BB19" s="6"/>
      <c r="BC19" s="6"/>
      <c r="BD19" s="6"/>
      <c r="BE19" s="6"/>
      <c r="BF19" s="6"/>
      <c r="BG19" s="6"/>
      <c r="BH19" s="6"/>
      <c r="BI19" s="6"/>
      <c r="BJ19" s="6"/>
      <c r="BK19" s="6"/>
      <c r="BL19" s="6"/>
      <c r="BM19" s="6"/>
      <c r="BN19" s="6"/>
      <c r="BO19" s="6"/>
    </row>
    <row r="20" spans="38:67" ht="18.75" customHeight="1" x14ac:dyDescent="0.4">
      <c r="AL20" s="6"/>
      <c r="AM20" s="4"/>
      <c r="AN20" s="5"/>
      <c r="AO20" s="5"/>
      <c r="AP20" s="5"/>
      <c r="AQ20" s="5"/>
      <c r="AR20" s="5"/>
      <c r="AS20" s="5"/>
      <c r="AT20" s="5"/>
      <c r="AU20" s="5"/>
      <c r="AV20" s="5"/>
      <c r="AW20" s="6"/>
      <c r="AX20" s="6"/>
      <c r="AY20" s="6"/>
      <c r="AZ20" s="6"/>
      <c r="BA20" s="6"/>
      <c r="BB20" s="6"/>
      <c r="BC20" s="6"/>
      <c r="BD20" s="6"/>
      <c r="BE20" s="6"/>
      <c r="BF20" s="6"/>
      <c r="BG20" s="6"/>
      <c r="BH20" s="6"/>
      <c r="BI20" s="6"/>
      <c r="BJ20" s="6"/>
      <c r="BK20" s="6"/>
      <c r="BL20" s="6"/>
      <c r="BM20" s="6"/>
      <c r="BN20" s="6"/>
      <c r="BO20" s="6"/>
    </row>
    <row r="21" spans="38:67" ht="18.75" customHeight="1" x14ac:dyDescent="0.4">
      <c r="AL21" s="6"/>
      <c r="AM21" s="106" t="s">
        <v>429</v>
      </c>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row>
    <row r="22" spans="38:67" ht="18.75" customHeight="1" x14ac:dyDescent="0.4">
      <c r="AL22" s="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row>
    <row r="23" spans="38:67" ht="18.75" customHeight="1" x14ac:dyDescent="0.4">
      <c r="AL23" s="6"/>
      <c r="AM23" s="5" t="s">
        <v>430</v>
      </c>
      <c r="AN23" s="5"/>
      <c r="AO23" s="5"/>
      <c r="AP23" s="5"/>
      <c r="AQ23" s="5"/>
      <c r="AR23" s="5"/>
      <c r="AS23" s="5"/>
      <c r="AT23" s="5"/>
      <c r="AU23" s="5"/>
      <c r="AV23" s="5"/>
      <c r="AW23" s="6"/>
      <c r="AX23" s="6"/>
      <c r="AY23" s="6"/>
      <c r="AZ23" s="6"/>
      <c r="BA23" s="6"/>
      <c r="BB23" s="6"/>
      <c r="BC23" s="42"/>
      <c r="BD23" s="6" t="s">
        <v>431</v>
      </c>
      <c r="BE23" s="6"/>
      <c r="BF23" s="6"/>
      <c r="BG23" s="6"/>
      <c r="BH23" s="6"/>
      <c r="BI23" s="6"/>
      <c r="BJ23" s="6"/>
      <c r="BK23" s="6"/>
      <c r="BL23" s="6"/>
      <c r="BM23" s="6"/>
      <c r="BN23" s="6"/>
      <c r="BO23" s="6"/>
    </row>
    <row r="24" spans="38:67" ht="18.75" customHeight="1" x14ac:dyDescent="0.4">
      <c r="AL24" s="6"/>
      <c r="AM24" s="5" t="s">
        <v>426</v>
      </c>
      <c r="AN24" s="43"/>
      <c r="AO24" s="5" t="s">
        <v>432</v>
      </c>
      <c r="AP24" s="5"/>
      <c r="AQ24" s="5"/>
      <c r="AR24" s="5"/>
      <c r="AS24" s="5"/>
      <c r="AT24" s="5"/>
      <c r="AU24" s="5"/>
      <c r="AV24" s="5"/>
      <c r="AW24" s="6"/>
      <c r="AX24" s="6"/>
      <c r="AY24" s="6"/>
      <c r="AZ24" s="6"/>
      <c r="BA24" s="6"/>
      <c r="BB24" s="6"/>
      <c r="BC24" s="6"/>
      <c r="BD24" s="6"/>
      <c r="BE24" s="6"/>
      <c r="BF24" s="6"/>
      <c r="BG24" s="6"/>
      <c r="BH24" s="6"/>
      <c r="BI24" s="6"/>
      <c r="BJ24" s="6"/>
      <c r="BK24" s="6"/>
      <c r="BL24" s="6"/>
      <c r="BM24" s="6"/>
      <c r="BN24" s="6"/>
      <c r="BO24" s="6"/>
    </row>
    <row r="25" spans="38:67" ht="18.75" customHeight="1" x14ac:dyDescent="0.4">
      <c r="AL25" s="6"/>
      <c r="AM25" s="5"/>
      <c r="AN25" s="5"/>
      <c r="AO25" s="5"/>
      <c r="AP25" s="5"/>
      <c r="AQ25" s="5"/>
      <c r="AR25" s="5"/>
      <c r="AS25" s="5"/>
      <c r="AT25" s="5"/>
      <c r="AU25" s="5"/>
      <c r="AV25" s="5"/>
      <c r="AW25" s="6"/>
      <c r="AX25" s="6"/>
      <c r="AY25" s="6"/>
      <c r="AZ25" s="6"/>
      <c r="BA25" s="6"/>
      <c r="BB25" s="6"/>
      <c r="BC25" s="6"/>
      <c r="BD25" s="6"/>
      <c r="BE25" s="6"/>
      <c r="BF25" s="6"/>
      <c r="BG25" s="6"/>
      <c r="BH25" s="6"/>
      <c r="BI25" s="6"/>
      <c r="BJ25" s="6"/>
      <c r="BK25" s="6"/>
      <c r="BL25" s="6"/>
      <c r="BM25" s="6"/>
      <c r="BN25" s="6"/>
      <c r="BO25" s="6"/>
    </row>
    <row r="26" spans="38:67" ht="18.75" customHeight="1" x14ac:dyDescent="0.4">
      <c r="AL26" s="6"/>
      <c r="AM26" s="5"/>
      <c r="AN26" s="5"/>
      <c r="AO26" s="5"/>
      <c r="AP26" s="5"/>
      <c r="AQ26" s="5"/>
      <c r="AR26" s="5"/>
      <c r="AS26" s="5"/>
      <c r="AT26" s="5"/>
      <c r="AU26" s="5"/>
      <c r="AV26" s="5"/>
      <c r="AW26" s="6"/>
      <c r="AX26" s="6"/>
      <c r="AY26" s="6"/>
      <c r="AZ26" s="6"/>
      <c r="BA26" s="6"/>
      <c r="BB26" s="6"/>
      <c r="BC26" s="6"/>
      <c r="BD26" s="6"/>
      <c r="BE26" s="6"/>
      <c r="BF26" s="6"/>
      <c r="BG26" s="6"/>
      <c r="BH26" s="6"/>
      <c r="BI26" s="6"/>
      <c r="BJ26" s="6"/>
      <c r="BK26" s="6"/>
      <c r="BL26" s="6"/>
      <c r="BM26" s="6"/>
      <c r="BN26" s="6"/>
      <c r="BO26" s="6"/>
    </row>
    <row r="27" spans="38:67" ht="18.75" customHeight="1" x14ac:dyDescent="0.4">
      <c r="AL27" s="6"/>
      <c r="AM27" s="4"/>
      <c r="AN27" s="5"/>
      <c r="AO27" s="5"/>
      <c r="AP27" s="5"/>
      <c r="AQ27" s="5"/>
      <c r="AR27" s="5"/>
      <c r="AS27" s="5"/>
      <c r="AT27" s="5"/>
      <c r="AU27" s="5"/>
      <c r="AV27" s="5"/>
      <c r="AW27" s="6"/>
      <c r="AX27" s="6"/>
      <c r="AY27" s="6"/>
      <c r="AZ27" s="6"/>
      <c r="BA27" s="6"/>
      <c r="BB27" s="6"/>
      <c r="BC27" s="6"/>
      <c r="BD27" s="6"/>
      <c r="BE27" s="6"/>
      <c r="BF27" s="6"/>
      <c r="BG27" s="6"/>
      <c r="BH27" s="6"/>
      <c r="BI27" s="6"/>
      <c r="BJ27" s="6"/>
      <c r="BK27" s="6"/>
      <c r="BL27" s="6"/>
      <c r="BM27" s="6"/>
      <c r="BN27" s="6"/>
      <c r="BO27" s="6"/>
    </row>
    <row r="28" spans="38:67" ht="18.75" customHeight="1" x14ac:dyDescent="0.4">
      <c r="AL28" s="6"/>
      <c r="AM28" s="106" t="s">
        <v>434</v>
      </c>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row>
    <row r="29" spans="38:67" ht="18.75" customHeight="1" x14ac:dyDescent="0.4">
      <c r="AL29" s="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row>
    <row r="30" spans="38:67" ht="18.75" customHeight="1" x14ac:dyDescent="0.4">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row>
    <row r="31" spans="38:67" ht="18.75" customHeight="1" x14ac:dyDescent="0.4">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row>
    <row r="32" spans="38:67" ht="18.75" customHeight="1" x14ac:dyDescent="0.4">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row>
    <row r="33" spans="38:67" ht="18.75" customHeight="1" x14ac:dyDescent="0.4">
      <c r="AL33" s="6"/>
      <c r="AM33" s="6" t="s">
        <v>436</v>
      </c>
      <c r="AN33" s="6"/>
      <c r="AO33" s="6"/>
      <c r="AP33" s="6"/>
      <c r="AQ33" s="6"/>
      <c r="AR33" s="6"/>
      <c r="AS33" s="6"/>
      <c r="AT33" s="6" t="s">
        <v>435</v>
      </c>
      <c r="AU33" s="6"/>
      <c r="AV33" s="6"/>
      <c r="AW33" s="6"/>
      <c r="AX33" s="6"/>
      <c r="AY33" s="6"/>
      <c r="AZ33" s="6"/>
      <c r="BA33" s="6"/>
      <c r="BB33" s="6"/>
      <c r="BC33" s="6"/>
      <c r="BD33" s="6"/>
      <c r="BE33" s="6"/>
      <c r="BF33" s="6"/>
      <c r="BG33" s="6"/>
      <c r="BH33" s="6"/>
      <c r="BI33" s="6"/>
      <c r="BJ33" s="6"/>
      <c r="BK33" s="6"/>
      <c r="BL33" s="6"/>
      <c r="BM33" s="6"/>
      <c r="BN33" s="6"/>
      <c r="BO33" s="6"/>
    </row>
    <row r="34" spans="38:67" ht="18.75" customHeight="1" x14ac:dyDescent="0.4">
      <c r="AL34" s="6"/>
      <c r="AM34" s="6" t="s">
        <v>437</v>
      </c>
      <c r="AN34" s="6"/>
      <c r="AO34" s="6"/>
      <c r="AP34" s="6"/>
      <c r="AQ34" s="6"/>
      <c r="AR34" s="6"/>
      <c r="AS34" s="6"/>
      <c r="AT34" s="6" t="s">
        <v>450</v>
      </c>
      <c r="AU34" s="6"/>
      <c r="AV34" s="6"/>
      <c r="AW34" s="6"/>
      <c r="AX34" s="6"/>
      <c r="AY34" s="6"/>
      <c r="AZ34" s="6"/>
      <c r="BA34" s="6"/>
      <c r="BB34" s="6"/>
      <c r="BC34" s="6"/>
      <c r="BD34" s="6"/>
      <c r="BE34" s="6"/>
      <c r="BF34" s="6"/>
      <c r="BG34" s="6"/>
      <c r="BH34" s="6"/>
      <c r="BI34" s="6"/>
      <c r="BJ34" s="6"/>
      <c r="BK34" s="6"/>
      <c r="BL34" s="6"/>
      <c r="BM34" s="6"/>
      <c r="BN34" s="6"/>
      <c r="BO34" s="6"/>
    </row>
    <row r="35" spans="38:67" ht="18.75" customHeight="1" x14ac:dyDescent="0.4">
      <c r="AL35" s="6"/>
      <c r="AM35" s="6" t="s">
        <v>438</v>
      </c>
      <c r="AN35" s="6"/>
      <c r="AO35" s="6"/>
      <c r="AP35" s="6"/>
      <c r="AQ35" s="6"/>
      <c r="AR35" s="6"/>
      <c r="AS35" s="6"/>
      <c r="AT35" s="6" t="s">
        <v>451</v>
      </c>
      <c r="AU35" s="6"/>
      <c r="AV35" s="6"/>
      <c r="AW35" s="6"/>
      <c r="AX35" s="6"/>
      <c r="AY35" s="6"/>
      <c r="AZ35" s="6"/>
      <c r="BA35" s="6"/>
      <c r="BB35" s="6"/>
      <c r="BC35" s="6"/>
      <c r="BD35" s="6"/>
      <c r="BE35" s="6"/>
      <c r="BF35" s="6"/>
      <c r="BG35" s="6"/>
      <c r="BH35" s="6"/>
      <c r="BI35" s="6"/>
      <c r="BJ35" s="6"/>
      <c r="BK35" s="6"/>
      <c r="BL35" s="6"/>
      <c r="BM35" s="6"/>
      <c r="BN35" s="6"/>
      <c r="BO35" s="6"/>
    </row>
    <row r="36" spans="38:67" ht="18.75" customHeight="1" x14ac:dyDescent="0.4">
      <c r="AL36" s="6"/>
      <c r="AM36" s="6" t="s">
        <v>439</v>
      </c>
      <c r="AN36" s="6"/>
      <c r="AO36" s="6"/>
      <c r="AP36" s="6"/>
      <c r="AQ36" s="6"/>
      <c r="AR36" s="6"/>
      <c r="AS36" s="6"/>
      <c r="AT36" s="6" t="s">
        <v>452</v>
      </c>
      <c r="AU36" s="6"/>
      <c r="AV36" s="6"/>
      <c r="AW36" s="6"/>
      <c r="AX36" s="6"/>
      <c r="AY36" s="6"/>
      <c r="AZ36" s="6"/>
      <c r="BA36" s="6"/>
      <c r="BB36" s="6"/>
      <c r="BC36" s="6"/>
      <c r="BD36" s="6"/>
      <c r="BE36" s="6"/>
      <c r="BF36" s="6"/>
      <c r="BG36" s="6"/>
      <c r="BH36" s="6"/>
      <c r="BI36" s="6"/>
      <c r="BJ36" s="6"/>
      <c r="BK36" s="6"/>
      <c r="BL36" s="6"/>
      <c r="BM36" s="6"/>
      <c r="BN36" s="6"/>
      <c r="BO36" s="6"/>
    </row>
    <row r="37" spans="38:67" ht="18.75" customHeight="1" x14ac:dyDescent="0.4">
      <c r="AL37" s="6"/>
      <c r="AM37" s="6" t="s">
        <v>440</v>
      </c>
      <c r="AN37" s="6"/>
      <c r="AO37" s="6"/>
      <c r="AP37" s="6"/>
      <c r="AQ37" s="6"/>
      <c r="AR37" s="6"/>
      <c r="AS37" s="6"/>
      <c r="AT37" s="6" t="s">
        <v>453</v>
      </c>
      <c r="AU37" s="6"/>
      <c r="AV37" s="6"/>
      <c r="AW37" s="6"/>
      <c r="AX37" s="6"/>
      <c r="AY37" s="6"/>
      <c r="AZ37" s="6"/>
      <c r="BA37" s="6"/>
      <c r="BB37" s="6"/>
      <c r="BC37" s="6"/>
      <c r="BD37" s="6"/>
      <c r="BE37" s="6"/>
      <c r="BF37" s="6"/>
      <c r="BG37" s="6"/>
      <c r="BH37" s="6"/>
      <c r="BI37" s="6"/>
      <c r="BJ37" s="6"/>
      <c r="BK37" s="6"/>
      <c r="BL37" s="6"/>
      <c r="BM37" s="6"/>
      <c r="BN37" s="6"/>
      <c r="BO37" s="6"/>
    </row>
    <row r="38" spans="38:67" ht="18.75" customHeight="1" x14ac:dyDescent="0.4">
      <c r="AL38" s="6"/>
      <c r="AM38" s="6" t="s">
        <v>441</v>
      </c>
      <c r="AN38" s="6"/>
      <c r="AO38" s="6"/>
      <c r="AP38" s="6"/>
      <c r="AQ38" s="6"/>
      <c r="AR38" s="6"/>
      <c r="AS38" s="6"/>
      <c r="AT38" s="6" t="s">
        <v>454</v>
      </c>
      <c r="AU38" s="6"/>
      <c r="AV38" s="6"/>
      <c r="AW38" s="6"/>
      <c r="AX38" s="6"/>
      <c r="AY38" s="6"/>
      <c r="AZ38" s="6"/>
      <c r="BA38" s="6"/>
      <c r="BB38" s="6"/>
      <c r="BC38" s="6"/>
      <c r="BD38" s="6"/>
      <c r="BE38" s="6"/>
      <c r="BF38" s="6"/>
      <c r="BG38" s="6"/>
      <c r="BH38" s="6"/>
      <c r="BI38" s="6"/>
      <c r="BJ38" s="6"/>
      <c r="BK38" s="6"/>
      <c r="BL38" s="6"/>
      <c r="BM38" s="6"/>
      <c r="BN38" s="6"/>
      <c r="BO38" s="6"/>
    </row>
    <row r="39" spans="38:67" ht="18.75" customHeight="1" x14ac:dyDescent="0.4">
      <c r="AL39" s="6"/>
      <c r="AM39" s="6" t="s">
        <v>442</v>
      </c>
      <c r="AN39" s="6"/>
      <c r="AO39" s="6"/>
      <c r="AP39" s="6"/>
      <c r="AQ39" s="6"/>
      <c r="AR39" s="6"/>
      <c r="AS39" s="6"/>
      <c r="AT39" s="6" t="s">
        <v>455</v>
      </c>
      <c r="AU39" s="6"/>
      <c r="AV39" s="6"/>
      <c r="AW39" s="6"/>
      <c r="AX39" s="6"/>
      <c r="AY39" s="6"/>
      <c r="AZ39" s="6"/>
      <c r="BA39" s="6"/>
      <c r="BB39" s="6"/>
      <c r="BC39" s="6"/>
      <c r="BD39" s="6"/>
      <c r="BE39" s="6"/>
      <c r="BF39" s="6"/>
      <c r="BG39" s="6"/>
      <c r="BH39" s="6"/>
      <c r="BI39" s="6"/>
      <c r="BJ39" s="6"/>
      <c r="BK39" s="6"/>
      <c r="BL39" s="6"/>
      <c r="BM39" s="6"/>
      <c r="BN39" s="6"/>
      <c r="BO39" s="6"/>
    </row>
    <row r="40" spans="38:67" ht="18.75" customHeight="1" x14ac:dyDescent="0.4">
      <c r="AL40" s="6"/>
      <c r="AM40" s="6" t="s">
        <v>443</v>
      </c>
      <c r="AN40" s="6"/>
      <c r="AO40" s="6"/>
      <c r="AP40" s="6"/>
      <c r="AQ40" s="6"/>
      <c r="AR40" s="6"/>
      <c r="AS40" s="6"/>
      <c r="AT40" s="6" t="s">
        <v>456</v>
      </c>
      <c r="AU40" s="6"/>
      <c r="AV40" s="6"/>
      <c r="AW40" s="6"/>
      <c r="AX40" s="6"/>
      <c r="AY40" s="6"/>
      <c r="AZ40" s="6"/>
      <c r="BA40" s="6"/>
      <c r="BB40" s="6"/>
      <c r="BC40" s="6"/>
      <c r="BD40" s="6"/>
      <c r="BE40" s="6"/>
      <c r="BF40" s="6"/>
      <c r="BG40" s="6"/>
      <c r="BH40" s="6"/>
      <c r="BI40" s="6"/>
      <c r="BJ40" s="6"/>
      <c r="BK40" s="6"/>
      <c r="BL40" s="6"/>
      <c r="BM40" s="6"/>
      <c r="BN40" s="6"/>
      <c r="BO40" s="6"/>
    </row>
    <row r="41" spans="38:67" ht="18.75" customHeight="1" x14ac:dyDescent="0.4">
      <c r="AL41" s="6"/>
      <c r="AM41" s="6" t="s">
        <v>444</v>
      </c>
      <c r="AN41" s="6"/>
      <c r="AO41" s="6"/>
      <c r="AP41" s="6"/>
      <c r="AQ41" s="6"/>
      <c r="AR41" s="6"/>
      <c r="AS41" s="6"/>
      <c r="AT41" s="6" t="s">
        <v>457</v>
      </c>
      <c r="AU41" s="6"/>
      <c r="AV41" s="6"/>
      <c r="AW41" s="6"/>
      <c r="AX41" s="6"/>
      <c r="AY41" s="6"/>
      <c r="AZ41" s="6"/>
      <c r="BA41" s="6"/>
      <c r="BB41" s="6"/>
      <c r="BC41" s="6"/>
      <c r="BD41" s="6"/>
      <c r="BE41" s="6"/>
      <c r="BF41" s="6"/>
      <c r="BG41" s="6"/>
      <c r="BH41" s="6"/>
      <c r="BI41" s="6"/>
      <c r="BJ41" s="6"/>
      <c r="BK41" s="6"/>
      <c r="BL41" s="6"/>
      <c r="BM41" s="6"/>
      <c r="BN41" s="6"/>
      <c r="BO41" s="6"/>
    </row>
    <row r="42" spans="38:67" ht="18.75" customHeight="1" x14ac:dyDescent="0.4">
      <c r="AL42" s="6"/>
      <c r="AM42" s="6" t="s">
        <v>445</v>
      </c>
      <c r="AN42" s="6"/>
      <c r="AO42" s="6"/>
      <c r="AP42" s="6"/>
      <c r="AQ42" s="6"/>
      <c r="AR42" s="6"/>
      <c r="AS42" s="6"/>
      <c r="AT42" s="6" t="s">
        <v>468</v>
      </c>
      <c r="AU42" s="6"/>
      <c r="AV42" s="6"/>
      <c r="AW42" s="6"/>
      <c r="AX42" s="6"/>
      <c r="AY42" s="6"/>
      <c r="AZ42" s="6"/>
      <c r="BA42" s="6"/>
      <c r="BB42" s="6"/>
      <c r="BC42" s="6"/>
      <c r="BD42" s="6"/>
      <c r="BE42" s="6"/>
      <c r="BF42" s="6"/>
      <c r="BG42" s="6"/>
      <c r="BH42" s="6"/>
      <c r="BI42" s="6"/>
      <c r="BJ42" s="6"/>
      <c r="BK42" s="6"/>
      <c r="BL42" s="6"/>
      <c r="BM42" s="6"/>
      <c r="BN42" s="6"/>
      <c r="BO42" s="6"/>
    </row>
    <row r="43" spans="38:67" ht="18.75" customHeight="1" x14ac:dyDescent="0.4">
      <c r="AL43" s="6"/>
      <c r="AM43" s="6" t="s">
        <v>446</v>
      </c>
      <c r="AN43" s="6"/>
      <c r="AO43" s="6"/>
      <c r="AP43" s="6"/>
      <c r="AQ43" s="6"/>
      <c r="AR43" s="6"/>
      <c r="AS43" s="6"/>
      <c r="AT43" s="6" t="s">
        <v>458</v>
      </c>
      <c r="AU43" s="6"/>
      <c r="AV43" s="6"/>
      <c r="AW43" s="6"/>
      <c r="AX43" s="6"/>
      <c r="AY43" s="6"/>
      <c r="AZ43" s="6"/>
      <c r="BA43" s="6"/>
      <c r="BB43" s="6"/>
      <c r="BC43" s="6"/>
      <c r="BD43" s="6"/>
      <c r="BE43" s="6"/>
      <c r="BF43" s="6"/>
      <c r="BG43" s="6"/>
      <c r="BH43" s="6"/>
      <c r="BI43" s="6"/>
      <c r="BJ43" s="6"/>
      <c r="BK43" s="6"/>
      <c r="BL43" s="6"/>
      <c r="BM43" s="6"/>
      <c r="BN43" s="6"/>
      <c r="BO43" s="6"/>
    </row>
    <row r="44" spans="38:67" ht="18.75" customHeight="1" x14ac:dyDescent="0.4">
      <c r="AL44" s="6"/>
      <c r="AM44" s="6" t="s">
        <v>447</v>
      </c>
      <c r="AN44" s="6"/>
      <c r="AO44" s="6"/>
      <c r="AP44" s="6"/>
      <c r="AQ44" s="6"/>
      <c r="AR44" s="6"/>
      <c r="AS44" s="6"/>
      <c r="AT44" s="6" t="s">
        <v>459</v>
      </c>
      <c r="AU44" s="6"/>
      <c r="AV44" s="6"/>
      <c r="AW44" s="6"/>
      <c r="AX44" s="6"/>
      <c r="AY44" s="6"/>
      <c r="AZ44" s="6"/>
      <c r="BA44" s="6"/>
      <c r="BB44" s="6"/>
      <c r="BC44" s="6"/>
      <c r="BD44" s="6"/>
      <c r="BE44" s="6"/>
      <c r="BF44" s="6"/>
      <c r="BG44" s="6"/>
      <c r="BH44" s="6"/>
      <c r="BI44" s="6"/>
      <c r="BJ44" s="6"/>
      <c r="BK44" s="6"/>
      <c r="BL44" s="6"/>
      <c r="BM44" s="6"/>
      <c r="BN44" s="6"/>
      <c r="BO44" s="6"/>
    </row>
    <row r="45" spans="38:67" ht="18.75" customHeight="1" x14ac:dyDescent="0.4">
      <c r="AL45" s="6"/>
      <c r="AM45" s="6" t="s">
        <v>448</v>
      </c>
      <c r="AN45" s="6"/>
      <c r="AO45" s="6"/>
      <c r="AP45" s="6"/>
      <c r="AQ45" s="6"/>
      <c r="AR45" s="6"/>
      <c r="AS45" s="6"/>
      <c r="AT45" s="6" t="s">
        <v>460</v>
      </c>
      <c r="AU45" s="6"/>
      <c r="AV45" s="6"/>
      <c r="AW45" s="6"/>
      <c r="AX45" s="6"/>
      <c r="AY45" s="6"/>
      <c r="AZ45" s="6"/>
      <c r="BA45" s="6"/>
      <c r="BB45" s="6"/>
      <c r="BC45" s="6"/>
      <c r="BD45" s="6"/>
      <c r="BE45" s="6"/>
      <c r="BF45" s="6"/>
      <c r="BG45" s="6"/>
      <c r="BH45" s="6"/>
      <c r="BI45" s="6"/>
      <c r="BJ45" s="6"/>
      <c r="BK45" s="6"/>
      <c r="BL45" s="6"/>
      <c r="BM45" s="6"/>
      <c r="BN45" s="6"/>
      <c r="BO45" s="6"/>
    </row>
    <row r="46" spans="38:67" ht="18.75" customHeight="1" x14ac:dyDescent="0.4">
      <c r="AL46" s="6"/>
      <c r="AM46" s="6" t="s">
        <v>449</v>
      </c>
      <c r="AN46" s="6"/>
      <c r="AO46" s="6"/>
      <c r="AP46" s="6"/>
      <c r="AQ46" s="6"/>
      <c r="AR46" s="6"/>
      <c r="AS46" s="6"/>
      <c r="AT46" s="6" t="s">
        <v>461</v>
      </c>
      <c r="AU46" s="6"/>
      <c r="AV46" s="6"/>
      <c r="AW46" s="6"/>
      <c r="AX46" s="6"/>
      <c r="AY46" s="6"/>
      <c r="AZ46" s="6"/>
      <c r="BA46" s="6"/>
      <c r="BB46" s="6"/>
      <c r="BC46" s="6"/>
      <c r="BD46" s="6"/>
      <c r="BE46" s="6"/>
      <c r="BF46" s="6"/>
      <c r="BG46" s="6"/>
      <c r="BH46" s="6"/>
      <c r="BI46" s="6"/>
      <c r="BJ46" s="6"/>
      <c r="BK46" s="6"/>
      <c r="BL46" s="6"/>
      <c r="BM46" s="6"/>
      <c r="BN46" s="6"/>
      <c r="BO46" s="6"/>
    </row>
    <row r="47" spans="38:67" ht="18.75" customHeight="1" x14ac:dyDescent="0.4">
      <c r="AL47" s="6"/>
      <c r="AM47" s="6" t="s">
        <v>462</v>
      </c>
      <c r="AN47" s="6"/>
      <c r="AO47" s="6"/>
      <c r="AP47" s="6"/>
      <c r="AQ47" s="6"/>
      <c r="AR47" s="6"/>
      <c r="AS47" s="6"/>
      <c r="AT47" s="6" t="s">
        <v>463</v>
      </c>
      <c r="AU47" s="6"/>
      <c r="AV47" s="6"/>
      <c r="AW47" s="6"/>
      <c r="AX47" s="6"/>
      <c r="AY47" s="6"/>
      <c r="AZ47" s="6"/>
      <c r="BA47" s="6"/>
      <c r="BB47" s="6"/>
      <c r="BC47" s="6"/>
      <c r="BD47" s="6"/>
      <c r="BE47" s="6"/>
      <c r="BF47" s="6"/>
      <c r="BG47" s="6"/>
      <c r="BH47" s="6"/>
      <c r="BI47" s="6"/>
      <c r="BJ47" s="6"/>
      <c r="BK47" s="6"/>
      <c r="BL47" s="6"/>
      <c r="BM47" s="6"/>
      <c r="BN47" s="6"/>
      <c r="BO47" s="6"/>
    </row>
    <row r="48" spans="38:67" ht="18.75" customHeight="1" x14ac:dyDescent="0.4">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row>
    <row r="49" spans="38:67" ht="18.75" customHeight="1" x14ac:dyDescent="0.4">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row>
    <row r="50" spans="38:67" ht="18.75" customHeight="1" x14ac:dyDescent="0.4">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row>
    <row r="51" spans="38:67" ht="18.75" customHeight="1" x14ac:dyDescent="0.4">
      <c r="AL51" s="6"/>
      <c r="AM51" s="6"/>
      <c r="AN51" s="6" t="s">
        <v>464</v>
      </c>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row>
    <row r="52" spans="38:67" ht="18.75" customHeight="1" x14ac:dyDescent="0.4">
      <c r="AL52" s="6"/>
      <c r="AM52" s="6"/>
      <c r="AN52" s="6" t="s">
        <v>465</v>
      </c>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row>
    <row r="53" spans="38:67" ht="18.75" customHeight="1" x14ac:dyDescent="0.4">
      <c r="AL53" s="6"/>
      <c r="AM53" s="6"/>
      <c r="AN53" s="6" t="s">
        <v>466</v>
      </c>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row>
    <row r="54" spans="38:67" ht="18.75" customHeight="1" x14ac:dyDescent="0.4">
      <c r="AL54" s="6"/>
      <c r="AM54" s="6"/>
      <c r="AN54" s="6" t="s">
        <v>467</v>
      </c>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row>
    <row r="55" spans="38:67" ht="18.75" customHeight="1" x14ac:dyDescent="0.4">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row>
  </sheetData>
  <sheetProtection sheet="1" objects="1" scenarios="1"/>
  <mergeCells count="16">
    <mergeCell ref="L7:Q8"/>
    <mergeCell ref="K10:AC11"/>
    <mergeCell ref="K15:AD16"/>
    <mergeCell ref="B11:I11"/>
    <mergeCell ref="B14:I14"/>
    <mergeCell ref="B15:E15"/>
    <mergeCell ref="F15:I15"/>
    <mergeCell ref="B16:E16"/>
    <mergeCell ref="F16:I16"/>
    <mergeCell ref="B10:I10"/>
    <mergeCell ref="AM21:BO22"/>
    <mergeCell ref="AM28:BO29"/>
    <mergeCell ref="AM10:BO11"/>
    <mergeCell ref="AM12:BO13"/>
    <mergeCell ref="AM14:BO15"/>
    <mergeCell ref="AM16:BO17"/>
  </mergeCells>
  <phoneticPr fontId="2"/>
  <pageMargins left="0.70866141732283472" right="0.70866141732283472" top="0.74803149606299213" bottom="0.74803149606299213" header="0.31496062992125984" footer="0.31496062992125984"/>
  <pageSetup paperSize="8" scale="52" fitToHeight="0" orientation="portrait" r:id="rId1"/>
  <headerFooter>
    <oddHeader>&amp;A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A87E4-8AC0-48BA-9DE0-36301BA36960}">
  <sheetPr>
    <tabColor rgb="FF0000CC"/>
    <pageSetUpPr fitToPage="1"/>
  </sheetPr>
  <dimension ref="A7:BQ115"/>
  <sheetViews>
    <sheetView showGridLines="0" topLeftCell="A85" zoomScaleNormal="100" workbookViewId="0">
      <selection activeCell="X98" sqref="X98"/>
    </sheetView>
  </sheetViews>
  <sheetFormatPr defaultColWidth="3.375" defaultRowHeight="18.75" x14ac:dyDescent="0.4"/>
  <cols>
    <col min="1" max="35" width="3.375" style="1"/>
    <col min="36" max="36" width="3.375" style="2"/>
    <col min="37" max="69" width="3.375" style="3"/>
  </cols>
  <sheetData>
    <row r="7" spans="1:68" x14ac:dyDescent="0.4">
      <c r="W7" s="8"/>
      <c r="X7" s="107" t="s">
        <v>29</v>
      </c>
      <c r="Y7" s="107"/>
      <c r="Z7" s="107"/>
      <c r="AA7" s="107"/>
      <c r="AB7" s="107"/>
      <c r="AC7" s="107"/>
    </row>
    <row r="8" spans="1:68" x14ac:dyDescent="0.4">
      <c r="W8" s="9"/>
      <c r="X8" s="107"/>
      <c r="Y8" s="107"/>
      <c r="Z8" s="107"/>
      <c r="AA8" s="107"/>
      <c r="AB8" s="107"/>
      <c r="AC8" s="107"/>
    </row>
    <row r="10" spans="1:68" x14ac:dyDescent="0.4">
      <c r="A10" s="1" t="s">
        <v>13</v>
      </c>
      <c r="H10" s="1" t="s">
        <v>19</v>
      </c>
      <c r="AL10" s="4" t="s">
        <v>0</v>
      </c>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row>
    <row r="11" spans="1:68" ht="18.75" customHeight="1" x14ac:dyDescent="0.4">
      <c r="B11" s="128" t="s">
        <v>286</v>
      </c>
      <c r="C11" s="128"/>
      <c r="D11" s="128"/>
      <c r="E11" s="128"/>
      <c r="F11" s="128"/>
      <c r="G11" s="128"/>
      <c r="H11" s="128"/>
      <c r="I11" s="128"/>
      <c r="AL11" s="5"/>
      <c r="AM11" s="4" t="s">
        <v>287</v>
      </c>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row>
    <row r="12" spans="1:68" x14ac:dyDescent="0.4">
      <c r="B12" s="141">
        <f>はじめに!$B$16</f>
        <v>0</v>
      </c>
      <c r="C12" s="119"/>
      <c r="D12" s="119"/>
      <c r="E12" s="120"/>
      <c r="F12" s="141">
        <f>はじめに!$F$16</f>
        <v>0</v>
      </c>
      <c r="G12" s="119"/>
      <c r="H12" s="119"/>
      <c r="I12" s="120"/>
      <c r="AL12" s="5"/>
      <c r="AM12" s="40" t="s">
        <v>271</v>
      </c>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row>
    <row r="13" spans="1:68" x14ac:dyDescent="0.4">
      <c r="B13" s="241"/>
      <c r="C13" s="242"/>
      <c r="D13" s="242"/>
      <c r="E13" s="243"/>
      <c r="F13" s="241"/>
      <c r="G13" s="242"/>
      <c r="H13" s="242"/>
      <c r="I13" s="243"/>
      <c r="AL13" s="5"/>
      <c r="AM13" s="5"/>
      <c r="AN13" s="5" t="s">
        <v>1</v>
      </c>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row>
    <row r="14" spans="1:68" x14ac:dyDescent="0.4">
      <c r="AL14" s="5"/>
      <c r="AM14" s="5"/>
      <c r="AN14" s="5" t="s">
        <v>2</v>
      </c>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row>
    <row r="15" spans="1:68" x14ac:dyDescent="0.4">
      <c r="A15" s="1" t="s">
        <v>295</v>
      </c>
      <c r="AL15" s="5"/>
      <c r="AM15" s="4" t="s">
        <v>60</v>
      </c>
      <c r="AN15" s="5"/>
      <c r="AO15" s="5"/>
      <c r="AP15" s="5"/>
      <c r="AQ15" s="5"/>
      <c r="AR15" s="5"/>
      <c r="AS15" s="5"/>
      <c r="AT15" s="5"/>
      <c r="AU15" s="5"/>
      <c r="AV15" s="5"/>
      <c r="AW15" s="6"/>
      <c r="AX15" s="6"/>
      <c r="AY15" s="6"/>
      <c r="AZ15" s="6"/>
      <c r="BA15" s="6"/>
      <c r="BB15" s="6"/>
      <c r="BC15" s="6"/>
      <c r="BD15" s="6"/>
      <c r="BE15" s="6"/>
      <c r="BF15" s="6"/>
      <c r="BG15" s="6"/>
      <c r="BH15" s="6"/>
      <c r="BI15" s="6"/>
      <c r="BJ15" s="6"/>
      <c r="BK15" s="5"/>
      <c r="BL15" s="5"/>
      <c r="BM15" s="5"/>
      <c r="BN15" s="5"/>
      <c r="BO15" s="5"/>
      <c r="BP15" s="5"/>
    </row>
    <row r="16" spans="1:68" x14ac:dyDescent="0.4">
      <c r="I16" s="1" t="s">
        <v>57</v>
      </c>
      <c r="R16" s="1" t="s">
        <v>57</v>
      </c>
      <c r="AL16" s="6"/>
      <c r="AM16" s="6"/>
      <c r="AN16" s="19" t="s">
        <v>288</v>
      </c>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row>
    <row r="17" spans="2:68" x14ac:dyDescent="0.4">
      <c r="B17" s="133" t="str">
        <f>CONCATENATE(はじめに!$B$11,"・物品賃貸業")</f>
        <v>・物品賃貸業</v>
      </c>
      <c r="C17" s="134">
        <f t="shared" ref="C17:I17" si="0">$B$16</f>
        <v>0</v>
      </c>
      <c r="D17" s="134">
        <f t="shared" si="0"/>
        <v>0</v>
      </c>
      <c r="E17" s="134">
        <f t="shared" si="0"/>
        <v>0</v>
      </c>
      <c r="F17" s="134">
        <f t="shared" si="0"/>
        <v>0</v>
      </c>
      <c r="G17" s="134">
        <f t="shared" si="0"/>
        <v>0</v>
      </c>
      <c r="H17" s="134">
        <f t="shared" si="0"/>
        <v>0</v>
      </c>
      <c r="I17" s="135">
        <f t="shared" si="0"/>
        <v>0</v>
      </c>
      <c r="K17" s="137" t="s">
        <v>296</v>
      </c>
      <c r="L17" s="137"/>
      <c r="M17" s="137"/>
      <c r="N17" s="137"/>
      <c r="O17" s="137"/>
      <c r="P17" s="137"/>
      <c r="Q17" s="137"/>
      <c r="R17" s="137"/>
      <c r="AL17" s="6"/>
      <c r="AM17" s="4" t="s">
        <v>60</v>
      </c>
      <c r="AN17" s="5"/>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row>
    <row r="18" spans="2:68" x14ac:dyDescent="0.4">
      <c r="B18" s="245"/>
      <c r="C18" s="246"/>
      <c r="D18" s="246"/>
      <c r="E18" s="246"/>
      <c r="F18" s="246"/>
      <c r="G18" s="246"/>
      <c r="H18" s="246"/>
      <c r="I18" s="247"/>
      <c r="K18" s="245"/>
      <c r="L18" s="246"/>
      <c r="M18" s="246"/>
      <c r="N18" s="246"/>
      <c r="O18" s="246"/>
      <c r="P18" s="246"/>
      <c r="Q18" s="246"/>
      <c r="R18" s="247"/>
      <c r="AL18" s="6"/>
      <c r="AM18" s="6"/>
      <c r="AN18" s="19" t="s">
        <v>289</v>
      </c>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row>
    <row r="19" spans="2:68" x14ac:dyDescent="0.4">
      <c r="E19" s="183" t="s">
        <v>14</v>
      </c>
      <c r="F19" s="183"/>
      <c r="N19" s="183" t="s">
        <v>14</v>
      </c>
      <c r="O19" s="183"/>
      <c r="AL19" s="6"/>
      <c r="AM19" s="6"/>
      <c r="AN19" s="19" t="s">
        <v>64</v>
      </c>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row>
    <row r="20" spans="2:68" x14ac:dyDescent="0.4">
      <c r="E20" s="184"/>
      <c r="F20" s="184"/>
      <c r="I20" s="1" t="s">
        <v>57</v>
      </c>
      <c r="N20" s="184"/>
      <c r="O20" s="184"/>
      <c r="R20" s="1" t="s">
        <v>57</v>
      </c>
      <c r="AL20" s="6"/>
      <c r="AM20" s="6" t="s">
        <v>290</v>
      </c>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row>
    <row r="21" spans="2:68" x14ac:dyDescent="0.4">
      <c r="B21" s="133" t="str">
        <f>CONCATENATE(はじめに!$B$11,"・学術研究機関")</f>
        <v>・学術研究機関</v>
      </c>
      <c r="C21" s="134">
        <f t="shared" ref="C21:I21" si="1">$B$16</f>
        <v>0</v>
      </c>
      <c r="D21" s="134">
        <f t="shared" si="1"/>
        <v>0</v>
      </c>
      <c r="E21" s="134">
        <f t="shared" si="1"/>
        <v>0</v>
      </c>
      <c r="F21" s="134">
        <f t="shared" si="1"/>
        <v>0</v>
      </c>
      <c r="G21" s="134">
        <f t="shared" si="1"/>
        <v>0</v>
      </c>
      <c r="H21" s="134">
        <f t="shared" si="1"/>
        <v>0</v>
      </c>
      <c r="I21" s="135">
        <f t="shared" si="1"/>
        <v>0</v>
      </c>
      <c r="K21" s="137" t="s">
        <v>297</v>
      </c>
      <c r="L21" s="137"/>
      <c r="M21" s="137"/>
      <c r="N21" s="137"/>
      <c r="O21" s="137"/>
      <c r="P21" s="137"/>
      <c r="Q21" s="137"/>
      <c r="R21" s="137"/>
      <c r="AL21" s="6"/>
      <c r="AM21" s="6"/>
      <c r="AN21" s="6" t="s">
        <v>487</v>
      </c>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row>
    <row r="22" spans="2:68" x14ac:dyDescent="0.4">
      <c r="B22" s="245"/>
      <c r="C22" s="246"/>
      <c r="D22" s="246"/>
      <c r="E22" s="246"/>
      <c r="F22" s="246"/>
      <c r="G22" s="246"/>
      <c r="H22" s="246"/>
      <c r="I22" s="247"/>
      <c r="K22" s="245"/>
      <c r="L22" s="246"/>
      <c r="M22" s="246"/>
      <c r="N22" s="246"/>
      <c r="O22" s="246"/>
      <c r="P22" s="246"/>
      <c r="Q22" s="246"/>
      <c r="R22" s="247"/>
      <c r="AL22" s="6"/>
      <c r="AM22" s="6"/>
      <c r="AN22" s="6" t="s">
        <v>486</v>
      </c>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row>
    <row r="23" spans="2:68" x14ac:dyDescent="0.4">
      <c r="E23" s="183" t="s">
        <v>14</v>
      </c>
      <c r="F23" s="183"/>
      <c r="N23" s="183" t="s">
        <v>14</v>
      </c>
      <c r="O23" s="183"/>
      <c r="AL23" s="6"/>
      <c r="AM23" s="6"/>
      <c r="AN23" s="6" t="s">
        <v>291</v>
      </c>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row>
    <row r="24" spans="2:68" x14ac:dyDescent="0.4">
      <c r="E24" s="184"/>
      <c r="F24" s="184"/>
      <c r="I24" s="1" t="s">
        <v>57</v>
      </c>
      <c r="N24" s="184"/>
      <c r="O24" s="184"/>
      <c r="R24" s="1" t="s">
        <v>57</v>
      </c>
      <c r="AL24" s="6"/>
      <c r="AM24" s="6"/>
      <c r="AN24" s="6" t="s">
        <v>292</v>
      </c>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row>
    <row r="25" spans="2:68" x14ac:dyDescent="0.4">
      <c r="B25" s="133" t="str">
        <f>CONCATENATE(はじめに!$B$11,"・専門サービス業")</f>
        <v>・専門サービス業</v>
      </c>
      <c r="C25" s="134">
        <f t="shared" ref="C25:I25" si="2">$B$16</f>
        <v>0</v>
      </c>
      <c r="D25" s="134">
        <f t="shared" si="2"/>
        <v>0</v>
      </c>
      <c r="E25" s="134">
        <f t="shared" si="2"/>
        <v>0</v>
      </c>
      <c r="F25" s="134">
        <f t="shared" si="2"/>
        <v>0</v>
      </c>
      <c r="G25" s="134">
        <f t="shared" si="2"/>
        <v>0</v>
      </c>
      <c r="H25" s="134">
        <f t="shared" si="2"/>
        <v>0</v>
      </c>
      <c r="I25" s="135">
        <f t="shared" si="2"/>
        <v>0</v>
      </c>
      <c r="K25" s="137" t="s">
        <v>298</v>
      </c>
      <c r="L25" s="137">
        <v>0</v>
      </c>
      <c r="M25" s="137">
        <v>0</v>
      </c>
      <c r="N25" s="137">
        <v>0</v>
      </c>
      <c r="O25" s="137">
        <v>0</v>
      </c>
      <c r="P25" s="137">
        <v>0</v>
      </c>
      <c r="Q25" s="137">
        <v>0</v>
      </c>
      <c r="R25" s="137">
        <v>0</v>
      </c>
      <c r="AL25" s="6"/>
      <c r="AM25" s="6"/>
      <c r="AN25" s="6" t="s">
        <v>293</v>
      </c>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row>
    <row r="26" spans="2:68" x14ac:dyDescent="0.4">
      <c r="B26" s="245"/>
      <c r="C26" s="246"/>
      <c r="D26" s="246"/>
      <c r="E26" s="246"/>
      <c r="F26" s="246"/>
      <c r="G26" s="246"/>
      <c r="H26" s="246"/>
      <c r="I26" s="247"/>
      <c r="K26" s="245"/>
      <c r="L26" s="246"/>
      <c r="M26" s="246"/>
      <c r="N26" s="246"/>
      <c r="O26" s="246"/>
      <c r="P26" s="246"/>
      <c r="Q26" s="246"/>
      <c r="R26" s="247"/>
      <c r="AL26" s="6"/>
      <c r="AM26" s="6"/>
      <c r="AN26" s="6" t="s">
        <v>294</v>
      </c>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row>
    <row r="27" spans="2:68" ht="18.75" customHeight="1" x14ac:dyDescent="0.4">
      <c r="E27" s="183" t="s">
        <v>14</v>
      </c>
      <c r="F27" s="183"/>
      <c r="N27" s="183" t="s">
        <v>14</v>
      </c>
      <c r="O27" s="183"/>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row>
    <row r="28" spans="2:68" ht="18.75" customHeight="1" x14ac:dyDescent="0.4">
      <c r="E28" s="184"/>
      <c r="F28" s="184"/>
      <c r="I28" s="1" t="s">
        <v>57</v>
      </c>
      <c r="N28" s="184"/>
      <c r="O28" s="184"/>
      <c r="R28" s="1" t="s">
        <v>57</v>
      </c>
      <c r="AL28" s="6"/>
      <c r="AM28" s="6"/>
      <c r="AN28" s="5" t="s">
        <v>63</v>
      </c>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row>
    <row r="29" spans="2:68" x14ac:dyDescent="0.4">
      <c r="B29" s="133" t="str">
        <f>CONCATENATE(はじめに!$B$11,"・広告業")</f>
        <v>・広告業</v>
      </c>
      <c r="C29" s="134">
        <f t="shared" ref="C29:I29" si="3">$B$16</f>
        <v>0</v>
      </c>
      <c r="D29" s="134">
        <f t="shared" si="3"/>
        <v>0</v>
      </c>
      <c r="E29" s="134">
        <f t="shared" si="3"/>
        <v>0</v>
      </c>
      <c r="F29" s="134">
        <f t="shared" si="3"/>
        <v>0</v>
      </c>
      <c r="G29" s="134">
        <f t="shared" si="3"/>
        <v>0</v>
      </c>
      <c r="H29" s="134">
        <f t="shared" si="3"/>
        <v>0</v>
      </c>
      <c r="I29" s="135">
        <f t="shared" si="3"/>
        <v>0</v>
      </c>
      <c r="K29" s="137" t="s">
        <v>299</v>
      </c>
      <c r="L29" s="137"/>
      <c r="M29" s="137"/>
      <c r="N29" s="137"/>
      <c r="O29" s="137"/>
      <c r="P29" s="137"/>
      <c r="Q29" s="137"/>
      <c r="R29" s="137"/>
      <c r="AL29" s="6"/>
      <c r="AM29" s="6"/>
      <c r="AN29" s="5" t="s">
        <v>4</v>
      </c>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row>
    <row r="30" spans="2:68" x14ac:dyDescent="0.4">
      <c r="B30" s="245"/>
      <c r="C30" s="246"/>
      <c r="D30" s="246"/>
      <c r="E30" s="246"/>
      <c r="F30" s="246"/>
      <c r="G30" s="246"/>
      <c r="H30" s="246"/>
      <c r="I30" s="247"/>
      <c r="K30" s="245"/>
      <c r="L30" s="246"/>
      <c r="M30" s="246"/>
      <c r="N30" s="246"/>
      <c r="O30" s="246"/>
      <c r="P30" s="246"/>
      <c r="Q30" s="246"/>
      <c r="R30" s="247"/>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row>
    <row r="31" spans="2:68" x14ac:dyDescent="0.4">
      <c r="E31" s="183" t="s">
        <v>14</v>
      </c>
      <c r="F31" s="183"/>
      <c r="N31" s="183" t="s">
        <v>14</v>
      </c>
      <c r="O31" s="183"/>
    </row>
    <row r="32" spans="2:68" x14ac:dyDescent="0.4">
      <c r="E32" s="184"/>
      <c r="F32" s="184"/>
      <c r="I32" s="1" t="s">
        <v>57</v>
      </c>
      <c r="N32" s="184"/>
      <c r="O32" s="184"/>
      <c r="R32" s="1" t="s">
        <v>57</v>
      </c>
      <c r="AL32" s="4" t="s">
        <v>11</v>
      </c>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row>
    <row r="33" spans="2:69" x14ac:dyDescent="0.4">
      <c r="B33" s="133" t="str">
        <f>CONCATENATE(はじめに!$B$11,"・技術サービス業")</f>
        <v>・技術サービス業</v>
      </c>
      <c r="C33" s="134">
        <f t="shared" ref="C33:I33" si="4">$B$16</f>
        <v>0</v>
      </c>
      <c r="D33" s="134">
        <f t="shared" si="4"/>
        <v>0</v>
      </c>
      <c r="E33" s="134">
        <f t="shared" si="4"/>
        <v>0</v>
      </c>
      <c r="F33" s="134">
        <f t="shared" si="4"/>
        <v>0</v>
      </c>
      <c r="G33" s="134">
        <f t="shared" si="4"/>
        <v>0</v>
      </c>
      <c r="H33" s="134">
        <f t="shared" si="4"/>
        <v>0</v>
      </c>
      <c r="I33" s="135">
        <f t="shared" si="4"/>
        <v>0</v>
      </c>
      <c r="K33" s="137" t="s">
        <v>300</v>
      </c>
      <c r="L33" s="137"/>
      <c r="M33" s="137"/>
      <c r="N33" s="137"/>
      <c r="O33" s="137"/>
      <c r="P33" s="137"/>
      <c r="Q33" s="137"/>
      <c r="R33" s="137"/>
      <c r="AL33" s="5"/>
      <c r="AM33" s="4" t="s">
        <v>312</v>
      </c>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row>
    <row r="34" spans="2:69" x14ac:dyDescent="0.4">
      <c r="B34" s="245"/>
      <c r="C34" s="246"/>
      <c r="D34" s="246"/>
      <c r="E34" s="246"/>
      <c r="F34" s="246"/>
      <c r="G34" s="246"/>
      <c r="H34" s="246"/>
      <c r="I34" s="247"/>
      <c r="K34" s="245"/>
      <c r="L34" s="246"/>
      <c r="M34" s="246"/>
      <c r="N34" s="246"/>
      <c r="O34" s="246"/>
      <c r="P34" s="246"/>
      <c r="Q34" s="246"/>
      <c r="R34" s="247"/>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row>
    <row r="35" spans="2:69" x14ac:dyDescent="0.4">
      <c r="E35" s="183" t="s">
        <v>14</v>
      </c>
      <c r="F35" s="183"/>
      <c r="N35" s="183" t="s">
        <v>14</v>
      </c>
      <c r="O35" s="183"/>
    </row>
    <row r="36" spans="2:69" x14ac:dyDescent="0.4">
      <c r="E36" s="184"/>
      <c r="F36" s="184"/>
      <c r="I36" s="1" t="s">
        <v>57</v>
      </c>
      <c r="N36" s="184"/>
      <c r="O36" s="184"/>
      <c r="R36" s="1" t="s">
        <v>57</v>
      </c>
    </row>
    <row r="37" spans="2:69" x14ac:dyDescent="0.4">
      <c r="B37" s="133" t="str">
        <f>CONCATENATE(はじめに!$B$11,"・職業紹介労働者派遣")</f>
        <v>・職業紹介労働者派遣</v>
      </c>
      <c r="C37" s="134">
        <f t="shared" ref="C37:I37" si="5">$B$16</f>
        <v>0</v>
      </c>
      <c r="D37" s="134">
        <f t="shared" si="5"/>
        <v>0</v>
      </c>
      <c r="E37" s="134">
        <f t="shared" si="5"/>
        <v>0</v>
      </c>
      <c r="F37" s="134">
        <f t="shared" si="5"/>
        <v>0</v>
      </c>
      <c r="G37" s="134">
        <f t="shared" si="5"/>
        <v>0</v>
      </c>
      <c r="H37" s="134">
        <f t="shared" si="5"/>
        <v>0</v>
      </c>
      <c r="I37" s="135">
        <f t="shared" si="5"/>
        <v>0</v>
      </c>
      <c r="K37" s="137" t="s">
        <v>301</v>
      </c>
      <c r="L37" s="137">
        <v>0</v>
      </c>
      <c r="M37" s="137">
        <v>0</v>
      </c>
      <c r="N37" s="137">
        <v>0</v>
      </c>
      <c r="O37" s="137">
        <v>0</v>
      </c>
      <c r="P37" s="137">
        <v>0</v>
      </c>
      <c r="Q37" s="137">
        <v>0</v>
      </c>
      <c r="R37" s="137">
        <v>0</v>
      </c>
    </row>
    <row r="38" spans="2:69" x14ac:dyDescent="0.4">
      <c r="B38" s="245"/>
      <c r="C38" s="246"/>
      <c r="D38" s="246"/>
      <c r="E38" s="246"/>
      <c r="F38" s="246"/>
      <c r="G38" s="246"/>
      <c r="H38" s="246"/>
      <c r="I38" s="247"/>
      <c r="K38" s="245"/>
      <c r="L38" s="246"/>
      <c r="M38" s="246"/>
      <c r="N38" s="246"/>
      <c r="O38" s="246"/>
      <c r="P38" s="246"/>
      <c r="Q38" s="246"/>
      <c r="R38" s="247"/>
    </row>
    <row r="39" spans="2:69" x14ac:dyDescent="0.4">
      <c r="E39" s="183" t="s">
        <v>14</v>
      </c>
      <c r="F39" s="183"/>
      <c r="N39" s="183" t="s">
        <v>14</v>
      </c>
      <c r="O39" s="183"/>
    </row>
    <row r="40" spans="2:69" x14ac:dyDescent="0.4">
      <c r="E40" s="184"/>
      <c r="F40" s="184"/>
      <c r="I40" s="1" t="s">
        <v>57</v>
      </c>
      <c r="N40" s="184"/>
      <c r="O40" s="184"/>
      <c r="R40" s="1" t="s">
        <v>57</v>
      </c>
    </row>
    <row r="41" spans="2:69" s="1" customFormat="1" ht="18" customHeight="1" x14ac:dyDescent="0.4">
      <c r="B41" s="211" t="str">
        <f>CONCATENATE(はじめに!$B$11,"・その他の事業サービス業")</f>
        <v>・その他の事業サービス業</v>
      </c>
      <c r="C41" s="212">
        <f t="shared" ref="C41:I41" si="6">$B$16</f>
        <v>0</v>
      </c>
      <c r="D41" s="212">
        <f t="shared" si="6"/>
        <v>0</v>
      </c>
      <c r="E41" s="212">
        <f t="shared" si="6"/>
        <v>0</v>
      </c>
      <c r="F41" s="212">
        <f t="shared" si="6"/>
        <v>0</v>
      </c>
      <c r="G41" s="212">
        <f t="shared" si="6"/>
        <v>0</v>
      </c>
      <c r="H41" s="212">
        <f t="shared" si="6"/>
        <v>0</v>
      </c>
      <c r="I41" s="213">
        <f t="shared" si="6"/>
        <v>0</v>
      </c>
      <c r="K41" s="203" t="s">
        <v>302</v>
      </c>
      <c r="L41" s="203">
        <v>0</v>
      </c>
      <c r="M41" s="203">
        <v>0</v>
      </c>
      <c r="N41" s="203">
        <v>0</v>
      </c>
      <c r="O41" s="203">
        <v>0</v>
      </c>
      <c r="P41" s="203">
        <v>0</v>
      </c>
      <c r="Q41" s="203">
        <v>0</v>
      </c>
      <c r="R41" s="203">
        <v>0</v>
      </c>
      <c r="AJ41" s="2"/>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row>
    <row r="42" spans="2:69" s="1" customFormat="1" ht="18" customHeight="1" x14ac:dyDescent="0.4">
      <c r="B42" s="245"/>
      <c r="C42" s="246"/>
      <c r="D42" s="246"/>
      <c r="E42" s="246"/>
      <c r="F42" s="246"/>
      <c r="G42" s="246"/>
      <c r="H42" s="246"/>
      <c r="I42" s="247"/>
      <c r="K42" s="245"/>
      <c r="L42" s="246"/>
      <c r="M42" s="246"/>
      <c r="N42" s="246"/>
      <c r="O42" s="246"/>
      <c r="P42" s="246"/>
      <c r="Q42" s="246"/>
      <c r="R42" s="247"/>
      <c r="AJ42" s="2"/>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row>
    <row r="43" spans="2:69" s="1" customFormat="1" ht="13.5" x14ac:dyDescent="0.4">
      <c r="E43" s="183" t="s">
        <v>14</v>
      </c>
      <c r="F43" s="183"/>
      <c r="N43" s="183" t="s">
        <v>14</v>
      </c>
      <c r="O43" s="183"/>
      <c r="AJ43" s="2"/>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row>
    <row r="44" spans="2:69" s="1" customFormat="1" ht="13.5" x14ac:dyDescent="0.4">
      <c r="E44" s="184"/>
      <c r="F44" s="184"/>
      <c r="I44" s="1" t="s">
        <v>57</v>
      </c>
      <c r="N44" s="184"/>
      <c r="O44" s="184"/>
      <c r="R44" s="1" t="s">
        <v>57</v>
      </c>
      <c r="AJ44" s="2"/>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row>
    <row r="45" spans="2:69" s="1" customFormat="1" ht="18.75" customHeight="1" x14ac:dyDescent="0.4">
      <c r="B45" s="207" t="str">
        <f>CONCATENATE(はじめに!$B$11,"・学術研究機関(公)")</f>
        <v>・学術研究機関(公)</v>
      </c>
      <c r="C45" s="208">
        <f t="shared" ref="C45:I45" si="7">$B$16</f>
        <v>0</v>
      </c>
      <c r="D45" s="208">
        <f t="shared" si="7"/>
        <v>0</v>
      </c>
      <c r="E45" s="208">
        <f t="shared" si="7"/>
        <v>0</v>
      </c>
      <c r="F45" s="208">
        <f t="shared" si="7"/>
        <v>0</v>
      </c>
      <c r="G45" s="208">
        <f t="shared" si="7"/>
        <v>0</v>
      </c>
      <c r="H45" s="208">
        <f t="shared" si="7"/>
        <v>0</v>
      </c>
      <c r="I45" s="209">
        <f t="shared" si="7"/>
        <v>0</v>
      </c>
      <c r="K45" s="210" t="s">
        <v>303</v>
      </c>
      <c r="L45" s="210">
        <v>0</v>
      </c>
      <c r="M45" s="210">
        <v>0</v>
      </c>
      <c r="N45" s="210">
        <v>0</v>
      </c>
      <c r="O45" s="210">
        <v>0</v>
      </c>
      <c r="P45" s="210">
        <v>0</v>
      </c>
      <c r="Q45" s="210">
        <v>0</v>
      </c>
      <c r="R45" s="210">
        <v>0</v>
      </c>
      <c r="S45" s="1" t="s">
        <v>304</v>
      </c>
      <c r="T45" s="32" t="s">
        <v>305</v>
      </c>
      <c r="AJ45" s="2"/>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row>
    <row r="46" spans="2:69" s="1" customFormat="1" ht="18.75" customHeight="1" x14ac:dyDescent="0.4">
      <c r="B46" s="245"/>
      <c r="C46" s="246"/>
      <c r="D46" s="246"/>
      <c r="E46" s="246"/>
      <c r="F46" s="246"/>
      <c r="G46" s="246"/>
      <c r="H46" s="246"/>
      <c r="I46" s="247"/>
      <c r="K46" s="245"/>
      <c r="L46" s="246"/>
      <c r="M46" s="246"/>
      <c r="N46" s="246"/>
      <c r="O46" s="246"/>
      <c r="P46" s="246"/>
      <c r="Q46" s="246"/>
      <c r="R46" s="247"/>
      <c r="T46" s="32" t="s">
        <v>306</v>
      </c>
      <c r="AJ46" s="2"/>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row>
    <row r="47" spans="2:69" s="1" customFormat="1" ht="13.5" x14ac:dyDescent="0.4">
      <c r="E47" s="113" t="s">
        <v>22</v>
      </c>
      <c r="F47" s="113"/>
      <c r="G47" s="18"/>
      <c r="H47" s="18"/>
      <c r="I47" s="18"/>
      <c r="J47" s="18"/>
      <c r="K47" s="17"/>
      <c r="L47" s="18"/>
      <c r="M47" s="18"/>
      <c r="N47" s="113" t="s">
        <v>22</v>
      </c>
      <c r="O47" s="113"/>
      <c r="T47" s="32" t="s">
        <v>307</v>
      </c>
      <c r="AJ47" s="2"/>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row>
    <row r="48" spans="2:69" s="1" customFormat="1" ht="13.5" x14ac:dyDescent="0.4">
      <c r="E48" s="149"/>
      <c r="F48" s="149"/>
      <c r="I48" s="1" t="s">
        <v>57</v>
      </c>
      <c r="N48" s="149"/>
      <c r="O48" s="149"/>
      <c r="R48" s="1" t="s">
        <v>57</v>
      </c>
      <c r="AJ48" s="2"/>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row>
    <row r="49" spans="2:69" s="1" customFormat="1" ht="13.5" x14ac:dyDescent="0.4">
      <c r="B49" s="133" t="str">
        <f>CONCATENATE(はじめに!$B$11,"・従業者数計")</f>
        <v>・従業者数計</v>
      </c>
      <c r="C49" s="134" t="str">
        <f t="shared" ref="C49:I49" si="8">CONCATENATE($B$16,"・林野面積")</f>
        <v>・林野面積</v>
      </c>
      <c r="D49" s="134" t="str">
        <f t="shared" si="8"/>
        <v>・林野面積</v>
      </c>
      <c r="E49" s="134" t="str">
        <f t="shared" si="8"/>
        <v>・林野面積</v>
      </c>
      <c r="F49" s="134" t="str">
        <f t="shared" si="8"/>
        <v>・林野面積</v>
      </c>
      <c r="G49" s="134" t="str">
        <f t="shared" si="8"/>
        <v>・林野面積</v>
      </c>
      <c r="H49" s="134" t="str">
        <f t="shared" si="8"/>
        <v>・林野面積</v>
      </c>
      <c r="I49" s="135" t="str">
        <f t="shared" si="8"/>
        <v>・林野面積</v>
      </c>
      <c r="K49" s="137" t="s">
        <v>198</v>
      </c>
      <c r="L49" s="137"/>
      <c r="M49" s="137"/>
      <c r="N49" s="137"/>
      <c r="O49" s="137"/>
      <c r="P49" s="137"/>
      <c r="Q49" s="137"/>
      <c r="R49" s="137"/>
      <c r="AJ49" s="2"/>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row>
    <row r="50" spans="2:69" s="1" customFormat="1" ht="18.75" customHeight="1" x14ac:dyDescent="0.4">
      <c r="B50" s="130">
        <f>B18+B22+B26+B30+B34+B38+B42+B46</f>
        <v>0</v>
      </c>
      <c r="C50" s="131"/>
      <c r="D50" s="131"/>
      <c r="E50" s="131"/>
      <c r="F50" s="131"/>
      <c r="G50" s="131"/>
      <c r="H50" s="131"/>
      <c r="I50" s="132"/>
      <c r="K50" s="130">
        <f>K18+K22+K26+K30+K34+K38+K42+K46</f>
        <v>0</v>
      </c>
      <c r="L50" s="131"/>
      <c r="M50" s="131"/>
      <c r="N50" s="131"/>
      <c r="O50" s="131"/>
      <c r="P50" s="131"/>
      <c r="Q50" s="131"/>
      <c r="R50" s="132"/>
      <c r="AJ50" s="2"/>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row>
    <row r="51" spans="2:69" s="1" customFormat="1" ht="13.5" x14ac:dyDescent="0.4">
      <c r="AJ51" s="2"/>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row>
    <row r="52" spans="2:69" s="1" customFormat="1" ht="13.5" x14ac:dyDescent="0.4">
      <c r="B52" s="1" t="s">
        <v>308</v>
      </c>
      <c r="AJ52" s="2"/>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row>
    <row r="53" spans="2:69" s="1" customFormat="1" ht="13.5" x14ac:dyDescent="0.4">
      <c r="AJ53" s="2"/>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row>
    <row r="54" spans="2:69" s="1" customFormat="1" ht="18" customHeight="1" x14ac:dyDescent="0.4">
      <c r="B54" s="133" t="str">
        <f>CONCATENATE(はじめに!$B$11,"・著述芸術家業")</f>
        <v>・著述芸術家業</v>
      </c>
      <c r="C54" s="134">
        <f t="shared" ref="C54:I54" si="9">$B$16</f>
        <v>0</v>
      </c>
      <c r="D54" s="134">
        <f t="shared" si="9"/>
        <v>0</v>
      </c>
      <c r="E54" s="134">
        <f t="shared" si="9"/>
        <v>0</v>
      </c>
      <c r="F54" s="134">
        <f t="shared" si="9"/>
        <v>0</v>
      </c>
      <c r="G54" s="134">
        <f t="shared" si="9"/>
        <v>0</v>
      </c>
      <c r="H54" s="134">
        <f t="shared" si="9"/>
        <v>0</v>
      </c>
      <c r="I54" s="135">
        <f t="shared" si="9"/>
        <v>0</v>
      </c>
      <c r="K54" s="137" t="s">
        <v>309</v>
      </c>
      <c r="L54" s="137">
        <v>0</v>
      </c>
      <c r="M54" s="137">
        <v>0</v>
      </c>
      <c r="N54" s="137">
        <v>0</v>
      </c>
      <c r="O54" s="137">
        <v>0</v>
      </c>
      <c r="P54" s="137">
        <v>0</v>
      </c>
      <c r="Q54" s="137">
        <v>0</v>
      </c>
      <c r="R54" s="137">
        <v>0</v>
      </c>
      <c r="AJ54" s="2"/>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row>
    <row r="55" spans="2:69" s="1" customFormat="1" ht="18" customHeight="1" x14ac:dyDescent="0.4">
      <c r="B55" s="245"/>
      <c r="C55" s="246"/>
      <c r="D55" s="246"/>
      <c r="E55" s="246"/>
      <c r="F55" s="246"/>
      <c r="G55" s="246"/>
      <c r="H55" s="246"/>
      <c r="I55" s="247"/>
      <c r="K55" s="245"/>
      <c r="L55" s="246"/>
      <c r="M55" s="246"/>
      <c r="N55" s="246"/>
      <c r="O55" s="246"/>
      <c r="P55" s="246"/>
      <c r="Q55" s="246"/>
      <c r="R55" s="247"/>
      <c r="AJ55" s="2"/>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row>
    <row r="56" spans="2:69" s="1" customFormat="1" ht="18" customHeight="1" x14ac:dyDescent="0.4">
      <c r="E56" s="183" t="s">
        <v>14</v>
      </c>
      <c r="F56" s="183"/>
      <c r="N56" s="183" t="s">
        <v>14</v>
      </c>
      <c r="O56" s="183"/>
      <c r="AJ56" s="2"/>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row>
    <row r="57" spans="2:69" s="1" customFormat="1" ht="18" customHeight="1" x14ac:dyDescent="0.4">
      <c r="E57" s="184"/>
      <c r="F57" s="184"/>
      <c r="I57" s="1" t="s">
        <v>57</v>
      </c>
      <c r="N57" s="184"/>
      <c r="O57" s="184"/>
      <c r="R57" s="1" t="s">
        <v>57</v>
      </c>
      <c r="AJ57" s="2"/>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row>
    <row r="58" spans="2:69" s="1" customFormat="1" ht="18" customHeight="1" x14ac:dyDescent="0.4">
      <c r="B58" s="133" t="str">
        <f>CONCATENATE(はじめに!$B$11,"・写真業")</f>
        <v>・写真業</v>
      </c>
      <c r="C58" s="134">
        <f t="shared" ref="C58:I58" si="10">$B$16</f>
        <v>0</v>
      </c>
      <c r="D58" s="134">
        <f t="shared" si="10"/>
        <v>0</v>
      </c>
      <c r="E58" s="134">
        <f t="shared" si="10"/>
        <v>0</v>
      </c>
      <c r="F58" s="134">
        <f t="shared" si="10"/>
        <v>0</v>
      </c>
      <c r="G58" s="134">
        <f t="shared" si="10"/>
        <v>0</v>
      </c>
      <c r="H58" s="134">
        <f t="shared" si="10"/>
        <v>0</v>
      </c>
      <c r="I58" s="135">
        <f t="shared" si="10"/>
        <v>0</v>
      </c>
      <c r="K58" s="137" t="s">
        <v>310</v>
      </c>
      <c r="L58" s="137">
        <v>0</v>
      </c>
      <c r="M58" s="137">
        <v>0</v>
      </c>
      <c r="N58" s="137">
        <v>0</v>
      </c>
      <c r="O58" s="137">
        <v>0</v>
      </c>
      <c r="P58" s="137">
        <v>0</v>
      </c>
      <c r="Q58" s="137">
        <v>0</v>
      </c>
      <c r="R58" s="137">
        <v>0</v>
      </c>
      <c r="S58" s="1" t="s">
        <v>304</v>
      </c>
      <c r="T58" s="32"/>
      <c r="AJ58" s="2"/>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row>
    <row r="59" spans="2:69" s="1" customFormat="1" ht="18" customHeight="1" x14ac:dyDescent="0.4">
      <c r="B59" s="245"/>
      <c r="C59" s="246"/>
      <c r="D59" s="246"/>
      <c r="E59" s="246"/>
      <c r="F59" s="246"/>
      <c r="G59" s="246"/>
      <c r="H59" s="246"/>
      <c r="I59" s="247"/>
      <c r="K59" s="245"/>
      <c r="L59" s="246"/>
      <c r="M59" s="246"/>
      <c r="N59" s="246"/>
      <c r="O59" s="246"/>
      <c r="P59" s="246"/>
      <c r="Q59" s="246"/>
      <c r="R59" s="247"/>
      <c r="T59" s="32"/>
      <c r="AJ59" s="2"/>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row>
    <row r="60" spans="2:69" s="1" customFormat="1" ht="18" customHeight="1" x14ac:dyDescent="0.4">
      <c r="E60" s="113" t="s">
        <v>22</v>
      </c>
      <c r="F60" s="113"/>
      <c r="G60" s="18"/>
      <c r="H60" s="18"/>
      <c r="I60" s="18"/>
      <c r="J60" s="18"/>
      <c r="K60" s="17"/>
      <c r="L60" s="18"/>
      <c r="M60" s="18"/>
      <c r="N60" s="113" t="s">
        <v>22</v>
      </c>
      <c r="O60" s="113"/>
      <c r="T60" s="32"/>
      <c r="AJ60" s="2"/>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row>
    <row r="61" spans="2:69" s="1" customFormat="1" ht="18" customHeight="1" x14ac:dyDescent="0.4">
      <c r="E61" s="149"/>
      <c r="F61" s="149"/>
      <c r="I61" s="1" t="s">
        <v>57</v>
      </c>
      <c r="N61" s="149"/>
      <c r="O61" s="149"/>
      <c r="R61" s="1" t="s">
        <v>57</v>
      </c>
      <c r="AJ61" s="2"/>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row>
    <row r="62" spans="2:69" x14ac:dyDescent="0.4">
      <c r="B62" s="133" t="str">
        <f>CONCATENATE(はじめに!$B$11,"・従業者数")</f>
        <v>・従業者数</v>
      </c>
      <c r="C62" s="134" t="str">
        <f t="shared" ref="C62:I62" si="11">CONCATENATE($B$16,"・林野面積")</f>
        <v>・林野面積</v>
      </c>
      <c r="D62" s="134" t="str">
        <f t="shared" si="11"/>
        <v>・林野面積</v>
      </c>
      <c r="E62" s="134" t="str">
        <f t="shared" si="11"/>
        <v>・林野面積</v>
      </c>
      <c r="F62" s="134" t="str">
        <f t="shared" si="11"/>
        <v>・林野面積</v>
      </c>
      <c r="G62" s="134" t="str">
        <f t="shared" si="11"/>
        <v>・林野面積</v>
      </c>
      <c r="H62" s="134" t="str">
        <f t="shared" si="11"/>
        <v>・林野面積</v>
      </c>
      <c r="I62" s="135" t="str">
        <f t="shared" si="11"/>
        <v>・林野面積</v>
      </c>
      <c r="K62" s="137" t="s">
        <v>198</v>
      </c>
      <c r="L62" s="137"/>
      <c r="M62" s="137"/>
      <c r="N62" s="137"/>
      <c r="O62" s="137"/>
      <c r="P62" s="137"/>
      <c r="Q62" s="137"/>
      <c r="R62" s="137"/>
    </row>
    <row r="63" spans="2:69" x14ac:dyDescent="0.4">
      <c r="B63" s="130">
        <f>B55+B59</f>
        <v>0</v>
      </c>
      <c r="C63" s="131"/>
      <c r="D63" s="131"/>
      <c r="E63" s="131"/>
      <c r="F63" s="131"/>
      <c r="G63" s="131"/>
      <c r="H63" s="131"/>
      <c r="I63" s="132"/>
      <c r="K63" s="130">
        <f>K55+K59</f>
        <v>0</v>
      </c>
      <c r="L63" s="131"/>
      <c r="M63" s="131"/>
      <c r="N63" s="131"/>
      <c r="O63" s="131"/>
      <c r="P63" s="131"/>
      <c r="Q63" s="131"/>
      <c r="R63" s="132"/>
    </row>
    <row r="65" spans="2:18" x14ac:dyDescent="0.4">
      <c r="B65" s="1" t="s">
        <v>199</v>
      </c>
    </row>
    <row r="66" spans="2:18" x14ac:dyDescent="0.4">
      <c r="I66" s="1" t="s">
        <v>57</v>
      </c>
      <c r="R66" s="1" t="s">
        <v>57</v>
      </c>
    </row>
    <row r="67" spans="2:18" x14ac:dyDescent="0.4">
      <c r="B67" s="133" t="str">
        <f>CONCATENATE(はじめに!$B$11,"・物品賃貸業")</f>
        <v>・物品賃貸業</v>
      </c>
      <c r="C67" s="134">
        <f t="shared" ref="C67:I67" si="12">$B$16</f>
        <v>0</v>
      </c>
      <c r="D67" s="134">
        <f t="shared" si="12"/>
        <v>0</v>
      </c>
      <c r="E67" s="134">
        <f t="shared" si="12"/>
        <v>0</v>
      </c>
      <c r="F67" s="134">
        <f t="shared" si="12"/>
        <v>0</v>
      </c>
      <c r="G67" s="134">
        <f t="shared" si="12"/>
        <v>0</v>
      </c>
      <c r="H67" s="134">
        <f t="shared" si="12"/>
        <v>0</v>
      </c>
      <c r="I67" s="135">
        <f t="shared" si="12"/>
        <v>0</v>
      </c>
      <c r="K67" s="137" t="s">
        <v>296</v>
      </c>
      <c r="L67" s="137"/>
      <c r="M67" s="137"/>
      <c r="N67" s="137"/>
      <c r="O67" s="137"/>
      <c r="P67" s="137"/>
      <c r="Q67" s="137"/>
      <c r="R67" s="137"/>
    </row>
    <row r="68" spans="2:18" x14ac:dyDescent="0.4">
      <c r="B68" s="245"/>
      <c r="C68" s="246"/>
      <c r="D68" s="246"/>
      <c r="E68" s="246"/>
      <c r="F68" s="246"/>
      <c r="G68" s="246"/>
      <c r="H68" s="246"/>
      <c r="I68" s="247"/>
      <c r="K68" s="245"/>
      <c r="L68" s="246"/>
      <c r="M68" s="246"/>
      <c r="N68" s="246"/>
      <c r="O68" s="246"/>
      <c r="P68" s="246"/>
      <c r="Q68" s="246"/>
      <c r="R68" s="247"/>
    </row>
    <row r="69" spans="2:18" x14ac:dyDescent="0.4">
      <c r="E69" s="183" t="s">
        <v>14</v>
      </c>
      <c r="F69" s="183"/>
      <c r="N69" s="183" t="s">
        <v>14</v>
      </c>
      <c r="O69" s="183"/>
    </row>
    <row r="70" spans="2:18" x14ac:dyDescent="0.4">
      <c r="E70" s="184"/>
      <c r="F70" s="184"/>
      <c r="I70" s="1" t="s">
        <v>57</v>
      </c>
      <c r="N70" s="184"/>
      <c r="O70" s="184"/>
      <c r="R70" s="1" t="s">
        <v>57</v>
      </c>
    </row>
    <row r="71" spans="2:18" x14ac:dyDescent="0.4">
      <c r="B71" s="133" t="str">
        <f>CONCATENATE(はじめに!$B$11,"・学術研究機関")</f>
        <v>・学術研究機関</v>
      </c>
      <c r="C71" s="134">
        <f t="shared" ref="C71:I71" si="13">$B$16</f>
        <v>0</v>
      </c>
      <c r="D71" s="134">
        <f t="shared" si="13"/>
        <v>0</v>
      </c>
      <c r="E71" s="134">
        <f t="shared" si="13"/>
        <v>0</v>
      </c>
      <c r="F71" s="134">
        <f t="shared" si="13"/>
        <v>0</v>
      </c>
      <c r="G71" s="134">
        <f t="shared" si="13"/>
        <v>0</v>
      </c>
      <c r="H71" s="134">
        <f t="shared" si="13"/>
        <v>0</v>
      </c>
      <c r="I71" s="135">
        <f t="shared" si="13"/>
        <v>0</v>
      </c>
      <c r="K71" s="137" t="s">
        <v>297</v>
      </c>
      <c r="L71" s="137"/>
      <c r="M71" s="137"/>
      <c r="N71" s="137"/>
      <c r="O71" s="137"/>
      <c r="P71" s="137"/>
      <c r="Q71" s="137"/>
      <c r="R71" s="137"/>
    </row>
    <row r="72" spans="2:18" x14ac:dyDescent="0.4">
      <c r="B72" s="245"/>
      <c r="C72" s="246"/>
      <c r="D72" s="246"/>
      <c r="E72" s="246"/>
      <c r="F72" s="246"/>
      <c r="G72" s="246"/>
      <c r="H72" s="246"/>
      <c r="I72" s="247"/>
      <c r="K72" s="245"/>
      <c r="L72" s="246"/>
      <c r="M72" s="246"/>
      <c r="N72" s="246"/>
      <c r="O72" s="246"/>
      <c r="P72" s="246"/>
      <c r="Q72" s="246"/>
      <c r="R72" s="247"/>
    </row>
    <row r="73" spans="2:18" x14ac:dyDescent="0.4">
      <c r="E73" s="183" t="s">
        <v>14</v>
      </c>
      <c r="F73" s="183"/>
      <c r="N73" s="183" t="s">
        <v>14</v>
      </c>
      <c r="O73" s="183"/>
    </row>
    <row r="74" spans="2:18" x14ac:dyDescent="0.4">
      <c r="E74" s="184"/>
      <c r="F74" s="184"/>
      <c r="I74" s="1" t="s">
        <v>57</v>
      </c>
      <c r="N74" s="184"/>
      <c r="O74" s="184"/>
      <c r="R74" s="1" t="s">
        <v>57</v>
      </c>
    </row>
    <row r="75" spans="2:18" x14ac:dyDescent="0.4">
      <c r="B75" s="133" t="str">
        <f>CONCATENATE(はじめに!$B$11,"・専門サービス業")</f>
        <v>・専門サービス業</v>
      </c>
      <c r="C75" s="134">
        <f t="shared" ref="C75:I75" si="14">$B$16</f>
        <v>0</v>
      </c>
      <c r="D75" s="134">
        <f t="shared" si="14"/>
        <v>0</v>
      </c>
      <c r="E75" s="134">
        <f t="shared" si="14"/>
        <v>0</v>
      </c>
      <c r="F75" s="134">
        <f t="shared" si="14"/>
        <v>0</v>
      </c>
      <c r="G75" s="134">
        <f t="shared" si="14"/>
        <v>0</v>
      </c>
      <c r="H75" s="134">
        <f t="shared" si="14"/>
        <v>0</v>
      </c>
      <c r="I75" s="135">
        <f t="shared" si="14"/>
        <v>0</v>
      </c>
      <c r="K75" s="137" t="s">
        <v>298</v>
      </c>
      <c r="L75" s="137">
        <v>0</v>
      </c>
      <c r="M75" s="137">
        <v>0</v>
      </c>
      <c r="N75" s="137">
        <v>0</v>
      </c>
      <c r="O75" s="137">
        <v>0</v>
      </c>
      <c r="P75" s="137">
        <v>0</v>
      </c>
      <c r="Q75" s="137">
        <v>0</v>
      </c>
      <c r="R75" s="137">
        <v>0</v>
      </c>
    </row>
    <row r="76" spans="2:18" x14ac:dyDescent="0.4">
      <c r="B76" s="245"/>
      <c r="C76" s="246"/>
      <c r="D76" s="246"/>
      <c r="E76" s="246"/>
      <c r="F76" s="246"/>
      <c r="G76" s="246"/>
      <c r="H76" s="246"/>
      <c r="I76" s="247"/>
      <c r="K76" s="245"/>
      <c r="L76" s="246"/>
      <c r="M76" s="246"/>
      <c r="N76" s="246"/>
      <c r="O76" s="246"/>
      <c r="P76" s="246"/>
      <c r="Q76" s="246"/>
      <c r="R76" s="247"/>
    </row>
    <row r="77" spans="2:18" x14ac:dyDescent="0.4">
      <c r="E77" s="183" t="s">
        <v>14</v>
      </c>
      <c r="F77" s="183"/>
      <c r="N77" s="183" t="s">
        <v>14</v>
      </c>
      <c r="O77" s="183"/>
    </row>
    <row r="78" spans="2:18" x14ac:dyDescent="0.4">
      <c r="E78" s="184"/>
      <c r="F78" s="184"/>
      <c r="I78" s="1" t="s">
        <v>57</v>
      </c>
      <c r="N78" s="184"/>
      <c r="O78" s="184"/>
      <c r="R78" s="1" t="s">
        <v>57</v>
      </c>
    </row>
    <row r="79" spans="2:18" x14ac:dyDescent="0.4">
      <c r="B79" s="133" t="str">
        <f>CONCATENATE(はじめに!$B$11,"・広告業")</f>
        <v>・広告業</v>
      </c>
      <c r="C79" s="134">
        <f t="shared" ref="C79:I79" si="15">$B$16</f>
        <v>0</v>
      </c>
      <c r="D79" s="134">
        <f t="shared" si="15"/>
        <v>0</v>
      </c>
      <c r="E79" s="134">
        <f t="shared" si="15"/>
        <v>0</v>
      </c>
      <c r="F79" s="134">
        <f t="shared" si="15"/>
        <v>0</v>
      </c>
      <c r="G79" s="134">
        <f t="shared" si="15"/>
        <v>0</v>
      </c>
      <c r="H79" s="134">
        <f t="shared" si="15"/>
        <v>0</v>
      </c>
      <c r="I79" s="135">
        <f t="shared" si="15"/>
        <v>0</v>
      </c>
      <c r="K79" s="137" t="s">
        <v>299</v>
      </c>
      <c r="L79" s="137"/>
      <c r="M79" s="137"/>
      <c r="N79" s="137"/>
      <c r="O79" s="137"/>
      <c r="P79" s="137"/>
      <c r="Q79" s="137"/>
      <c r="R79" s="137"/>
    </row>
    <row r="80" spans="2:18" x14ac:dyDescent="0.4">
      <c r="B80" s="245"/>
      <c r="C80" s="246"/>
      <c r="D80" s="246"/>
      <c r="E80" s="246"/>
      <c r="F80" s="246"/>
      <c r="G80" s="246"/>
      <c r="H80" s="246"/>
      <c r="I80" s="247"/>
      <c r="K80" s="245"/>
      <c r="L80" s="246"/>
      <c r="M80" s="246"/>
      <c r="N80" s="246"/>
      <c r="O80" s="246"/>
      <c r="P80" s="246"/>
      <c r="Q80" s="246"/>
      <c r="R80" s="247"/>
    </row>
    <row r="81" spans="2:20" x14ac:dyDescent="0.4">
      <c r="E81" s="183" t="s">
        <v>14</v>
      </c>
      <c r="F81" s="183"/>
      <c r="N81" s="183" t="s">
        <v>14</v>
      </c>
      <c r="O81" s="183"/>
    </row>
    <row r="82" spans="2:20" x14ac:dyDescent="0.4">
      <c r="E82" s="184"/>
      <c r="F82" s="184"/>
      <c r="I82" s="1" t="s">
        <v>57</v>
      </c>
      <c r="N82" s="184"/>
      <c r="O82" s="184"/>
      <c r="R82" s="1" t="s">
        <v>57</v>
      </c>
    </row>
    <row r="83" spans="2:20" x14ac:dyDescent="0.4">
      <c r="B83" s="133" t="str">
        <f>CONCATENATE(はじめに!$B$11,"・技術サービス業")</f>
        <v>・技術サービス業</v>
      </c>
      <c r="C83" s="134">
        <f t="shared" ref="C83:I83" si="16">$B$16</f>
        <v>0</v>
      </c>
      <c r="D83" s="134">
        <f t="shared" si="16"/>
        <v>0</v>
      </c>
      <c r="E83" s="134">
        <f t="shared" si="16"/>
        <v>0</v>
      </c>
      <c r="F83" s="134">
        <f t="shared" si="16"/>
        <v>0</v>
      </c>
      <c r="G83" s="134">
        <f t="shared" si="16"/>
        <v>0</v>
      </c>
      <c r="H83" s="134">
        <f t="shared" si="16"/>
        <v>0</v>
      </c>
      <c r="I83" s="135">
        <f t="shared" si="16"/>
        <v>0</v>
      </c>
      <c r="K83" s="137" t="s">
        <v>300</v>
      </c>
      <c r="L83" s="137"/>
      <c r="M83" s="137"/>
      <c r="N83" s="137"/>
      <c r="O83" s="137"/>
      <c r="P83" s="137"/>
      <c r="Q83" s="137"/>
      <c r="R83" s="137"/>
    </row>
    <row r="84" spans="2:20" x14ac:dyDescent="0.4">
      <c r="B84" s="245"/>
      <c r="C84" s="246"/>
      <c r="D84" s="246"/>
      <c r="E84" s="246"/>
      <c r="F84" s="246"/>
      <c r="G84" s="246"/>
      <c r="H84" s="246"/>
      <c r="I84" s="247"/>
      <c r="K84" s="245"/>
      <c r="L84" s="246"/>
      <c r="M84" s="246"/>
      <c r="N84" s="246"/>
      <c r="O84" s="246"/>
      <c r="P84" s="246"/>
      <c r="Q84" s="246"/>
      <c r="R84" s="247"/>
    </row>
    <row r="85" spans="2:20" x14ac:dyDescent="0.4">
      <c r="E85" s="183" t="s">
        <v>14</v>
      </c>
      <c r="F85" s="183"/>
      <c r="N85" s="183" t="s">
        <v>14</v>
      </c>
      <c r="O85" s="183"/>
    </row>
    <row r="86" spans="2:20" x14ac:dyDescent="0.4">
      <c r="E86" s="184"/>
      <c r="F86" s="184"/>
      <c r="I86" s="1" t="s">
        <v>57</v>
      </c>
      <c r="N86" s="184"/>
      <c r="O86" s="184"/>
      <c r="R86" s="1" t="s">
        <v>57</v>
      </c>
    </row>
    <row r="87" spans="2:20" x14ac:dyDescent="0.4">
      <c r="B87" s="133" t="str">
        <f>CONCATENATE(はじめに!$B$11,"・職業紹介労働者派遣")</f>
        <v>・職業紹介労働者派遣</v>
      </c>
      <c r="C87" s="134">
        <f t="shared" ref="C87:I87" si="17">$B$16</f>
        <v>0</v>
      </c>
      <c r="D87" s="134">
        <f t="shared" si="17"/>
        <v>0</v>
      </c>
      <c r="E87" s="134">
        <f t="shared" si="17"/>
        <v>0</v>
      </c>
      <c r="F87" s="134">
        <f t="shared" si="17"/>
        <v>0</v>
      </c>
      <c r="G87" s="134">
        <f t="shared" si="17"/>
        <v>0</v>
      </c>
      <c r="H87" s="134">
        <f t="shared" si="17"/>
        <v>0</v>
      </c>
      <c r="I87" s="135">
        <f t="shared" si="17"/>
        <v>0</v>
      </c>
      <c r="K87" s="137" t="s">
        <v>301</v>
      </c>
      <c r="L87" s="137">
        <v>0</v>
      </c>
      <c r="M87" s="137">
        <v>0</v>
      </c>
      <c r="N87" s="137">
        <v>0</v>
      </c>
      <c r="O87" s="137">
        <v>0</v>
      </c>
      <c r="P87" s="137">
        <v>0</v>
      </c>
      <c r="Q87" s="137">
        <v>0</v>
      </c>
      <c r="R87" s="137">
        <v>0</v>
      </c>
    </row>
    <row r="88" spans="2:20" x14ac:dyDescent="0.4">
      <c r="B88" s="245"/>
      <c r="C88" s="246"/>
      <c r="D88" s="246"/>
      <c r="E88" s="246"/>
      <c r="F88" s="246"/>
      <c r="G88" s="246"/>
      <c r="H88" s="246"/>
      <c r="I88" s="247"/>
      <c r="K88" s="245"/>
      <c r="L88" s="246"/>
      <c r="M88" s="246"/>
      <c r="N88" s="246"/>
      <c r="O88" s="246"/>
      <c r="P88" s="246"/>
      <c r="Q88" s="246"/>
      <c r="R88" s="247"/>
    </row>
    <row r="89" spans="2:20" x14ac:dyDescent="0.4">
      <c r="E89" s="183" t="s">
        <v>14</v>
      </c>
      <c r="F89" s="183"/>
      <c r="N89" s="183" t="s">
        <v>14</v>
      </c>
      <c r="O89" s="183"/>
    </row>
    <row r="90" spans="2:20" x14ac:dyDescent="0.4">
      <c r="E90" s="184"/>
      <c r="F90" s="184"/>
      <c r="I90" s="1" t="s">
        <v>57</v>
      </c>
      <c r="N90" s="184"/>
      <c r="O90" s="184"/>
      <c r="R90" s="1" t="s">
        <v>57</v>
      </c>
    </row>
    <row r="91" spans="2:20" x14ac:dyDescent="0.4">
      <c r="B91" s="211" t="str">
        <f>CONCATENATE(はじめに!$B$11,"・その他の事業サービス業")</f>
        <v>・その他の事業サービス業</v>
      </c>
      <c r="C91" s="212">
        <f t="shared" ref="C91:I91" si="18">$B$16</f>
        <v>0</v>
      </c>
      <c r="D91" s="212">
        <f t="shared" si="18"/>
        <v>0</v>
      </c>
      <c r="E91" s="212">
        <f t="shared" si="18"/>
        <v>0</v>
      </c>
      <c r="F91" s="212">
        <f t="shared" si="18"/>
        <v>0</v>
      </c>
      <c r="G91" s="212">
        <f t="shared" si="18"/>
        <v>0</v>
      </c>
      <c r="H91" s="212">
        <f t="shared" si="18"/>
        <v>0</v>
      </c>
      <c r="I91" s="213">
        <f t="shared" si="18"/>
        <v>0</v>
      </c>
      <c r="K91" s="203" t="s">
        <v>302</v>
      </c>
      <c r="L91" s="203">
        <v>0</v>
      </c>
      <c r="M91" s="203">
        <v>0</v>
      </c>
      <c r="N91" s="203">
        <v>0</v>
      </c>
      <c r="O91" s="203">
        <v>0</v>
      </c>
      <c r="P91" s="203">
        <v>0</v>
      </c>
      <c r="Q91" s="203">
        <v>0</v>
      </c>
      <c r="R91" s="203">
        <v>0</v>
      </c>
    </row>
    <row r="92" spans="2:20" x14ac:dyDescent="0.4">
      <c r="B92" s="245"/>
      <c r="C92" s="246"/>
      <c r="D92" s="246"/>
      <c r="E92" s="246"/>
      <c r="F92" s="246"/>
      <c r="G92" s="246"/>
      <c r="H92" s="246"/>
      <c r="I92" s="247"/>
      <c r="K92" s="245"/>
      <c r="L92" s="246"/>
      <c r="M92" s="246"/>
      <c r="N92" s="246"/>
      <c r="O92" s="246"/>
      <c r="P92" s="246"/>
      <c r="Q92" s="246"/>
      <c r="R92" s="247"/>
    </row>
    <row r="93" spans="2:20" x14ac:dyDescent="0.4">
      <c r="E93" s="183" t="s">
        <v>14</v>
      </c>
      <c r="F93" s="183"/>
      <c r="N93" s="183" t="s">
        <v>14</v>
      </c>
      <c r="O93" s="183"/>
    </row>
    <row r="94" spans="2:20" x14ac:dyDescent="0.4">
      <c r="E94" s="184"/>
      <c r="F94" s="184"/>
      <c r="I94" s="1" t="s">
        <v>57</v>
      </c>
      <c r="N94" s="184"/>
      <c r="O94" s="184"/>
      <c r="R94" s="1" t="s">
        <v>57</v>
      </c>
    </row>
    <row r="95" spans="2:20" x14ac:dyDescent="0.4">
      <c r="B95" s="207" t="str">
        <f>CONCATENATE(はじめに!$B$11,"・学術研究機関(公)")</f>
        <v>・学術研究機関(公)</v>
      </c>
      <c r="C95" s="208">
        <f t="shared" ref="C95:I95" si="19">$B$16</f>
        <v>0</v>
      </c>
      <c r="D95" s="208">
        <f t="shared" si="19"/>
        <v>0</v>
      </c>
      <c r="E95" s="208">
        <f t="shared" si="19"/>
        <v>0</v>
      </c>
      <c r="F95" s="208">
        <f t="shared" si="19"/>
        <v>0</v>
      </c>
      <c r="G95" s="208">
        <f t="shared" si="19"/>
        <v>0</v>
      </c>
      <c r="H95" s="208">
        <f t="shared" si="19"/>
        <v>0</v>
      </c>
      <c r="I95" s="209">
        <f t="shared" si="19"/>
        <v>0</v>
      </c>
      <c r="K95" s="210" t="s">
        <v>303</v>
      </c>
      <c r="L95" s="210">
        <v>0</v>
      </c>
      <c r="M95" s="210">
        <v>0</v>
      </c>
      <c r="N95" s="210">
        <v>0</v>
      </c>
      <c r="O95" s="210">
        <v>0</v>
      </c>
      <c r="P95" s="210">
        <v>0</v>
      </c>
      <c r="Q95" s="210">
        <v>0</v>
      </c>
      <c r="R95" s="210">
        <v>0</v>
      </c>
      <c r="S95" s="1" t="s">
        <v>304</v>
      </c>
      <c r="T95" s="32" t="s">
        <v>305</v>
      </c>
    </row>
    <row r="96" spans="2:20" x14ac:dyDescent="0.4">
      <c r="B96" s="245"/>
      <c r="C96" s="246"/>
      <c r="D96" s="246"/>
      <c r="E96" s="246"/>
      <c r="F96" s="246"/>
      <c r="G96" s="246"/>
      <c r="H96" s="246"/>
      <c r="I96" s="247"/>
      <c r="K96" s="245"/>
      <c r="L96" s="246"/>
      <c r="M96" s="246"/>
      <c r="N96" s="246"/>
      <c r="O96" s="246"/>
      <c r="P96" s="246"/>
      <c r="Q96" s="246"/>
      <c r="R96" s="247"/>
      <c r="T96" s="32" t="s">
        <v>306</v>
      </c>
    </row>
    <row r="97" spans="1:34" x14ac:dyDescent="0.4">
      <c r="E97" s="113" t="s">
        <v>22</v>
      </c>
      <c r="F97" s="113"/>
      <c r="G97" s="18"/>
      <c r="H97" s="18"/>
      <c r="I97" s="18"/>
      <c r="J97" s="18"/>
      <c r="K97" s="17"/>
      <c r="L97" s="18"/>
      <c r="M97" s="18"/>
      <c r="N97" s="113" t="s">
        <v>22</v>
      </c>
      <c r="O97" s="113"/>
      <c r="T97" s="32" t="s">
        <v>307</v>
      </c>
    </row>
    <row r="98" spans="1:34" x14ac:dyDescent="0.4">
      <c r="E98" s="149"/>
      <c r="F98" s="149"/>
      <c r="I98" s="1" t="s">
        <v>57</v>
      </c>
      <c r="N98" s="149"/>
      <c r="O98" s="149"/>
      <c r="R98" s="1" t="s">
        <v>57</v>
      </c>
    </row>
    <row r="99" spans="1:34" x14ac:dyDescent="0.4">
      <c r="B99" s="133" t="str">
        <f>CONCATENATE(はじめに!$B$11,"・従業者数計")</f>
        <v>・従業者数計</v>
      </c>
      <c r="C99" s="134" t="str">
        <f t="shared" ref="C99:I99" si="20">CONCATENATE($B$16,"・林野面積")</f>
        <v>・林野面積</v>
      </c>
      <c r="D99" s="134" t="str">
        <f t="shared" si="20"/>
        <v>・林野面積</v>
      </c>
      <c r="E99" s="134" t="str">
        <f t="shared" si="20"/>
        <v>・林野面積</v>
      </c>
      <c r="F99" s="134" t="str">
        <f t="shared" si="20"/>
        <v>・林野面積</v>
      </c>
      <c r="G99" s="134" t="str">
        <f t="shared" si="20"/>
        <v>・林野面積</v>
      </c>
      <c r="H99" s="134" t="str">
        <f t="shared" si="20"/>
        <v>・林野面積</v>
      </c>
      <c r="I99" s="135" t="str">
        <f t="shared" si="20"/>
        <v>・林野面積</v>
      </c>
      <c r="K99" s="137" t="s">
        <v>198</v>
      </c>
      <c r="L99" s="137"/>
      <c r="M99" s="137"/>
      <c r="N99" s="137"/>
      <c r="O99" s="137"/>
      <c r="P99" s="137"/>
      <c r="Q99" s="137"/>
      <c r="R99" s="137"/>
    </row>
    <row r="100" spans="1:34" x14ac:dyDescent="0.4">
      <c r="B100" s="130">
        <f>B68+B72+B76+B80+B84+B88+B92+B96</f>
        <v>0</v>
      </c>
      <c r="C100" s="131"/>
      <c r="D100" s="131"/>
      <c r="E100" s="131"/>
      <c r="F100" s="131"/>
      <c r="G100" s="131"/>
      <c r="H100" s="131"/>
      <c r="I100" s="132"/>
      <c r="K100" s="130">
        <f>K68+K72+K76+K80+K84+K88+K92+K96</f>
        <v>0</v>
      </c>
      <c r="L100" s="131"/>
      <c r="M100" s="131"/>
      <c r="N100" s="131"/>
      <c r="O100" s="131"/>
      <c r="P100" s="131"/>
      <c r="Q100" s="131"/>
      <c r="R100" s="132"/>
    </row>
    <row r="101" spans="1:34" x14ac:dyDescent="0.4">
      <c r="E101" s="113" t="s">
        <v>22</v>
      </c>
      <c r="F101" s="113"/>
      <c r="K101" s="7"/>
      <c r="N101" s="113" t="s">
        <v>22</v>
      </c>
      <c r="O101" s="113"/>
      <c r="S101" s="7" t="s">
        <v>311</v>
      </c>
      <c r="T101" s="18"/>
      <c r="U101" s="18"/>
      <c r="V101" s="18"/>
      <c r="W101" s="18"/>
      <c r="X101" s="18"/>
    </row>
    <row r="102" spans="1:34" x14ac:dyDescent="0.4">
      <c r="E102" s="149"/>
      <c r="F102" s="149"/>
      <c r="I102" s="1" t="s">
        <v>57</v>
      </c>
      <c r="N102" s="149"/>
      <c r="O102" s="149"/>
      <c r="R102" s="1" t="s">
        <v>57</v>
      </c>
      <c r="S102" s="7" t="s">
        <v>68</v>
      </c>
      <c r="T102" s="18"/>
      <c r="U102" s="18"/>
      <c r="V102" s="18"/>
      <c r="W102" s="18"/>
      <c r="X102" s="23"/>
    </row>
    <row r="103" spans="1:34" x14ac:dyDescent="0.4">
      <c r="B103" s="133">
        <f>はじめに!$B$11</f>
        <v>0</v>
      </c>
      <c r="C103" s="134"/>
      <c r="D103" s="134"/>
      <c r="E103" s="134"/>
      <c r="F103" s="134"/>
      <c r="G103" s="134"/>
      <c r="H103" s="134"/>
      <c r="I103" s="135"/>
      <c r="J103" s="136" t="s">
        <v>27</v>
      </c>
      <c r="K103" s="137" t="s">
        <v>42</v>
      </c>
      <c r="L103" s="137"/>
      <c r="M103" s="137"/>
      <c r="N103" s="137"/>
      <c r="O103" s="137"/>
      <c r="P103" s="137"/>
      <c r="Q103" s="137"/>
      <c r="R103" s="137"/>
      <c r="S103" s="136" t="s">
        <v>15</v>
      </c>
      <c r="T103" s="137" t="s">
        <v>47</v>
      </c>
      <c r="U103" s="137"/>
      <c r="V103" s="137"/>
      <c r="W103" s="137"/>
      <c r="X103" s="137"/>
      <c r="Y103" s="137"/>
      <c r="Z103" s="137"/>
      <c r="AA103" s="137"/>
    </row>
    <row r="104" spans="1:34" x14ac:dyDescent="0.4">
      <c r="B104" s="130">
        <f>B50-B63-B100</f>
        <v>0</v>
      </c>
      <c r="C104" s="131"/>
      <c r="D104" s="131"/>
      <c r="E104" s="131"/>
      <c r="F104" s="131"/>
      <c r="G104" s="131"/>
      <c r="H104" s="131"/>
      <c r="I104" s="132"/>
      <c r="J104" s="136"/>
      <c r="K104" s="130">
        <f>K50-K63-K100</f>
        <v>0</v>
      </c>
      <c r="L104" s="131"/>
      <c r="M104" s="131"/>
      <c r="N104" s="131"/>
      <c r="O104" s="131"/>
      <c r="P104" s="131"/>
      <c r="Q104" s="131"/>
      <c r="R104" s="132"/>
      <c r="S104" s="136"/>
      <c r="T104" s="138" t="e">
        <f>B104/K104</f>
        <v>#DIV/0!</v>
      </c>
      <c r="U104" s="139"/>
      <c r="V104" s="139"/>
      <c r="W104" s="139"/>
      <c r="X104" s="139"/>
      <c r="Y104" s="139"/>
      <c r="Z104" s="139"/>
      <c r="AA104" s="140"/>
    </row>
    <row r="105" spans="1:34" x14ac:dyDescent="0.4">
      <c r="B105" s="7"/>
      <c r="K105" s="18"/>
      <c r="L105" s="18"/>
      <c r="M105" s="18"/>
      <c r="N105" s="18"/>
      <c r="O105" s="18"/>
      <c r="P105" s="18"/>
      <c r="Q105" s="18"/>
      <c r="R105" s="18"/>
      <c r="S105" s="18"/>
      <c r="T105" s="18"/>
      <c r="U105" s="18"/>
      <c r="V105" s="18"/>
      <c r="W105" s="13"/>
    </row>
    <row r="106" spans="1:34" x14ac:dyDescent="0.4">
      <c r="A106" s="1" t="s">
        <v>48</v>
      </c>
      <c r="B106" s="7"/>
      <c r="C106" s="7"/>
      <c r="D106" s="7"/>
      <c r="E106" s="7"/>
      <c r="F106" s="7"/>
      <c r="G106" s="7"/>
      <c r="H106" s="1" t="s">
        <v>19</v>
      </c>
      <c r="I106" s="7"/>
      <c r="K106" s="18"/>
      <c r="L106" s="18"/>
      <c r="M106" s="18"/>
      <c r="N106" s="18"/>
      <c r="O106" s="18"/>
      <c r="P106" s="18"/>
      <c r="Q106" s="18"/>
      <c r="R106" s="18"/>
      <c r="S106" s="18"/>
      <c r="T106" s="18"/>
      <c r="U106" s="18"/>
      <c r="V106" s="18"/>
      <c r="W106" s="13"/>
    </row>
    <row r="107" spans="1:34" x14ac:dyDescent="0.4">
      <c r="B107" s="128" t="str">
        <f>B11</f>
        <v>専門・科学技術、業務支援</v>
      </c>
      <c r="C107" s="128"/>
      <c r="D107" s="128"/>
      <c r="E107" s="128"/>
      <c r="F107" s="128"/>
      <c r="G107" s="128"/>
      <c r="H107" s="128"/>
      <c r="I107" s="128"/>
      <c r="K107" s="18"/>
      <c r="L107" s="18"/>
      <c r="M107" s="18"/>
      <c r="N107" s="18"/>
      <c r="O107" s="18"/>
      <c r="P107" s="18"/>
      <c r="Q107" s="18"/>
      <c r="R107" s="18"/>
      <c r="S107" s="18"/>
      <c r="T107" s="18"/>
      <c r="U107" s="18"/>
      <c r="V107" s="18"/>
      <c r="W107" s="13"/>
    </row>
    <row r="108" spans="1:34" x14ac:dyDescent="0.4">
      <c r="B108" s="121">
        <f>$B$12</f>
        <v>0</v>
      </c>
      <c r="C108" s="119"/>
      <c r="D108" s="119"/>
      <c r="E108" s="120"/>
      <c r="F108" s="121">
        <f>$F$12</f>
        <v>0</v>
      </c>
      <c r="G108" s="119"/>
      <c r="H108" s="119"/>
      <c r="I108" s="120"/>
      <c r="K108" s="129" t="s">
        <v>472</v>
      </c>
      <c r="L108" s="129"/>
      <c r="M108" s="129"/>
      <c r="N108" s="129"/>
      <c r="O108" s="129"/>
      <c r="P108" s="129"/>
      <c r="Q108" s="129"/>
      <c r="R108" s="18"/>
      <c r="S108" s="18"/>
      <c r="T108" s="18"/>
      <c r="U108" s="18"/>
      <c r="V108" s="18"/>
      <c r="W108" s="13"/>
    </row>
    <row r="109" spans="1:34" x14ac:dyDescent="0.4">
      <c r="B109" s="130">
        <f>B13</f>
        <v>0</v>
      </c>
      <c r="C109" s="131"/>
      <c r="D109" s="131"/>
      <c r="E109" s="132"/>
      <c r="F109" s="130">
        <f>F13</f>
        <v>0</v>
      </c>
      <c r="G109" s="131"/>
      <c r="H109" s="131"/>
      <c r="I109" s="132"/>
      <c r="K109" s="129"/>
      <c r="L109" s="129"/>
      <c r="M109" s="129"/>
      <c r="N109" s="129"/>
      <c r="O109" s="129"/>
      <c r="P109" s="129"/>
      <c r="Q109" s="129"/>
      <c r="R109" s="18"/>
      <c r="S109" s="18"/>
      <c r="T109" s="18"/>
      <c r="U109" s="18"/>
      <c r="V109" s="18"/>
      <c r="W109" s="13"/>
    </row>
    <row r="110" spans="1:34" ht="19.5" thickBot="1" x14ac:dyDescent="0.45">
      <c r="E110" s="113" t="s">
        <v>22</v>
      </c>
      <c r="F110" s="113"/>
      <c r="K110" s="15"/>
      <c r="L110" s="15"/>
      <c r="M110" s="15"/>
      <c r="N110" s="15"/>
      <c r="O110" s="15"/>
      <c r="P110" s="15"/>
      <c r="Q110" s="15"/>
      <c r="R110" s="15"/>
      <c r="S110" s="15"/>
      <c r="T110" s="15"/>
      <c r="U110" s="15"/>
      <c r="V110" s="15"/>
      <c r="W110" s="14"/>
      <c r="X110" s="108" t="s">
        <v>50</v>
      </c>
      <c r="Y110" s="108"/>
      <c r="Z110" s="108"/>
      <c r="AA110" s="108"/>
      <c r="AB110" s="108"/>
      <c r="AC110" s="108"/>
      <c r="AD110" s="108"/>
      <c r="AE110" s="108"/>
      <c r="AF110" s="108"/>
      <c r="AG110" s="108"/>
      <c r="AH110" s="108"/>
    </row>
    <row r="111" spans="1:34" ht="20.25" thickTop="1" thickBot="1" x14ac:dyDescent="0.45">
      <c r="E111" s="114"/>
      <c r="F111" s="114"/>
      <c r="H111" s="1" t="s">
        <v>19</v>
      </c>
      <c r="X111" s="108"/>
      <c r="Y111" s="108"/>
      <c r="Z111" s="108"/>
      <c r="AA111" s="108"/>
      <c r="AB111" s="108"/>
      <c r="AC111" s="108"/>
      <c r="AD111" s="108"/>
      <c r="AE111" s="108"/>
      <c r="AF111" s="108"/>
      <c r="AG111" s="108"/>
      <c r="AH111" s="108"/>
    </row>
    <row r="112" spans="1:34" ht="19.5" thickTop="1" x14ac:dyDescent="0.4">
      <c r="B112" s="115" t="str">
        <f>CONCATENATE($B$103,"・総生産")</f>
        <v>0・総生産</v>
      </c>
      <c r="C112" s="116">
        <f t="shared" ref="C112:I112" si="21">$B$16</f>
        <v>0</v>
      </c>
      <c r="D112" s="116">
        <f t="shared" si="21"/>
        <v>0</v>
      </c>
      <c r="E112" s="116">
        <f t="shared" si="21"/>
        <v>0</v>
      </c>
      <c r="F112" s="116">
        <f t="shared" si="21"/>
        <v>0</v>
      </c>
      <c r="G112" s="116">
        <f t="shared" si="21"/>
        <v>0</v>
      </c>
      <c r="H112" s="116">
        <f t="shared" si="21"/>
        <v>0</v>
      </c>
      <c r="I112" s="117">
        <f t="shared" si="21"/>
        <v>0</v>
      </c>
    </row>
    <row r="113" spans="2:9" x14ac:dyDescent="0.4">
      <c r="B113" s="118">
        <f>$B$12</f>
        <v>0</v>
      </c>
      <c r="C113" s="119"/>
      <c r="D113" s="119"/>
      <c r="E113" s="120"/>
      <c r="F113" s="121">
        <f>$F$12</f>
        <v>0</v>
      </c>
      <c r="G113" s="119"/>
      <c r="H113" s="119"/>
      <c r="I113" s="122"/>
    </row>
    <row r="114" spans="2:9" ht="19.5" thickBot="1" x14ac:dyDescent="0.45">
      <c r="B114" s="123" t="e">
        <f>B109*T104</f>
        <v>#DIV/0!</v>
      </c>
      <c r="C114" s="124"/>
      <c r="D114" s="124"/>
      <c r="E114" s="125"/>
      <c r="F114" s="126" t="e">
        <f>F109*T104</f>
        <v>#DIV/0!</v>
      </c>
      <c r="G114" s="124"/>
      <c r="H114" s="124"/>
      <c r="I114" s="127"/>
    </row>
    <row r="115" spans="2:9" ht="19.5" thickTop="1" x14ac:dyDescent="0.4"/>
  </sheetData>
  <sheetProtection sheet="1" objects="1" scenarios="1"/>
  <mergeCells count="149">
    <mergeCell ref="B17:I17"/>
    <mergeCell ref="K17:R17"/>
    <mergeCell ref="B18:I18"/>
    <mergeCell ref="K18:R18"/>
    <mergeCell ref="E19:F20"/>
    <mergeCell ref="N19:O20"/>
    <mergeCell ref="X7:AC8"/>
    <mergeCell ref="B11:I11"/>
    <mergeCell ref="B12:E12"/>
    <mergeCell ref="F12:I12"/>
    <mergeCell ref="B13:E13"/>
    <mergeCell ref="F13:I13"/>
    <mergeCell ref="B25:I25"/>
    <mergeCell ref="K25:R25"/>
    <mergeCell ref="B26:I26"/>
    <mergeCell ref="K26:R26"/>
    <mergeCell ref="B30:I30"/>
    <mergeCell ref="K30:R30"/>
    <mergeCell ref="B21:I21"/>
    <mergeCell ref="K21:R21"/>
    <mergeCell ref="B22:I22"/>
    <mergeCell ref="K22:R22"/>
    <mergeCell ref="E23:F24"/>
    <mergeCell ref="N23:O24"/>
    <mergeCell ref="B62:I62"/>
    <mergeCell ref="K62:R62"/>
    <mergeCell ref="B63:I63"/>
    <mergeCell ref="K63:R63"/>
    <mergeCell ref="B100:I100"/>
    <mergeCell ref="K100:R100"/>
    <mergeCell ref="E69:F70"/>
    <mergeCell ref="N69:O70"/>
    <mergeCell ref="B71:I71"/>
    <mergeCell ref="K71:R71"/>
    <mergeCell ref="B72:I72"/>
    <mergeCell ref="K72:R72"/>
    <mergeCell ref="E73:F74"/>
    <mergeCell ref="N73:O74"/>
    <mergeCell ref="B75:I75"/>
    <mergeCell ref="K75:R75"/>
    <mergeCell ref="B67:I67"/>
    <mergeCell ref="K67:R67"/>
    <mergeCell ref="B68:I68"/>
    <mergeCell ref="K68:R68"/>
    <mergeCell ref="B80:I80"/>
    <mergeCell ref="K80:R80"/>
    <mergeCell ref="E81:F82"/>
    <mergeCell ref="N81:O82"/>
    <mergeCell ref="S103:S104"/>
    <mergeCell ref="T103:AA103"/>
    <mergeCell ref="B104:I104"/>
    <mergeCell ref="K104:R104"/>
    <mergeCell ref="T104:AA104"/>
    <mergeCell ref="B107:I107"/>
    <mergeCell ref="E101:F102"/>
    <mergeCell ref="N101:O102"/>
    <mergeCell ref="B103:I103"/>
    <mergeCell ref="J103:J104"/>
    <mergeCell ref="K103:R103"/>
    <mergeCell ref="X110:AH111"/>
    <mergeCell ref="B112:I112"/>
    <mergeCell ref="B113:E113"/>
    <mergeCell ref="F113:I113"/>
    <mergeCell ref="B114:E114"/>
    <mergeCell ref="F114:I114"/>
    <mergeCell ref="B108:E108"/>
    <mergeCell ref="F108:I108"/>
    <mergeCell ref="K108:Q109"/>
    <mergeCell ref="B109:E109"/>
    <mergeCell ref="F109:I109"/>
    <mergeCell ref="E110:F111"/>
    <mergeCell ref="B50:I50"/>
    <mergeCell ref="K50:R50"/>
    <mergeCell ref="E39:F40"/>
    <mergeCell ref="N39:O40"/>
    <mergeCell ref="B41:I41"/>
    <mergeCell ref="K41:R41"/>
    <mergeCell ref="B42:I42"/>
    <mergeCell ref="K42:R42"/>
    <mergeCell ref="E27:F28"/>
    <mergeCell ref="B29:I29"/>
    <mergeCell ref="K29:R29"/>
    <mergeCell ref="E31:F32"/>
    <mergeCell ref="N31:O32"/>
    <mergeCell ref="B33:I33"/>
    <mergeCell ref="K33:R33"/>
    <mergeCell ref="N27:O28"/>
    <mergeCell ref="B38:I38"/>
    <mergeCell ref="K38:R38"/>
    <mergeCell ref="E35:F36"/>
    <mergeCell ref="N35:O36"/>
    <mergeCell ref="B37:I37"/>
    <mergeCell ref="K37:R37"/>
    <mergeCell ref="B34:I34"/>
    <mergeCell ref="K34:R34"/>
    <mergeCell ref="E43:F44"/>
    <mergeCell ref="N43:O44"/>
    <mergeCell ref="B45:I45"/>
    <mergeCell ref="K45:R45"/>
    <mergeCell ref="B46:I46"/>
    <mergeCell ref="K46:R46"/>
    <mergeCell ref="E47:F48"/>
    <mergeCell ref="N47:O48"/>
    <mergeCell ref="B49:I49"/>
    <mergeCell ref="K49:R49"/>
    <mergeCell ref="B58:I58"/>
    <mergeCell ref="K58:R58"/>
    <mergeCell ref="B59:I59"/>
    <mergeCell ref="K59:R59"/>
    <mergeCell ref="E60:F61"/>
    <mergeCell ref="N60:O61"/>
    <mergeCell ref="B54:I54"/>
    <mergeCell ref="K54:R54"/>
    <mergeCell ref="B55:I55"/>
    <mergeCell ref="K55:R55"/>
    <mergeCell ref="E56:F57"/>
    <mergeCell ref="N56:O57"/>
    <mergeCell ref="B83:I83"/>
    <mergeCell ref="K83:R83"/>
    <mergeCell ref="B76:I76"/>
    <mergeCell ref="K76:R76"/>
    <mergeCell ref="E77:F78"/>
    <mergeCell ref="N77:O78"/>
    <mergeCell ref="B79:I79"/>
    <mergeCell ref="K79:R79"/>
    <mergeCell ref="B88:I88"/>
    <mergeCell ref="K88:R88"/>
    <mergeCell ref="E89:F90"/>
    <mergeCell ref="N89:O90"/>
    <mergeCell ref="B91:I91"/>
    <mergeCell ref="K91:R91"/>
    <mergeCell ref="B84:I84"/>
    <mergeCell ref="K84:R84"/>
    <mergeCell ref="E85:F86"/>
    <mergeCell ref="N85:O86"/>
    <mergeCell ref="B87:I87"/>
    <mergeCell ref="K87:R87"/>
    <mergeCell ref="B96:I96"/>
    <mergeCell ref="K96:R96"/>
    <mergeCell ref="E97:F98"/>
    <mergeCell ref="N97:O98"/>
    <mergeCell ref="B99:I99"/>
    <mergeCell ref="K99:R99"/>
    <mergeCell ref="B92:I92"/>
    <mergeCell ref="K92:R92"/>
    <mergeCell ref="E93:F94"/>
    <mergeCell ref="N93:O94"/>
    <mergeCell ref="B95:I95"/>
    <mergeCell ref="K95:R95"/>
  </mergeCells>
  <phoneticPr fontId="2"/>
  <pageMargins left="0.70866141732283472" right="0.70866141732283472" top="0.74803149606299213" bottom="0.74803149606299213" header="0.31496062992125984" footer="0.31496062992125984"/>
  <pageSetup paperSize="8" scale="52" fitToHeight="0" orientation="portrait" r:id="rId1"/>
  <headerFooter>
    <oddHeader>&amp;A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B3837-F96B-47B7-B25E-DAD697A95AA2}">
  <sheetPr>
    <tabColor rgb="FF0000CC"/>
    <pageSetUpPr fitToPage="1"/>
  </sheetPr>
  <dimension ref="A7:BQ95"/>
  <sheetViews>
    <sheetView showGridLines="0" topLeftCell="A76" zoomScaleNormal="100" workbookViewId="0">
      <selection activeCell="T88" sqref="T88"/>
    </sheetView>
  </sheetViews>
  <sheetFormatPr defaultColWidth="3.375" defaultRowHeight="18.75" x14ac:dyDescent="0.4"/>
  <cols>
    <col min="1" max="35" width="3.375" style="1"/>
    <col min="36" max="36" width="3.375" style="2"/>
    <col min="37" max="69" width="3.375" style="3"/>
  </cols>
  <sheetData>
    <row r="7" spans="1:68" x14ac:dyDescent="0.4">
      <c r="K7" s="8"/>
      <c r="L7" s="107" t="s">
        <v>29</v>
      </c>
      <c r="M7" s="107"/>
      <c r="N7" s="107"/>
      <c r="O7" s="107"/>
      <c r="P7" s="107"/>
      <c r="Q7" s="107"/>
    </row>
    <row r="8" spans="1:68" x14ac:dyDescent="0.4">
      <c r="K8" s="9"/>
      <c r="L8" s="107"/>
      <c r="M8" s="107"/>
      <c r="N8" s="107"/>
      <c r="O8" s="107"/>
      <c r="P8" s="107"/>
      <c r="Q8" s="107"/>
    </row>
    <row r="10" spans="1:68" x14ac:dyDescent="0.4">
      <c r="A10" s="1" t="s">
        <v>13</v>
      </c>
      <c r="H10" s="1" t="s">
        <v>19</v>
      </c>
      <c r="AL10" s="4" t="s">
        <v>0</v>
      </c>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row>
    <row r="11" spans="1:68" ht="18.75" customHeight="1" x14ac:dyDescent="0.4">
      <c r="B11" s="128" t="s">
        <v>313</v>
      </c>
      <c r="C11" s="128"/>
      <c r="D11" s="128"/>
      <c r="E11" s="128"/>
      <c r="F11" s="128"/>
      <c r="G11" s="128"/>
      <c r="H11" s="128"/>
      <c r="I11" s="128"/>
      <c r="AL11" s="5"/>
      <c r="AM11" s="4" t="s">
        <v>315</v>
      </c>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row>
    <row r="12" spans="1:68" x14ac:dyDescent="0.4">
      <c r="B12" s="141">
        <f>はじめに!$B$16</f>
        <v>0</v>
      </c>
      <c r="C12" s="119"/>
      <c r="D12" s="119"/>
      <c r="E12" s="120"/>
      <c r="F12" s="141">
        <f>はじめに!$F$16</f>
        <v>0</v>
      </c>
      <c r="G12" s="119"/>
      <c r="H12" s="119"/>
      <c r="I12" s="120"/>
      <c r="AL12" s="5"/>
      <c r="AM12" s="5"/>
      <c r="AN12" s="5" t="s">
        <v>1</v>
      </c>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row>
    <row r="13" spans="1:68" x14ac:dyDescent="0.4">
      <c r="B13" s="241"/>
      <c r="C13" s="242"/>
      <c r="D13" s="242"/>
      <c r="E13" s="243"/>
      <c r="F13" s="241"/>
      <c r="G13" s="242"/>
      <c r="H13" s="242"/>
      <c r="I13" s="243"/>
      <c r="AL13" s="5"/>
      <c r="AM13" s="5"/>
      <c r="AN13" s="5" t="s">
        <v>2</v>
      </c>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row>
    <row r="14" spans="1:68" x14ac:dyDescent="0.4">
      <c r="AL14" s="5"/>
      <c r="AM14" s="4" t="s">
        <v>316</v>
      </c>
      <c r="AN14" s="5"/>
      <c r="AO14" s="5"/>
      <c r="AP14" s="5"/>
      <c r="AQ14" s="5"/>
      <c r="AR14" s="5"/>
      <c r="AS14" s="5"/>
      <c r="AT14" s="5"/>
      <c r="AU14" s="5"/>
      <c r="AV14" s="5"/>
      <c r="AW14" s="6"/>
      <c r="AX14" s="6"/>
      <c r="AY14" s="6"/>
      <c r="AZ14" s="6"/>
      <c r="BA14" s="6"/>
      <c r="BB14" s="6"/>
      <c r="BC14" s="6"/>
      <c r="BD14" s="6"/>
      <c r="BE14" s="6"/>
      <c r="BF14" s="6"/>
      <c r="BG14" s="6"/>
      <c r="BH14" s="6"/>
      <c r="BI14" s="6"/>
      <c r="BJ14" s="6"/>
      <c r="BK14" s="5"/>
      <c r="BL14" s="5"/>
      <c r="BM14" s="5"/>
      <c r="BN14" s="5"/>
      <c r="BO14" s="5"/>
      <c r="BP14" s="5"/>
    </row>
    <row r="15" spans="1:68" x14ac:dyDescent="0.4">
      <c r="A15" s="1" t="s">
        <v>314</v>
      </c>
      <c r="I15" s="1" t="s">
        <v>142</v>
      </c>
      <c r="R15" s="1" t="s">
        <v>142</v>
      </c>
      <c r="AL15" s="6"/>
      <c r="AM15" s="6"/>
      <c r="AN15" s="5" t="s">
        <v>3</v>
      </c>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row>
    <row r="16" spans="1:68" x14ac:dyDescent="0.4">
      <c r="B16" s="133">
        <f>はじめに!$B$11</f>
        <v>0</v>
      </c>
      <c r="C16" s="134"/>
      <c r="D16" s="134"/>
      <c r="E16" s="134"/>
      <c r="F16" s="134"/>
      <c r="G16" s="134"/>
      <c r="H16" s="134"/>
      <c r="I16" s="135"/>
      <c r="K16" s="137" t="s">
        <v>42</v>
      </c>
      <c r="L16" s="137"/>
      <c r="M16" s="137"/>
      <c r="N16" s="137"/>
      <c r="O16" s="137"/>
      <c r="P16" s="137"/>
      <c r="Q16" s="137"/>
      <c r="R16" s="137"/>
      <c r="T16" s="137" t="s">
        <v>114</v>
      </c>
      <c r="U16" s="137"/>
      <c r="V16" s="137"/>
      <c r="W16" s="137"/>
      <c r="X16" s="137"/>
      <c r="Y16" s="137"/>
      <c r="Z16" s="137"/>
      <c r="AA16" s="137"/>
      <c r="AL16" s="6"/>
      <c r="AM16" s="6"/>
      <c r="AN16" s="5" t="s">
        <v>140</v>
      </c>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row>
    <row r="17" spans="1:68" x14ac:dyDescent="0.4">
      <c r="B17" s="121">
        <f>$B$12</f>
        <v>0</v>
      </c>
      <c r="C17" s="119"/>
      <c r="D17" s="119"/>
      <c r="E17" s="120"/>
      <c r="F17" s="121">
        <f>$F$12</f>
        <v>0</v>
      </c>
      <c r="G17" s="119"/>
      <c r="H17" s="119"/>
      <c r="I17" s="120"/>
      <c r="J17" s="31" t="s">
        <v>27</v>
      </c>
      <c r="K17" s="121">
        <f>$B$12</f>
        <v>0</v>
      </c>
      <c r="L17" s="119"/>
      <c r="M17" s="119"/>
      <c r="N17" s="120"/>
      <c r="O17" s="121">
        <f>$F$12</f>
        <v>0</v>
      </c>
      <c r="P17" s="119"/>
      <c r="Q17" s="119"/>
      <c r="R17" s="120"/>
      <c r="S17" s="16" t="s">
        <v>15</v>
      </c>
      <c r="T17" s="121">
        <f>$B$12</f>
        <v>0</v>
      </c>
      <c r="U17" s="119"/>
      <c r="V17" s="119"/>
      <c r="W17" s="120"/>
      <c r="X17" s="121">
        <f>$F$12</f>
        <v>0</v>
      </c>
      <c r="Y17" s="119"/>
      <c r="Z17" s="119"/>
      <c r="AA17" s="1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row>
    <row r="18" spans="1:68" x14ac:dyDescent="0.4">
      <c r="B18" s="241"/>
      <c r="C18" s="242"/>
      <c r="D18" s="242"/>
      <c r="E18" s="243"/>
      <c r="F18" s="241"/>
      <c r="G18" s="242"/>
      <c r="H18" s="242"/>
      <c r="I18" s="243"/>
      <c r="J18" s="6"/>
      <c r="K18" s="241"/>
      <c r="L18" s="242"/>
      <c r="M18" s="242"/>
      <c r="N18" s="243"/>
      <c r="O18" s="241"/>
      <c r="P18" s="242"/>
      <c r="Q18" s="242"/>
      <c r="R18" s="243"/>
      <c r="T18" s="167" t="e">
        <f>B18/K18</f>
        <v>#DIV/0!</v>
      </c>
      <c r="U18" s="168"/>
      <c r="V18" s="168"/>
      <c r="W18" s="169"/>
      <c r="X18" s="167" t="e">
        <f>F18/O18</f>
        <v>#DIV/0!</v>
      </c>
      <c r="Y18" s="168"/>
      <c r="Z18" s="168"/>
      <c r="AA18" s="169"/>
    </row>
    <row r="19" spans="1:68" x14ac:dyDescent="0.4">
      <c r="AL19" s="4" t="s">
        <v>11</v>
      </c>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row>
    <row r="20" spans="1:68" x14ac:dyDescent="0.4">
      <c r="A20" s="1" t="s">
        <v>48</v>
      </c>
      <c r="B20" s="7"/>
      <c r="C20" s="7"/>
      <c r="D20" s="7"/>
      <c r="E20" s="7"/>
      <c r="F20" s="7"/>
      <c r="G20" s="7"/>
      <c r="I20" s="7"/>
      <c r="K20" s="18"/>
      <c r="L20" s="18"/>
      <c r="M20" s="18"/>
      <c r="N20" s="18"/>
      <c r="O20" s="18"/>
      <c r="P20" s="18"/>
      <c r="Q20" s="18"/>
      <c r="R20" s="18"/>
      <c r="S20" s="18"/>
      <c r="T20" s="18"/>
      <c r="U20" s="18"/>
      <c r="V20" s="18"/>
      <c r="W20" s="13"/>
      <c r="AL20" s="5"/>
      <c r="AM20" s="4" t="s">
        <v>317</v>
      </c>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row>
    <row r="21" spans="1:68" x14ac:dyDescent="0.4">
      <c r="B21" s="7"/>
      <c r="C21" s="7"/>
      <c r="D21" s="7"/>
      <c r="E21" s="7"/>
      <c r="F21" s="7"/>
      <c r="G21" s="7"/>
      <c r="H21" s="1" t="s">
        <v>19</v>
      </c>
      <c r="I21" s="7"/>
      <c r="K21" s="18"/>
      <c r="L21" s="18"/>
      <c r="M21" s="18"/>
      <c r="N21" s="18"/>
      <c r="O21" s="18"/>
      <c r="P21" s="18"/>
      <c r="Q21" s="18"/>
      <c r="R21" s="18"/>
      <c r="S21" s="18"/>
      <c r="T21" s="18"/>
      <c r="U21" s="18"/>
      <c r="V21" s="18"/>
      <c r="W21" s="13"/>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row>
    <row r="22" spans="1:68" x14ac:dyDescent="0.4">
      <c r="B22" s="177" t="s">
        <v>488</v>
      </c>
      <c r="C22" s="178"/>
      <c r="D22" s="178"/>
      <c r="E22" s="178"/>
      <c r="F22" s="178"/>
      <c r="G22" s="178"/>
      <c r="H22" s="178"/>
      <c r="I22" s="179"/>
      <c r="K22" s="18"/>
      <c r="L22" s="18"/>
      <c r="M22" s="18"/>
      <c r="N22" s="18"/>
      <c r="O22" s="18"/>
      <c r="P22" s="18"/>
      <c r="Q22" s="18"/>
      <c r="R22" s="18"/>
      <c r="S22" s="18"/>
      <c r="T22" s="18"/>
      <c r="U22" s="18"/>
      <c r="V22" s="18"/>
      <c r="W22" s="13"/>
    </row>
    <row r="23" spans="1:68" x14ac:dyDescent="0.4">
      <c r="B23" s="141">
        <f>$B$12</f>
        <v>0</v>
      </c>
      <c r="C23" s="174"/>
      <c r="D23" s="174"/>
      <c r="E23" s="175"/>
      <c r="F23" s="121">
        <f>$F$12</f>
        <v>0</v>
      </c>
      <c r="G23" s="119"/>
      <c r="H23" s="119"/>
      <c r="I23" s="120"/>
      <c r="K23" s="129" t="s">
        <v>49</v>
      </c>
      <c r="L23" s="129"/>
      <c r="M23" s="129"/>
      <c r="N23" s="129"/>
      <c r="O23" s="129"/>
      <c r="P23" s="129"/>
      <c r="Q23" s="129"/>
      <c r="R23" s="18"/>
      <c r="S23" s="18"/>
      <c r="T23" s="18"/>
      <c r="U23" s="18"/>
      <c r="V23" s="18"/>
      <c r="W23" s="13"/>
    </row>
    <row r="24" spans="1:68" x14ac:dyDescent="0.4">
      <c r="B24" s="130">
        <f>B13</f>
        <v>0</v>
      </c>
      <c r="C24" s="131"/>
      <c r="D24" s="131"/>
      <c r="E24" s="132"/>
      <c r="F24" s="130">
        <f>F13</f>
        <v>0</v>
      </c>
      <c r="G24" s="131"/>
      <c r="H24" s="131"/>
      <c r="I24" s="132"/>
      <c r="K24" s="129"/>
      <c r="L24" s="129"/>
      <c r="M24" s="129"/>
      <c r="N24" s="129"/>
      <c r="O24" s="129"/>
      <c r="P24" s="129"/>
      <c r="Q24" s="129"/>
      <c r="R24" s="18"/>
      <c r="S24" s="18"/>
      <c r="T24" s="18"/>
      <c r="U24" s="18"/>
      <c r="V24" s="18"/>
      <c r="W24" s="13"/>
    </row>
    <row r="25" spans="1:68" ht="19.5" customHeight="1" thickBot="1" x14ac:dyDescent="0.45">
      <c r="E25" s="113" t="s">
        <v>22</v>
      </c>
      <c r="F25" s="113"/>
      <c r="K25" s="15"/>
      <c r="L25" s="15"/>
      <c r="M25" s="15"/>
      <c r="N25" s="15"/>
      <c r="O25" s="15"/>
      <c r="P25" s="15"/>
      <c r="Q25" s="15"/>
      <c r="R25" s="15"/>
      <c r="S25" s="15"/>
      <c r="T25" s="15"/>
      <c r="U25" s="15"/>
      <c r="V25" s="15"/>
      <c r="W25" s="14"/>
      <c r="X25" s="108" t="s">
        <v>50</v>
      </c>
      <c r="Y25" s="108"/>
      <c r="Z25" s="108"/>
      <c r="AA25" s="108"/>
      <c r="AB25" s="108"/>
      <c r="AC25" s="108"/>
      <c r="AD25" s="108"/>
      <c r="AE25" s="108"/>
      <c r="AF25" s="108"/>
      <c r="AG25" s="108"/>
      <c r="AH25" s="108"/>
    </row>
    <row r="26" spans="1:68" ht="20.25" customHeight="1" thickTop="1" thickBot="1" x14ac:dyDescent="0.45">
      <c r="E26" s="176"/>
      <c r="F26" s="176"/>
      <c r="H26" s="1" t="s">
        <v>19</v>
      </c>
      <c r="X26" s="108"/>
      <c r="Y26" s="108"/>
      <c r="Z26" s="108"/>
      <c r="AA26" s="108"/>
      <c r="AB26" s="108"/>
      <c r="AC26" s="108"/>
      <c r="AD26" s="108"/>
      <c r="AE26" s="108"/>
      <c r="AF26" s="108"/>
      <c r="AG26" s="108"/>
      <c r="AH26" s="108"/>
    </row>
    <row r="27" spans="1:68" ht="19.5" thickTop="1" x14ac:dyDescent="0.4">
      <c r="B27" s="115" t="str">
        <f>CONCATENATE($B$16,"・総生産")</f>
        <v>0・総生産</v>
      </c>
      <c r="C27" s="116"/>
      <c r="D27" s="116"/>
      <c r="E27" s="116"/>
      <c r="F27" s="116"/>
      <c r="G27" s="116"/>
      <c r="H27" s="116"/>
      <c r="I27" s="117"/>
    </row>
    <row r="28" spans="1:68" x14ac:dyDescent="0.4">
      <c r="B28" s="118">
        <f>$B$12</f>
        <v>0</v>
      </c>
      <c r="C28" s="119"/>
      <c r="D28" s="119"/>
      <c r="E28" s="120"/>
      <c r="F28" s="121">
        <f>$F$12</f>
        <v>0</v>
      </c>
      <c r="G28" s="119"/>
      <c r="H28" s="119"/>
      <c r="I28" s="122"/>
    </row>
    <row r="29" spans="1:68" ht="19.5" thickBot="1" x14ac:dyDescent="0.45">
      <c r="B29" s="123" t="e">
        <f>T18*B24</f>
        <v>#DIV/0!</v>
      </c>
      <c r="C29" s="124"/>
      <c r="D29" s="124"/>
      <c r="E29" s="125"/>
      <c r="F29" s="126" t="e">
        <f>X18*F24</f>
        <v>#DIV/0!</v>
      </c>
      <c r="G29" s="124"/>
      <c r="H29" s="124"/>
      <c r="I29" s="127"/>
    </row>
    <row r="30" spans="1:68" ht="19.5" thickTop="1" x14ac:dyDescent="0.4"/>
    <row r="34" spans="1:68" x14ac:dyDescent="0.4">
      <c r="A34" s="1" t="s">
        <v>13</v>
      </c>
      <c r="H34" s="1" t="s">
        <v>19</v>
      </c>
      <c r="AL34" s="4" t="s">
        <v>0</v>
      </c>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row>
    <row r="35" spans="1:68" x14ac:dyDescent="0.4">
      <c r="B35" s="128" t="s">
        <v>318</v>
      </c>
      <c r="C35" s="128"/>
      <c r="D35" s="128"/>
      <c r="E35" s="128"/>
      <c r="F35" s="128"/>
      <c r="G35" s="128"/>
      <c r="H35" s="128"/>
      <c r="I35" s="128"/>
      <c r="AL35" s="5"/>
      <c r="AM35" s="4" t="s">
        <v>319</v>
      </c>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row>
    <row r="36" spans="1:68" x14ac:dyDescent="0.4">
      <c r="B36" s="141">
        <f>はじめに!$B$16</f>
        <v>0</v>
      </c>
      <c r="C36" s="119"/>
      <c r="D36" s="119"/>
      <c r="E36" s="120"/>
      <c r="F36" s="141">
        <f>はじめに!$F$16</f>
        <v>0</v>
      </c>
      <c r="G36" s="119"/>
      <c r="H36" s="119"/>
      <c r="I36" s="120"/>
      <c r="AL36" s="5"/>
      <c r="AM36" s="5"/>
      <c r="AN36" s="5" t="s">
        <v>1</v>
      </c>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row>
    <row r="37" spans="1:68" x14ac:dyDescent="0.4">
      <c r="B37" s="241"/>
      <c r="C37" s="242"/>
      <c r="D37" s="242"/>
      <c r="E37" s="243"/>
      <c r="F37" s="241"/>
      <c r="G37" s="242"/>
      <c r="H37" s="242"/>
      <c r="I37" s="243"/>
      <c r="AL37" s="5"/>
      <c r="AM37" s="5"/>
      <c r="AN37" s="5" t="s">
        <v>2</v>
      </c>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row>
    <row r="38" spans="1:68" x14ac:dyDescent="0.4">
      <c r="AL38" s="5"/>
      <c r="AM38" s="4" t="s">
        <v>60</v>
      </c>
      <c r="AN38" s="5"/>
      <c r="AO38" s="5"/>
      <c r="AP38" s="5"/>
      <c r="AQ38" s="5"/>
      <c r="AR38" s="5"/>
      <c r="AS38" s="5"/>
      <c r="AT38" s="5"/>
      <c r="AU38" s="5"/>
      <c r="AV38" s="5"/>
      <c r="AW38" s="6"/>
      <c r="AX38" s="6"/>
      <c r="AY38" s="6"/>
      <c r="AZ38" s="6"/>
      <c r="BA38" s="6"/>
      <c r="BB38" s="6"/>
      <c r="BC38" s="6"/>
      <c r="BD38" s="6"/>
      <c r="BE38" s="6"/>
      <c r="BF38" s="6"/>
      <c r="BG38" s="6"/>
      <c r="BH38" s="6"/>
      <c r="BI38" s="6"/>
      <c r="BJ38" s="6"/>
      <c r="BK38" s="5"/>
      <c r="BL38" s="5"/>
      <c r="BM38" s="5"/>
      <c r="BN38" s="5"/>
      <c r="BO38" s="5"/>
      <c r="BP38" s="5"/>
    </row>
    <row r="39" spans="1:68" x14ac:dyDescent="0.4">
      <c r="A39" s="1" t="s">
        <v>325</v>
      </c>
      <c r="AL39" s="6"/>
      <c r="AM39" s="6"/>
      <c r="AN39" s="19" t="s">
        <v>320</v>
      </c>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row>
    <row r="40" spans="1:68" x14ac:dyDescent="0.4">
      <c r="I40" s="1" t="s">
        <v>57</v>
      </c>
      <c r="R40" s="1" t="s">
        <v>57</v>
      </c>
      <c r="AL40" s="6"/>
      <c r="AM40" s="4" t="s">
        <v>60</v>
      </c>
      <c r="AN40" s="5"/>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row>
    <row r="41" spans="1:68" x14ac:dyDescent="0.4">
      <c r="B41" s="133" t="str">
        <f>CONCATENATE(はじめに!$B$11,"・会社以外の法人")</f>
        <v>・会社以外の法人</v>
      </c>
      <c r="C41" s="134">
        <f t="shared" ref="C41:I41" si="0">$B$16</f>
        <v>0</v>
      </c>
      <c r="D41" s="134">
        <f t="shared" si="0"/>
        <v>0</v>
      </c>
      <c r="E41" s="134">
        <f t="shared" si="0"/>
        <v>0</v>
      </c>
      <c r="F41" s="134">
        <f t="shared" si="0"/>
        <v>0</v>
      </c>
      <c r="G41" s="134">
        <f t="shared" si="0"/>
        <v>0</v>
      </c>
      <c r="H41" s="134">
        <f t="shared" si="0"/>
        <v>0</v>
      </c>
      <c r="I41" s="135">
        <f t="shared" si="0"/>
        <v>0</v>
      </c>
      <c r="K41" s="137" t="s">
        <v>326</v>
      </c>
      <c r="L41" s="137"/>
      <c r="M41" s="137"/>
      <c r="N41" s="137"/>
      <c r="O41" s="137"/>
      <c r="P41" s="137"/>
      <c r="Q41" s="137"/>
      <c r="R41" s="137"/>
      <c r="AL41" s="6"/>
      <c r="AM41" s="6"/>
      <c r="AN41" s="19" t="s">
        <v>321</v>
      </c>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row>
    <row r="42" spans="1:68" x14ac:dyDescent="0.4">
      <c r="B42" s="245"/>
      <c r="C42" s="246"/>
      <c r="D42" s="246"/>
      <c r="E42" s="246"/>
      <c r="F42" s="246"/>
      <c r="G42" s="246"/>
      <c r="H42" s="246"/>
      <c r="I42" s="247"/>
      <c r="K42" s="245"/>
      <c r="L42" s="246"/>
      <c r="M42" s="246"/>
      <c r="N42" s="246"/>
      <c r="O42" s="246"/>
      <c r="P42" s="246"/>
      <c r="Q42" s="246"/>
      <c r="R42" s="247"/>
      <c r="AL42" s="6"/>
      <c r="AM42" s="6"/>
      <c r="AN42" s="19" t="s">
        <v>217</v>
      </c>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row>
    <row r="43" spans="1:68" x14ac:dyDescent="0.4">
      <c r="E43" s="183" t="s">
        <v>14</v>
      </c>
      <c r="F43" s="183"/>
      <c r="N43" s="183" t="s">
        <v>14</v>
      </c>
      <c r="O43" s="183"/>
      <c r="AL43" s="6"/>
      <c r="AM43" s="6"/>
      <c r="AN43" s="5" t="s">
        <v>63</v>
      </c>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row>
    <row r="44" spans="1:68" x14ac:dyDescent="0.4">
      <c r="E44" s="184"/>
      <c r="F44" s="184"/>
      <c r="I44" s="1" t="s">
        <v>57</v>
      </c>
      <c r="N44" s="184"/>
      <c r="O44" s="184"/>
      <c r="R44" s="1" t="s">
        <v>57</v>
      </c>
      <c r="AL44" s="6"/>
      <c r="AM44" s="6"/>
      <c r="AN44" s="6" t="s">
        <v>322</v>
      </c>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row>
    <row r="45" spans="1:68" x14ac:dyDescent="0.4">
      <c r="B45" s="133" t="str">
        <f>CONCATENATE(はじめに!$B$11,"・国、地方公共団体")</f>
        <v>・国、地方公共団体</v>
      </c>
      <c r="C45" s="134">
        <f t="shared" ref="C45:I45" si="1">$B$16</f>
        <v>0</v>
      </c>
      <c r="D45" s="134">
        <f t="shared" si="1"/>
        <v>0</v>
      </c>
      <c r="E45" s="134">
        <f t="shared" si="1"/>
        <v>0</v>
      </c>
      <c r="F45" s="134">
        <f t="shared" si="1"/>
        <v>0</v>
      </c>
      <c r="G45" s="134">
        <f t="shared" si="1"/>
        <v>0</v>
      </c>
      <c r="H45" s="134">
        <f t="shared" si="1"/>
        <v>0</v>
      </c>
      <c r="I45" s="135">
        <f t="shared" si="1"/>
        <v>0</v>
      </c>
      <c r="K45" s="137" t="s">
        <v>327</v>
      </c>
      <c r="L45" s="137"/>
      <c r="M45" s="137"/>
      <c r="N45" s="137"/>
      <c r="O45" s="137"/>
      <c r="P45" s="137"/>
      <c r="Q45" s="137"/>
      <c r="R45" s="137"/>
      <c r="AL45" s="6"/>
      <c r="AM45" s="6"/>
      <c r="AN45" s="5" t="s">
        <v>4</v>
      </c>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row>
    <row r="46" spans="1:68" x14ac:dyDescent="0.4">
      <c r="B46" s="245"/>
      <c r="C46" s="246"/>
      <c r="D46" s="246"/>
      <c r="E46" s="246"/>
      <c r="F46" s="246"/>
      <c r="G46" s="246"/>
      <c r="H46" s="246"/>
      <c r="I46" s="247"/>
      <c r="K46" s="245"/>
      <c r="L46" s="246"/>
      <c r="M46" s="246"/>
      <c r="N46" s="246"/>
      <c r="O46" s="246"/>
      <c r="P46" s="246"/>
      <c r="Q46" s="246"/>
      <c r="R46" s="247"/>
      <c r="AL46" s="6"/>
      <c r="AM46" s="4" t="s">
        <v>60</v>
      </c>
      <c r="AN46" s="5"/>
      <c r="AO46" s="5"/>
      <c r="AP46" s="5"/>
      <c r="AQ46" s="5"/>
      <c r="AR46" s="5"/>
      <c r="AS46" s="5"/>
      <c r="AT46" s="5"/>
      <c r="AU46" s="5"/>
      <c r="AV46" s="5"/>
      <c r="AW46" s="6"/>
      <c r="AX46" s="6"/>
      <c r="AY46" s="6"/>
      <c r="AZ46" s="6"/>
      <c r="BA46" s="6"/>
      <c r="BB46" s="6"/>
      <c r="BC46" s="6"/>
      <c r="BD46" s="6"/>
      <c r="BE46" s="6"/>
      <c r="BF46" s="6"/>
      <c r="BG46" s="6"/>
      <c r="BH46" s="6"/>
      <c r="BI46" s="6"/>
      <c r="BJ46" s="6"/>
      <c r="BK46" s="5"/>
      <c r="BL46" s="5"/>
      <c r="BM46" s="6"/>
      <c r="BN46" s="6"/>
      <c r="BO46" s="6"/>
      <c r="BP46" s="6"/>
    </row>
    <row r="47" spans="1:68" x14ac:dyDescent="0.4">
      <c r="E47" s="113" t="s">
        <v>22</v>
      </c>
      <c r="F47" s="113"/>
      <c r="G47" s="18"/>
      <c r="H47" s="18"/>
      <c r="I47" s="18"/>
      <c r="J47" s="18"/>
      <c r="K47" s="17"/>
      <c r="L47" s="18"/>
      <c r="M47" s="18"/>
      <c r="N47" s="113" t="s">
        <v>22</v>
      </c>
      <c r="O47" s="113"/>
      <c r="AL47" s="6"/>
      <c r="AM47" s="6"/>
      <c r="AN47" s="19" t="s">
        <v>323</v>
      </c>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row>
    <row r="48" spans="1:68" x14ac:dyDescent="0.4">
      <c r="E48" s="149"/>
      <c r="F48" s="149"/>
      <c r="I48" s="1" t="s">
        <v>57</v>
      </c>
      <c r="N48" s="149"/>
      <c r="O48" s="149"/>
      <c r="R48" s="1" t="s">
        <v>57</v>
      </c>
      <c r="AL48" s="6"/>
      <c r="AM48" s="6"/>
      <c r="AN48" s="5" t="s">
        <v>63</v>
      </c>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row>
    <row r="49" spans="2:68" x14ac:dyDescent="0.4">
      <c r="B49" s="133" t="str">
        <f>CONCATENATE(はじめに!$B$11,"・学校教育従業者数")</f>
        <v>・学校教育従業者数</v>
      </c>
      <c r="C49" s="134" t="str">
        <f t="shared" ref="C49:I49" si="2">CONCATENATE($B$16,"・林野面積")</f>
        <v>0・林野面積</v>
      </c>
      <c r="D49" s="134" t="str">
        <f t="shared" si="2"/>
        <v>0・林野面積</v>
      </c>
      <c r="E49" s="134" t="str">
        <f t="shared" si="2"/>
        <v>0・林野面積</v>
      </c>
      <c r="F49" s="134" t="str">
        <f t="shared" si="2"/>
        <v>0・林野面積</v>
      </c>
      <c r="G49" s="134" t="str">
        <f t="shared" si="2"/>
        <v>0・林野面積</v>
      </c>
      <c r="H49" s="134" t="str">
        <f t="shared" si="2"/>
        <v>0・林野面積</v>
      </c>
      <c r="I49" s="135" t="str">
        <f t="shared" si="2"/>
        <v>0・林野面積</v>
      </c>
      <c r="K49" s="137" t="s">
        <v>328</v>
      </c>
      <c r="L49" s="137"/>
      <c r="M49" s="137"/>
      <c r="N49" s="137"/>
      <c r="O49" s="137"/>
      <c r="P49" s="137"/>
      <c r="Q49" s="137"/>
      <c r="R49" s="137"/>
      <c r="AL49" s="6"/>
      <c r="AM49" s="6"/>
      <c r="AN49" s="5" t="s">
        <v>4</v>
      </c>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row>
    <row r="50" spans="2:68" x14ac:dyDescent="0.4">
      <c r="B50" s="130">
        <f>B42+B46</f>
        <v>0</v>
      </c>
      <c r="C50" s="131"/>
      <c r="D50" s="131"/>
      <c r="E50" s="131"/>
      <c r="F50" s="131"/>
      <c r="G50" s="131"/>
      <c r="H50" s="131"/>
      <c r="I50" s="132"/>
      <c r="K50" s="130">
        <f>K42+K46</f>
        <v>0</v>
      </c>
      <c r="L50" s="131"/>
      <c r="M50" s="131"/>
      <c r="N50" s="131"/>
      <c r="O50" s="131"/>
      <c r="P50" s="131"/>
      <c r="Q50" s="131"/>
      <c r="R50" s="132"/>
      <c r="AL50" s="6"/>
      <c r="AM50" s="6"/>
      <c r="AN50" s="5"/>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row>
    <row r="51" spans="2:68" ht="18.75" customHeight="1" x14ac:dyDescent="0.4"/>
    <row r="52" spans="2:68" ht="18.75" customHeight="1" x14ac:dyDescent="0.4">
      <c r="B52" s="1" t="s">
        <v>199</v>
      </c>
      <c r="AL52" s="4" t="s">
        <v>11</v>
      </c>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row>
    <row r="53" spans="2:68" x14ac:dyDescent="0.4">
      <c r="I53" s="1" t="s">
        <v>57</v>
      </c>
      <c r="R53" s="1" t="s">
        <v>57</v>
      </c>
      <c r="AL53" s="5"/>
      <c r="AM53" s="4" t="s">
        <v>324</v>
      </c>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row>
    <row r="54" spans="2:68" x14ac:dyDescent="0.4">
      <c r="B54" s="133" t="str">
        <f>CONCATENATE(はじめに!$B$11,"・会社以外の法人")</f>
        <v>・会社以外の法人</v>
      </c>
      <c r="C54" s="134">
        <f t="shared" ref="C54:I54" si="3">$B$16</f>
        <v>0</v>
      </c>
      <c r="D54" s="134">
        <f t="shared" si="3"/>
        <v>0</v>
      </c>
      <c r="E54" s="134">
        <f t="shared" si="3"/>
        <v>0</v>
      </c>
      <c r="F54" s="134">
        <f t="shared" si="3"/>
        <v>0</v>
      </c>
      <c r="G54" s="134">
        <f t="shared" si="3"/>
        <v>0</v>
      </c>
      <c r="H54" s="134">
        <f t="shared" si="3"/>
        <v>0</v>
      </c>
      <c r="I54" s="135">
        <f t="shared" si="3"/>
        <v>0</v>
      </c>
      <c r="K54" s="137" t="s">
        <v>326</v>
      </c>
      <c r="L54" s="137"/>
      <c r="M54" s="137"/>
      <c r="N54" s="137"/>
      <c r="O54" s="137"/>
      <c r="P54" s="137"/>
      <c r="Q54" s="137"/>
      <c r="R54" s="137"/>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row>
    <row r="55" spans="2:68" x14ac:dyDescent="0.4">
      <c r="B55" s="245"/>
      <c r="C55" s="246"/>
      <c r="D55" s="246"/>
      <c r="E55" s="246"/>
      <c r="F55" s="246"/>
      <c r="G55" s="246"/>
      <c r="H55" s="246"/>
      <c r="I55" s="247"/>
      <c r="K55" s="245"/>
      <c r="L55" s="246"/>
      <c r="M55" s="246"/>
      <c r="N55" s="246"/>
      <c r="O55" s="246"/>
      <c r="P55" s="246"/>
      <c r="Q55" s="246"/>
      <c r="R55" s="247"/>
    </row>
    <row r="56" spans="2:68" x14ac:dyDescent="0.4">
      <c r="E56" s="183" t="s">
        <v>14</v>
      </c>
      <c r="F56" s="183"/>
      <c r="N56" s="183" t="s">
        <v>14</v>
      </c>
      <c r="O56" s="183"/>
    </row>
    <row r="57" spans="2:68" x14ac:dyDescent="0.4">
      <c r="E57" s="184"/>
      <c r="F57" s="184"/>
      <c r="I57" s="1" t="s">
        <v>57</v>
      </c>
      <c r="N57" s="184"/>
      <c r="O57" s="184"/>
      <c r="R57" s="1" t="s">
        <v>57</v>
      </c>
    </row>
    <row r="58" spans="2:68" x14ac:dyDescent="0.4">
      <c r="B58" s="133" t="str">
        <f>CONCATENATE(はじめに!$B$11,"・国、地方公共団体")</f>
        <v>・国、地方公共団体</v>
      </c>
      <c r="C58" s="134">
        <f t="shared" ref="C58:I58" si="4">$B$16</f>
        <v>0</v>
      </c>
      <c r="D58" s="134">
        <f t="shared" si="4"/>
        <v>0</v>
      </c>
      <c r="E58" s="134">
        <f t="shared" si="4"/>
        <v>0</v>
      </c>
      <c r="F58" s="134">
        <f t="shared" si="4"/>
        <v>0</v>
      </c>
      <c r="G58" s="134">
        <f t="shared" si="4"/>
        <v>0</v>
      </c>
      <c r="H58" s="134">
        <f t="shared" si="4"/>
        <v>0</v>
      </c>
      <c r="I58" s="135">
        <f t="shared" si="4"/>
        <v>0</v>
      </c>
      <c r="K58" s="137" t="s">
        <v>327</v>
      </c>
      <c r="L58" s="137"/>
      <c r="M58" s="137"/>
      <c r="N58" s="137"/>
      <c r="O58" s="137"/>
      <c r="P58" s="137"/>
      <c r="Q58" s="137"/>
      <c r="R58" s="137"/>
    </row>
    <row r="59" spans="2:68" x14ac:dyDescent="0.4">
      <c r="B59" s="245"/>
      <c r="C59" s="246"/>
      <c r="D59" s="246"/>
      <c r="E59" s="246"/>
      <c r="F59" s="246"/>
      <c r="G59" s="246"/>
      <c r="H59" s="246"/>
      <c r="I59" s="247"/>
      <c r="K59" s="245"/>
      <c r="L59" s="246"/>
      <c r="M59" s="246"/>
      <c r="N59" s="246"/>
      <c r="O59" s="246"/>
      <c r="P59" s="246"/>
      <c r="Q59" s="246"/>
      <c r="R59" s="247"/>
    </row>
    <row r="60" spans="2:68" x14ac:dyDescent="0.4">
      <c r="E60" s="113" t="s">
        <v>22</v>
      </c>
      <c r="F60" s="113"/>
      <c r="G60" s="18"/>
      <c r="H60" s="18"/>
      <c r="I60" s="18"/>
      <c r="J60" s="18"/>
      <c r="K60" s="17"/>
      <c r="L60" s="18"/>
      <c r="M60" s="18"/>
      <c r="N60" s="113" t="s">
        <v>22</v>
      </c>
      <c r="O60" s="113"/>
    </row>
    <row r="61" spans="2:68" x14ac:dyDescent="0.4">
      <c r="E61" s="149"/>
      <c r="F61" s="149"/>
      <c r="I61" s="1" t="s">
        <v>57</v>
      </c>
      <c r="N61" s="149"/>
      <c r="O61" s="149"/>
      <c r="R61" s="1" t="s">
        <v>57</v>
      </c>
    </row>
    <row r="62" spans="2:68" x14ac:dyDescent="0.4">
      <c r="B62" s="133" t="str">
        <f>CONCATENATE(はじめに!$B$11,"・学校教育従業者数")</f>
        <v>・学校教育従業者数</v>
      </c>
      <c r="C62" s="134" t="str">
        <f t="shared" ref="C62:I62" si="5">CONCATENATE($B$16,"・林野面積")</f>
        <v>0・林野面積</v>
      </c>
      <c r="D62" s="134" t="str">
        <f t="shared" si="5"/>
        <v>0・林野面積</v>
      </c>
      <c r="E62" s="134" t="str">
        <f t="shared" si="5"/>
        <v>0・林野面積</v>
      </c>
      <c r="F62" s="134" t="str">
        <f t="shared" si="5"/>
        <v>0・林野面積</v>
      </c>
      <c r="G62" s="134" t="str">
        <f t="shared" si="5"/>
        <v>0・林野面積</v>
      </c>
      <c r="H62" s="134" t="str">
        <f t="shared" si="5"/>
        <v>0・林野面積</v>
      </c>
      <c r="I62" s="135" t="str">
        <f t="shared" si="5"/>
        <v>0・林野面積</v>
      </c>
      <c r="K62" s="137" t="s">
        <v>328</v>
      </c>
      <c r="L62" s="137"/>
      <c r="M62" s="137"/>
      <c r="N62" s="137"/>
      <c r="O62" s="137"/>
      <c r="P62" s="137"/>
      <c r="Q62" s="137"/>
      <c r="R62" s="137"/>
    </row>
    <row r="63" spans="2:68" x14ac:dyDescent="0.4">
      <c r="B63" s="130">
        <f>B55+B59</f>
        <v>0</v>
      </c>
      <c r="C63" s="131"/>
      <c r="D63" s="131"/>
      <c r="E63" s="131"/>
      <c r="F63" s="131"/>
      <c r="G63" s="131"/>
      <c r="H63" s="131"/>
      <c r="I63" s="132"/>
      <c r="K63" s="130">
        <f>K55+K59</f>
        <v>0</v>
      </c>
      <c r="L63" s="131"/>
      <c r="M63" s="131"/>
      <c r="N63" s="131"/>
      <c r="O63" s="131"/>
      <c r="P63" s="131"/>
      <c r="Q63" s="131"/>
      <c r="R63" s="132"/>
    </row>
    <row r="64" spans="2:68" x14ac:dyDescent="0.4">
      <c r="E64" s="113" t="s">
        <v>22</v>
      </c>
      <c r="F64" s="113"/>
      <c r="G64" s="18"/>
      <c r="H64" s="18"/>
      <c r="I64" s="18"/>
      <c r="J64" s="18"/>
      <c r="K64" s="17"/>
      <c r="L64" s="18"/>
      <c r="M64" s="18"/>
      <c r="N64" s="113" t="s">
        <v>22</v>
      </c>
      <c r="O64" s="113"/>
      <c r="S64" s="7" t="s">
        <v>68</v>
      </c>
    </row>
    <row r="65" spans="1:18" x14ac:dyDescent="0.4">
      <c r="E65" s="149"/>
      <c r="F65" s="149"/>
      <c r="I65" s="1" t="s">
        <v>57</v>
      </c>
      <c r="N65" s="149"/>
      <c r="O65" s="149"/>
      <c r="R65" s="1" t="s">
        <v>57</v>
      </c>
    </row>
    <row r="66" spans="1:18" x14ac:dyDescent="0.4">
      <c r="B66" s="133" t="str">
        <f>CONCATENATE(はじめに!$B$11,"・学校教育従業者数")</f>
        <v>・学校教育従業者数</v>
      </c>
      <c r="C66" s="134" t="str">
        <f t="shared" ref="C66:I66" si="6">CONCATENATE($B$16,"・林野面積")</f>
        <v>0・林野面積</v>
      </c>
      <c r="D66" s="134" t="str">
        <f t="shared" si="6"/>
        <v>0・林野面積</v>
      </c>
      <c r="E66" s="134" t="str">
        <f t="shared" si="6"/>
        <v>0・林野面積</v>
      </c>
      <c r="F66" s="134" t="str">
        <f t="shared" si="6"/>
        <v>0・林野面積</v>
      </c>
      <c r="G66" s="134" t="str">
        <f t="shared" si="6"/>
        <v>0・林野面積</v>
      </c>
      <c r="H66" s="134" t="str">
        <f t="shared" si="6"/>
        <v>0・林野面積</v>
      </c>
      <c r="I66" s="135" t="str">
        <f t="shared" si="6"/>
        <v>0・林野面積</v>
      </c>
      <c r="K66" s="137" t="s">
        <v>328</v>
      </c>
      <c r="L66" s="137"/>
      <c r="M66" s="137"/>
      <c r="N66" s="137"/>
      <c r="O66" s="137"/>
      <c r="P66" s="137"/>
      <c r="Q66" s="137"/>
      <c r="R66" s="137"/>
    </row>
    <row r="67" spans="1:18" x14ac:dyDescent="0.4">
      <c r="B67" s="130">
        <f>B50-B63</f>
        <v>0</v>
      </c>
      <c r="C67" s="131"/>
      <c r="D67" s="131"/>
      <c r="E67" s="131"/>
      <c r="F67" s="131"/>
      <c r="G67" s="131"/>
      <c r="H67" s="131"/>
      <c r="I67" s="132"/>
      <c r="K67" s="130">
        <f>K50-K63</f>
        <v>0</v>
      </c>
      <c r="L67" s="131"/>
      <c r="M67" s="131"/>
      <c r="N67" s="131"/>
      <c r="O67" s="131"/>
      <c r="P67" s="131"/>
      <c r="Q67" s="131"/>
      <c r="R67" s="132"/>
    </row>
    <row r="69" spans="1:18" x14ac:dyDescent="0.4">
      <c r="A69" s="1" t="s">
        <v>329</v>
      </c>
    </row>
    <row r="70" spans="1:18" x14ac:dyDescent="0.4">
      <c r="I70" s="1" t="s">
        <v>57</v>
      </c>
      <c r="R70" s="1" t="s">
        <v>57</v>
      </c>
    </row>
    <row r="71" spans="1:18" x14ac:dyDescent="0.4">
      <c r="B71" s="133" t="str">
        <f>CONCATENATE(はじめに!$B$11,"・職業、教育支援施設")</f>
        <v>・職業、教育支援施設</v>
      </c>
      <c r="C71" s="134">
        <f t="shared" ref="C71:I71" si="7">$B$16</f>
        <v>0</v>
      </c>
      <c r="D71" s="134">
        <f t="shared" si="7"/>
        <v>0</v>
      </c>
      <c r="E71" s="134">
        <f t="shared" si="7"/>
        <v>0</v>
      </c>
      <c r="F71" s="134">
        <f t="shared" si="7"/>
        <v>0</v>
      </c>
      <c r="G71" s="134">
        <f t="shared" si="7"/>
        <v>0</v>
      </c>
      <c r="H71" s="134">
        <f t="shared" si="7"/>
        <v>0</v>
      </c>
      <c r="I71" s="135">
        <f t="shared" si="7"/>
        <v>0</v>
      </c>
      <c r="K71" s="137" t="s">
        <v>331</v>
      </c>
      <c r="L71" s="137"/>
      <c r="M71" s="137"/>
      <c r="N71" s="137"/>
      <c r="O71" s="137"/>
      <c r="P71" s="137"/>
      <c r="Q71" s="137"/>
      <c r="R71" s="137"/>
    </row>
    <row r="72" spans="1:18" x14ac:dyDescent="0.4">
      <c r="B72" s="245"/>
      <c r="C72" s="246"/>
      <c r="D72" s="246"/>
      <c r="E72" s="246"/>
      <c r="F72" s="246"/>
      <c r="G72" s="246"/>
      <c r="H72" s="246"/>
      <c r="I72" s="247"/>
      <c r="K72" s="245"/>
      <c r="L72" s="246"/>
      <c r="M72" s="246"/>
      <c r="N72" s="246"/>
      <c r="O72" s="246"/>
      <c r="P72" s="246"/>
      <c r="Q72" s="246"/>
      <c r="R72" s="247"/>
    </row>
    <row r="73" spans="1:18" x14ac:dyDescent="0.4">
      <c r="E73" s="183" t="s">
        <v>14</v>
      </c>
      <c r="F73" s="183"/>
      <c r="N73" s="183" t="s">
        <v>14</v>
      </c>
      <c r="O73" s="183"/>
    </row>
    <row r="74" spans="1:18" x14ac:dyDescent="0.4">
      <c r="E74" s="184"/>
      <c r="F74" s="184"/>
      <c r="I74" s="1" t="s">
        <v>57</v>
      </c>
      <c r="N74" s="184"/>
      <c r="O74" s="184"/>
      <c r="R74" s="1" t="s">
        <v>57</v>
      </c>
    </row>
    <row r="75" spans="1:18" x14ac:dyDescent="0.4">
      <c r="B75" s="211" t="str">
        <f>CONCATENATE(はじめに!$B$11,"・他に分類されない教育")</f>
        <v>・他に分類されない教育</v>
      </c>
      <c r="C75" s="212">
        <f t="shared" ref="C75:I75" si="8">$B$16</f>
        <v>0</v>
      </c>
      <c r="D75" s="212">
        <f t="shared" si="8"/>
        <v>0</v>
      </c>
      <c r="E75" s="212">
        <f t="shared" si="8"/>
        <v>0</v>
      </c>
      <c r="F75" s="212">
        <f t="shared" si="8"/>
        <v>0</v>
      </c>
      <c r="G75" s="212">
        <f t="shared" si="8"/>
        <v>0</v>
      </c>
      <c r="H75" s="212">
        <f t="shared" si="8"/>
        <v>0</v>
      </c>
      <c r="I75" s="213">
        <f t="shared" si="8"/>
        <v>0</v>
      </c>
      <c r="K75" s="137" t="s">
        <v>332</v>
      </c>
      <c r="L75" s="137"/>
      <c r="M75" s="137"/>
      <c r="N75" s="137"/>
      <c r="O75" s="137"/>
      <c r="P75" s="137"/>
      <c r="Q75" s="137"/>
      <c r="R75" s="137"/>
    </row>
    <row r="76" spans="1:18" x14ac:dyDescent="0.4">
      <c r="B76" s="245"/>
      <c r="C76" s="246"/>
      <c r="D76" s="246"/>
      <c r="E76" s="246"/>
      <c r="F76" s="246"/>
      <c r="G76" s="246"/>
      <c r="H76" s="246"/>
      <c r="I76" s="247"/>
      <c r="K76" s="245"/>
      <c r="L76" s="246"/>
      <c r="M76" s="246"/>
      <c r="N76" s="246"/>
      <c r="O76" s="246"/>
      <c r="P76" s="246"/>
      <c r="Q76" s="246"/>
      <c r="R76" s="247"/>
    </row>
    <row r="77" spans="1:18" x14ac:dyDescent="0.4">
      <c r="E77" s="113" t="s">
        <v>22</v>
      </c>
      <c r="F77" s="113"/>
      <c r="G77" s="18"/>
      <c r="H77" s="18"/>
      <c r="I77" s="18"/>
      <c r="J77" s="18"/>
      <c r="K77" s="17"/>
      <c r="L77" s="18"/>
      <c r="M77" s="18"/>
      <c r="N77" s="113" t="s">
        <v>22</v>
      </c>
      <c r="O77" s="113"/>
    </row>
    <row r="78" spans="1:18" x14ac:dyDescent="0.4">
      <c r="E78" s="149"/>
      <c r="F78" s="149"/>
      <c r="I78" s="1" t="s">
        <v>57</v>
      </c>
      <c r="N78" s="149"/>
      <c r="O78" s="149"/>
      <c r="R78" s="1" t="s">
        <v>57</v>
      </c>
    </row>
    <row r="79" spans="1:18" x14ac:dyDescent="0.4">
      <c r="B79" s="133" t="str">
        <f>CONCATENATE(はじめに!$B$11,"・従業者数")</f>
        <v>・従業者数</v>
      </c>
      <c r="C79" s="134" t="str">
        <f t="shared" ref="C79:I79" si="9">CONCATENATE($B$16,"・林野面積")</f>
        <v>0・林野面積</v>
      </c>
      <c r="D79" s="134" t="str">
        <f t="shared" si="9"/>
        <v>0・林野面積</v>
      </c>
      <c r="E79" s="134" t="str">
        <f t="shared" si="9"/>
        <v>0・林野面積</v>
      </c>
      <c r="F79" s="134" t="str">
        <f t="shared" si="9"/>
        <v>0・林野面積</v>
      </c>
      <c r="G79" s="134" t="str">
        <f t="shared" si="9"/>
        <v>0・林野面積</v>
      </c>
      <c r="H79" s="134" t="str">
        <f t="shared" si="9"/>
        <v>0・林野面積</v>
      </c>
      <c r="I79" s="135" t="str">
        <f t="shared" si="9"/>
        <v>0・林野面積</v>
      </c>
      <c r="K79" s="137" t="s">
        <v>198</v>
      </c>
      <c r="L79" s="137"/>
      <c r="M79" s="137"/>
      <c r="N79" s="137"/>
      <c r="O79" s="137"/>
      <c r="P79" s="137"/>
      <c r="Q79" s="137"/>
      <c r="R79" s="137"/>
    </row>
    <row r="80" spans="1:18" x14ac:dyDescent="0.4">
      <c r="B80" s="130">
        <f>B72+B76</f>
        <v>0</v>
      </c>
      <c r="C80" s="131"/>
      <c r="D80" s="131"/>
      <c r="E80" s="131"/>
      <c r="F80" s="131"/>
      <c r="G80" s="131"/>
      <c r="H80" s="131"/>
      <c r="I80" s="132"/>
      <c r="K80" s="130">
        <f>K72+K76</f>
        <v>0</v>
      </c>
      <c r="L80" s="131"/>
      <c r="M80" s="131"/>
      <c r="N80" s="131"/>
      <c r="O80" s="131"/>
      <c r="P80" s="131"/>
      <c r="Q80" s="131"/>
      <c r="R80" s="132"/>
    </row>
    <row r="81" spans="1:34" x14ac:dyDescent="0.4">
      <c r="E81" s="113" t="s">
        <v>22</v>
      </c>
      <c r="F81" s="113"/>
      <c r="K81" s="7"/>
      <c r="N81" s="113" t="s">
        <v>22</v>
      </c>
      <c r="O81" s="113"/>
      <c r="S81" s="7" t="s">
        <v>330</v>
      </c>
      <c r="T81" s="18"/>
      <c r="U81" s="18"/>
      <c r="V81" s="18"/>
      <c r="W81" s="18"/>
      <c r="X81" s="13"/>
    </row>
    <row r="82" spans="1:34" x14ac:dyDescent="0.4">
      <c r="E82" s="149"/>
      <c r="F82" s="149"/>
      <c r="I82" s="1" t="s">
        <v>57</v>
      </c>
      <c r="N82" s="149"/>
      <c r="O82" s="149"/>
      <c r="R82" s="1" t="s">
        <v>57</v>
      </c>
      <c r="T82" s="18"/>
      <c r="U82" s="18"/>
      <c r="V82" s="18"/>
      <c r="W82" s="18"/>
      <c r="X82" s="23"/>
    </row>
    <row r="83" spans="1:34" x14ac:dyDescent="0.4">
      <c r="B83" s="133">
        <f>はじめに!$B$11</f>
        <v>0</v>
      </c>
      <c r="C83" s="134"/>
      <c r="D83" s="134"/>
      <c r="E83" s="134"/>
      <c r="F83" s="134"/>
      <c r="G83" s="134"/>
      <c r="H83" s="134"/>
      <c r="I83" s="135"/>
      <c r="J83" s="136" t="s">
        <v>27</v>
      </c>
      <c r="K83" s="137" t="s">
        <v>42</v>
      </c>
      <c r="L83" s="137"/>
      <c r="M83" s="137"/>
      <c r="N83" s="137"/>
      <c r="O83" s="137"/>
      <c r="P83" s="137"/>
      <c r="Q83" s="137"/>
      <c r="R83" s="137"/>
      <c r="S83" s="136" t="s">
        <v>15</v>
      </c>
      <c r="T83" s="137" t="s">
        <v>47</v>
      </c>
      <c r="U83" s="137"/>
      <c r="V83" s="137"/>
      <c r="W83" s="137"/>
      <c r="X83" s="137"/>
      <c r="Y83" s="137"/>
      <c r="Z83" s="137"/>
      <c r="AA83" s="137"/>
    </row>
    <row r="84" spans="1:34" x14ac:dyDescent="0.4">
      <c r="B84" s="130">
        <f>B67+B80</f>
        <v>0</v>
      </c>
      <c r="C84" s="131"/>
      <c r="D84" s="131"/>
      <c r="E84" s="131"/>
      <c r="F84" s="131"/>
      <c r="G84" s="131"/>
      <c r="H84" s="131"/>
      <c r="I84" s="132"/>
      <c r="J84" s="136"/>
      <c r="K84" s="130">
        <f>K67+K80</f>
        <v>0</v>
      </c>
      <c r="L84" s="131"/>
      <c r="M84" s="131"/>
      <c r="N84" s="131"/>
      <c r="O84" s="131"/>
      <c r="P84" s="131"/>
      <c r="Q84" s="131"/>
      <c r="R84" s="132"/>
      <c r="S84" s="136"/>
      <c r="T84" s="138" t="e">
        <f>B84/K84</f>
        <v>#DIV/0!</v>
      </c>
      <c r="U84" s="139"/>
      <c r="V84" s="139"/>
      <c r="W84" s="139"/>
      <c r="X84" s="139"/>
      <c r="Y84" s="139"/>
      <c r="Z84" s="139"/>
      <c r="AA84" s="140"/>
    </row>
    <row r="85" spans="1:34" x14ac:dyDescent="0.4">
      <c r="B85" s="7"/>
      <c r="K85" s="18"/>
      <c r="L85" s="18"/>
      <c r="M85" s="18"/>
      <c r="N85" s="18"/>
      <c r="O85" s="18"/>
      <c r="P85" s="18"/>
      <c r="Q85" s="18"/>
      <c r="R85" s="18"/>
      <c r="S85" s="18"/>
      <c r="T85" s="18"/>
      <c r="U85" s="18"/>
      <c r="V85" s="18"/>
      <c r="W85" s="13"/>
    </row>
    <row r="86" spans="1:34" x14ac:dyDescent="0.4">
      <c r="A86" s="1" t="s">
        <v>48</v>
      </c>
      <c r="B86" s="7"/>
      <c r="C86" s="7"/>
      <c r="D86" s="7"/>
      <c r="E86" s="7"/>
      <c r="F86" s="7"/>
      <c r="G86" s="7"/>
      <c r="H86" s="1" t="s">
        <v>19</v>
      </c>
      <c r="I86" s="7"/>
      <c r="K86" s="18"/>
      <c r="L86" s="18"/>
      <c r="M86" s="18"/>
      <c r="N86" s="18"/>
      <c r="O86" s="18"/>
      <c r="P86" s="18"/>
      <c r="Q86" s="18"/>
      <c r="R86" s="18"/>
      <c r="S86" s="18"/>
      <c r="T86" s="18"/>
      <c r="U86" s="18"/>
      <c r="V86" s="18"/>
      <c r="W86" s="13"/>
    </row>
    <row r="87" spans="1:34" x14ac:dyDescent="0.4">
      <c r="B87" s="128" t="s">
        <v>489</v>
      </c>
      <c r="C87" s="128"/>
      <c r="D87" s="128"/>
      <c r="E87" s="128"/>
      <c r="F87" s="128"/>
      <c r="G87" s="128"/>
      <c r="H87" s="128"/>
      <c r="I87" s="128"/>
      <c r="K87" s="18"/>
      <c r="L87" s="18"/>
      <c r="M87" s="18"/>
      <c r="N87" s="18"/>
      <c r="O87" s="18"/>
      <c r="P87" s="18"/>
      <c r="Q87" s="18"/>
      <c r="R87" s="18"/>
      <c r="S87" s="18"/>
      <c r="T87" s="18"/>
      <c r="U87" s="18"/>
      <c r="V87" s="18"/>
      <c r="W87" s="13"/>
    </row>
    <row r="88" spans="1:34" x14ac:dyDescent="0.4">
      <c r="B88" s="121">
        <f>$B$12</f>
        <v>0</v>
      </c>
      <c r="C88" s="119"/>
      <c r="D88" s="119"/>
      <c r="E88" s="120"/>
      <c r="F88" s="121">
        <f>$F$12</f>
        <v>0</v>
      </c>
      <c r="G88" s="119"/>
      <c r="H88" s="119"/>
      <c r="I88" s="120"/>
      <c r="K88" s="129" t="s">
        <v>49</v>
      </c>
      <c r="L88" s="129"/>
      <c r="M88" s="129"/>
      <c r="N88" s="129"/>
      <c r="O88" s="129"/>
      <c r="P88" s="129"/>
      <c r="Q88" s="129"/>
      <c r="R88" s="18"/>
      <c r="S88" s="18"/>
      <c r="T88" s="18"/>
      <c r="U88" s="18"/>
      <c r="V88" s="18"/>
      <c r="W88" s="13"/>
    </row>
    <row r="89" spans="1:34" x14ac:dyDescent="0.4">
      <c r="B89" s="130">
        <f>B37</f>
        <v>0</v>
      </c>
      <c r="C89" s="131"/>
      <c r="D89" s="131"/>
      <c r="E89" s="132"/>
      <c r="F89" s="130">
        <f>F37</f>
        <v>0</v>
      </c>
      <c r="G89" s="131"/>
      <c r="H89" s="131"/>
      <c r="I89" s="132"/>
      <c r="K89" s="129"/>
      <c r="L89" s="129"/>
      <c r="M89" s="129"/>
      <c r="N89" s="129"/>
      <c r="O89" s="129"/>
      <c r="P89" s="129"/>
      <c r="Q89" s="129"/>
      <c r="R89" s="18"/>
      <c r="S89" s="18"/>
      <c r="T89" s="18"/>
      <c r="U89" s="18"/>
      <c r="V89" s="18"/>
      <c r="W89" s="13"/>
    </row>
    <row r="90" spans="1:34" ht="19.5" thickBot="1" x14ac:dyDescent="0.45">
      <c r="E90" s="113" t="s">
        <v>22</v>
      </c>
      <c r="F90" s="113"/>
      <c r="K90" s="15"/>
      <c r="L90" s="15"/>
      <c r="M90" s="15"/>
      <c r="N90" s="15"/>
      <c r="O90" s="15"/>
      <c r="P90" s="15"/>
      <c r="Q90" s="15"/>
      <c r="R90" s="15"/>
      <c r="S90" s="15"/>
      <c r="T90" s="15"/>
      <c r="U90" s="15"/>
      <c r="V90" s="15"/>
      <c r="W90" s="14"/>
      <c r="X90" s="108" t="s">
        <v>50</v>
      </c>
      <c r="Y90" s="108"/>
      <c r="Z90" s="108"/>
      <c r="AA90" s="108"/>
      <c r="AB90" s="108"/>
      <c r="AC90" s="108"/>
      <c r="AD90" s="108"/>
      <c r="AE90" s="108"/>
      <c r="AF90" s="108"/>
      <c r="AG90" s="108"/>
      <c r="AH90" s="108"/>
    </row>
    <row r="91" spans="1:34" ht="20.25" thickTop="1" thickBot="1" x14ac:dyDescent="0.45">
      <c r="E91" s="114"/>
      <c r="F91" s="114"/>
      <c r="H91" s="1" t="s">
        <v>19</v>
      </c>
      <c r="X91" s="108"/>
      <c r="Y91" s="108"/>
      <c r="Z91" s="108"/>
      <c r="AA91" s="108"/>
      <c r="AB91" s="108"/>
      <c r="AC91" s="108"/>
      <c r="AD91" s="108"/>
      <c r="AE91" s="108"/>
      <c r="AF91" s="108"/>
      <c r="AG91" s="108"/>
      <c r="AH91" s="108"/>
    </row>
    <row r="92" spans="1:34" ht="19.5" thickTop="1" x14ac:dyDescent="0.4">
      <c r="B92" s="115" t="str">
        <f>CONCATENATE($B$83,"・総生産")</f>
        <v>0・総生産</v>
      </c>
      <c r="C92" s="116">
        <f t="shared" ref="C92:I92" si="10">$B$16</f>
        <v>0</v>
      </c>
      <c r="D92" s="116">
        <f t="shared" si="10"/>
        <v>0</v>
      </c>
      <c r="E92" s="116">
        <f t="shared" si="10"/>
        <v>0</v>
      </c>
      <c r="F92" s="116">
        <f t="shared" si="10"/>
        <v>0</v>
      </c>
      <c r="G92" s="116">
        <f t="shared" si="10"/>
        <v>0</v>
      </c>
      <c r="H92" s="116">
        <f t="shared" si="10"/>
        <v>0</v>
      </c>
      <c r="I92" s="117">
        <f t="shared" si="10"/>
        <v>0</v>
      </c>
    </row>
    <row r="93" spans="1:34" x14ac:dyDescent="0.4">
      <c r="B93" s="118">
        <f>$B$12</f>
        <v>0</v>
      </c>
      <c r="C93" s="119"/>
      <c r="D93" s="119"/>
      <c r="E93" s="120"/>
      <c r="F93" s="121">
        <f>$F$12</f>
        <v>0</v>
      </c>
      <c r="G93" s="119"/>
      <c r="H93" s="119"/>
      <c r="I93" s="122"/>
    </row>
    <row r="94" spans="1:34" ht="19.5" thickBot="1" x14ac:dyDescent="0.45">
      <c r="B94" s="123" t="e">
        <f>B89*T84</f>
        <v>#DIV/0!</v>
      </c>
      <c r="C94" s="124"/>
      <c r="D94" s="124"/>
      <c r="E94" s="125"/>
      <c r="F94" s="126" t="e">
        <f>F89*T84</f>
        <v>#DIV/0!</v>
      </c>
      <c r="G94" s="124"/>
      <c r="H94" s="124"/>
      <c r="I94" s="127"/>
    </row>
    <row r="95" spans="1:34" ht="19.5" thickTop="1" x14ac:dyDescent="0.4"/>
  </sheetData>
  <sheetProtection sheet="1" objects="1" scenarios="1"/>
  <mergeCells count="116">
    <mergeCell ref="L7:Q8"/>
    <mergeCell ref="B11:I11"/>
    <mergeCell ref="B12:E12"/>
    <mergeCell ref="F12:I12"/>
    <mergeCell ref="B13:E13"/>
    <mergeCell ref="F13:I13"/>
    <mergeCell ref="T18:W18"/>
    <mergeCell ref="X18:AA18"/>
    <mergeCell ref="B16:I16"/>
    <mergeCell ref="K16:R16"/>
    <mergeCell ref="T16:AA16"/>
    <mergeCell ref="B17:E17"/>
    <mergeCell ref="F17:I17"/>
    <mergeCell ref="K17:N17"/>
    <mergeCell ref="O17:R17"/>
    <mergeCell ref="T17:W17"/>
    <mergeCell ref="X17:AA17"/>
    <mergeCell ref="B22:I22"/>
    <mergeCell ref="B23:E23"/>
    <mergeCell ref="F23:I23"/>
    <mergeCell ref="K23:Q24"/>
    <mergeCell ref="B24:E24"/>
    <mergeCell ref="F24:I24"/>
    <mergeCell ref="B18:E18"/>
    <mergeCell ref="F18:I18"/>
    <mergeCell ref="K18:N18"/>
    <mergeCell ref="O18:R18"/>
    <mergeCell ref="E81:F82"/>
    <mergeCell ref="N81:O82"/>
    <mergeCell ref="B83:I83"/>
    <mergeCell ref="J83:J84"/>
    <mergeCell ref="B62:I62"/>
    <mergeCell ref="B50:I50"/>
    <mergeCell ref="K50:R50"/>
    <mergeCell ref="E25:F26"/>
    <mergeCell ref="X25:AH26"/>
    <mergeCell ref="B27:I27"/>
    <mergeCell ref="B28:E28"/>
    <mergeCell ref="F28:I28"/>
    <mergeCell ref="B29:E29"/>
    <mergeCell ref="F29:I29"/>
    <mergeCell ref="K41:R41"/>
    <mergeCell ref="B42:I42"/>
    <mergeCell ref="K42:R42"/>
    <mergeCell ref="E43:F44"/>
    <mergeCell ref="N43:O44"/>
    <mergeCell ref="B45:I45"/>
    <mergeCell ref="K45:R45"/>
    <mergeCell ref="B35:I35"/>
    <mergeCell ref="B36:E36"/>
    <mergeCell ref="F36:I36"/>
    <mergeCell ref="B37:E37"/>
    <mergeCell ref="F37:I37"/>
    <mergeCell ref="B41:I41"/>
    <mergeCell ref="E60:F61"/>
    <mergeCell ref="N60:O61"/>
    <mergeCell ref="B72:I72"/>
    <mergeCell ref="K72:R72"/>
    <mergeCell ref="E73:F74"/>
    <mergeCell ref="B46:I46"/>
    <mergeCell ref="K46:R46"/>
    <mergeCell ref="E47:F48"/>
    <mergeCell ref="N47:O48"/>
    <mergeCell ref="B49:I49"/>
    <mergeCell ref="K49:R49"/>
    <mergeCell ref="N73:O74"/>
    <mergeCell ref="B54:I54"/>
    <mergeCell ref="K54:R54"/>
    <mergeCell ref="B55:I55"/>
    <mergeCell ref="K55:R55"/>
    <mergeCell ref="E56:F57"/>
    <mergeCell ref="N56:O57"/>
    <mergeCell ref="K67:R67"/>
    <mergeCell ref="E64:F65"/>
    <mergeCell ref="N64:O65"/>
    <mergeCell ref="B93:E93"/>
    <mergeCell ref="F93:I93"/>
    <mergeCell ref="B94:E94"/>
    <mergeCell ref="F94:I94"/>
    <mergeCell ref="K83:R83"/>
    <mergeCell ref="S83:S84"/>
    <mergeCell ref="T83:AA83"/>
    <mergeCell ref="B84:I84"/>
    <mergeCell ref="K84:R84"/>
    <mergeCell ref="T84:AA84"/>
    <mergeCell ref="B87:I87"/>
    <mergeCell ref="B88:E88"/>
    <mergeCell ref="F88:I88"/>
    <mergeCell ref="B89:E89"/>
    <mergeCell ref="F89:I89"/>
    <mergeCell ref="K88:Q89"/>
    <mergeCell ref="E90:F91"/>
    <mergeCell ref="X90:AH91"/>
    <mergeCell ref="B92:I92"/>
    <mergeCell ref="B66:I66"/>
    <mergeCell ref="K66:R66"/>
    <mergeCell ref="B67:I67"/>
    <mergeCell ref="B71:I71"/>
    <mergeCell ref="K71:R71"/>
    <mergeCell ref="K62:R62"/>
    <mergeCell ref="B63:I63"/>
    <mergeCell ref="K63:R63"/>
    <mergeCell ref="B58:I58"/>
    <mergeCell ref="K58:R58"/>
    <mergeCell ref="B59:I59"/>
    <mergeCell ref="K59:R59"/>
    <mergeCell ref="B80:I80"/>
    <mergeCell ref="K80:R80"/>
    <mergeCell ref="K75:R75"/>
    <mergeCell ref="B76:I76"/>
    <mergeCell ref="K76:R76"/>
    <mergeCell ref="E77:F78"/>
    <mergeCell ref="N77:O78"/>
    <mergeCell ref="B79:I79"/>
    <mergeCell ref="K79:R79"/>
    <mergeCell ref="B75:I75"/>
  </mergeCells>
  <phoneticPr fontId="2"/>
  <pageMargins left="0.70866141732283472" right="0.70866141732283472" top="0.74803149606299213" bottom="0.74803149606299213" header="0.31496062992125984" footer="0.31496062992125984"/>
  <pageSetup paperSize="8" scale="52" fitToHeight="0" orientation="portrait" r:id="rId1"/>
  <headerFooter>
    <oddHeader>&amp;A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27427-608F-4190-94ED-4F81CAE6A6DB}">
  <sheetPr>
    <tabColor rgb="FF0000CC"/>
    <pageSetUpPr fitToPage="1"/>
  </sheetPr>
  <dimension ref="A7:BQ118"/>
  <sheetViews>
    <sheetView showGridLines="0" topLeftCell="A94" zoomScaleNormal="100" workbookViewId="0">
      <selection activeCell="V97" sqref="V97"/>
    </sheetView>
  </sheetViews>
  <sheetFormatPr defaultColWidth="3.375" defaultRowHeight="18.75" x14ac:dyDescent="0.4"/>
  <cols>
    <col min="1" max="35" width="3.375" style="1"/>
    <col min="36" max="36" width="3.375" style="2"/>
    <col min="37" max="69" width="3.375" style="3"/>
  </cols>
  <sheetData>
    <row r="7" spans="1:68" ht="19.5" customHeight="1" x14ac:dyDescent="0.4">
      <c r="M7" s="8"/>
      <c r="N7" s="214" t="s">
        <v>29</v>
      </c>
      <c r="O7" s="215"/>
      <c r="P7" s="215"/>
      <c r="Q7" s="215"/>
      <c r="R7" s="215"/>
      <c r="S7" s="215"/>
      <c r="T7" s="215"/>
    </row>
    <row r="8" spans="1:68" ht="19.5" customHeight="1" x14ac:dyDescent="0.4">
      <c r="M8" s="9"/>
      <c r="N8" s="214"/>
      <c r="O8" s="215"/>
      <c r="P8" s="215"/>
      <c r="Q8" s="215"/>
      <c r="R8" s="215"/>
      <c r="S8" s="215"/>
      <c r="T8" s="215"/>
    </row>
    <row r="10" spans="1:68" s="3" customFormat="1" ht="18" customHeight="1" x14ac:dyDescent="0.4">
      <c r="A10" s="1" t="s">
        <v>13</v>
      </c>
      <c r="B10" s="1"/>
      <c r="C10" s="1"/>
      <c r="D10" s="1"/>
      <c r="E10" s="1"/>
      <c r="F10" s="1"/>
      <c r="G10" s="1"/>
      <c r="H10" s="1" t="s">
        <v>19</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2"/>
      <c r="AL10" s="4" t="s">
        <v>0</v>
      </c>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row>
    <row r="11" spans="1:68" s="3" customFormat="1" ht="18" customHeight="1" x14ac:dyDescent="0.4">
      <c r="A11" s="1"/>
      <c r="B11" s="128" t="s">
        <v>333</v>
      </c>
      <c r="C11" s="128"/>
      <c r="D11" s="128"/>
      <c r="E11" s="128"/>
      <c r="F11" s="128"/>
      <c r="G11" s="128"/>
      <c r="H11" s="128"/>
      <c r="I11" s="128"/>
      <c r="J11" s="1"/>
      <c r="K11" s="1"/>
      <c r="L11" s="1"/>
      <c r="M11" s="1"/>
      <c r="N11" s="1"/>
      <c r="O11" s="1"/>
      <c r="P11" s="1"/>
      <c r="Q11" s="1"/>
      <c r="R11" s="1"/>
      <c r="S11" s="1"/>
      <c r="T11" s="1"/>
      <c r="U11" s="1"/>
      <c r="V11" s="1"/>
      <c r="W11" s="1"/>
      <c r="X11" s="1"/>
      <c r="Y11" s="1"/>
      <c r="Z11" s="1"/>
      <c r="AA11" s="1"/>
      <c r="AB11" s="1"/>
      <c r="AC11" s="1"/>
      <c r="AD11" s="1"/>
      <c r="AE11" s="1"/>
      <c r="AF11" s="1"/>
      <c r="AG11" s="1"/>
      <c r="AH11" s="1"/>
      <c r="AI11" s="1"/>
      <c r="AJ11" s="2"/>
      <c r="AL11" s="5"/>
      <c r="AM11" s="4" t="s">
        <v>334</v>
      </c>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row>
    <row r="12" spans="1:68" s="3" customFormat="1" ht="18" customHeight="1" x14ac:dyDescent="0.4">
      <c r="A12" s="1"/>
      <c r="B12" s="141">
        <f>はじめに!$B$16</f>
        <v>0</v>
      </c>
      <c r="C12" s="119"/>
      <c r="D12" s="119"/>
      <c r="E12" s="120"/>
      <c r="F12" s="141">
        <f>はじめに!$F$16</f>
        <v>0</v>
      </c>
      <c r="G12" s="119"/>
      <c r="H12" s="119"/>
      <c r="I12" s="120"/>
      <c r="J12" s="1"/>
      <c r="K12" s="1"/>
      <c r="L12" s="1"/>
      <c r="M12" s="1"/>
      <c r="N12" s="1"/>
      <c r="O12" s="1"/>
      <c r="P12" s="1"/>
      <c r="Q12" s="1"/>
      <c r="R12" s="1"/>
      <c r="S12" s="1"/>
      <c r="T12" s="1"/>
      <c r="U12" s="1"/>
      <c r="V12" s="1"/>
      <c r="W12" s="1"/>
      <c r="X12" s="1"/>
      <c r="Y12" s="1"/>
      <c r="Z12" s="1"/>
      <c r="AA12" s="1"/>
      <c r="AB12" s="1"/>
      <c r="AC12" s="1"/>
      <c r="AD12" s="1"/>
      <c r="AE12" s="1"/>
      <c r="AF12" s="1"/>
      <c r="AG12" s="1"/>
      <c r="AH12" s="1"/>
      <c r="AI12" s="1"/>
      <c r="AJ12" s="2"/>
      <c r="AL12" s="5"/>
      <c r="AM12" s="5"/>
      <c r="AN12" s="5" t="s">
        <v>1</v>
      </c>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row>
    <row r="13" spans="1:68" s="3" customFormat="1" ht="18" customHeight="1" x14ac:dyDescent="0.4">
      <c r="A13" s="1"/>
      <c r="B13" s="241"/>
      <c r="C13" s="242"/>
      <c r="D13" s="242"/>
      <c r="E13" s="243"/>
      <c r="F13" s="241"/>
      <c r="G13" s="242"/>
      <c r="H13" s="242"/>
      <c r="I13" s="243"/>
      <c r="J13" s="1"/>
      <c r="K13" s="1"/>
      <c r="L13" s="1"/>
      <c r="M13" s="1"/>
      <c r="N13" s="1"/>
      <c r="O13" s="1"/>
      <c r="P13" s="1"/>
      <c r="Q13" s="1"/>
      <c r="R13" s="1"/>
      <c r="S13" s="1"/>
      <c r="T13" s="1"/>
      <c r="U13" s="1"/>
      <c r="V13" s="1"/>
      <c r="W13" s="1"/>
      <c r="X13" s="1"/>
      <c r="Y13" s="1"/>
      <c r="Z13" s="1"/>
      <c r="AA13" s="1"/>
      <c r="AB13" s="1"/>
      <c r="AC13" s="1"/>
      <c r="AD13" s="1"/>
      <c r="AE13" s="1"/>
      <c r="AF13" s="1"/>
      <c r="AG13" s="1"/>
      <c r="AH13" s="1"/>
      <c r="AI13" s="1"/>
      <c r="AJ13" s="2"/>
      <c r="AL13" s="5"/>
      <c r="AM13" s="5"/>
      <c r="AN13" s="5" t="s">
        <v>2</v>
      </c>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row>
    <row r="14" spans="1:68" s="3" customFormat="1" ht="13.5" x14ac:dyDescent="0.4">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2"/>
      <c r="AL14" s="5"/>
      <c r="AM14" s="4" t="s">
        <v>60</v>
      </c>
      <c r="AN14" s="5"/>
      <c r="AO14" s="5"/>
      <c r="AP14" s="5"/>
      <c r="AQ14" s="5"/>
      <c r="AR14" s="5"/>
      <c r="AS14" s="5"/>
      <c r="AT14" s="5"/>
      <c r="AU14" s="5"/>
      <c r="AV14" s="5"/>
      <c r="AW14" s="6"/>
      <c r="AX14" s="6"/>
      <c r="AY14" s="6"/>
      <c r="AZ14" s="6"/>
      <c r="BA14" s="6"/>
      <c r="BB14" s="6"/>
      <c r="BC14" s="6"/>
      <c r="BD14" s="6"/>
      <c r="BE14" s="6"/>
      <c r="BF14" s="6"/>
      <c r="BG14" s="6"/>
      <c r="BH14" s="6"/>
      <c r="BI14" s="6"/>
      <c r="BJ14" s="6"/>
      <c r="BK14" s="5"/>
      <c r="BL14" s="5"/>
      <c r="BM14" s="5"/>
      <c r="BN14" s="5"/>
      <c r="BO14" s="5"/>
      <c r="BP14" s="5"/>
    </row>
    <row r="15" spans="1:68" s="3" customFormat="1" ht="18" customHeight="1" x14ac:dyDescent="0.4">
      <c r="A15" s="1" t="s">
        <v>343</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2"/>
      <c r="AL15" s="6"/>
      <c r="AM15" s="6"/>
      <c r="AN15" s="19" t="s">
        <v>336</v>
      </c>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row>
    <row r="16" spans="1:68" s="3" customFormat="1" ht="18" customHeight="1" x14ac:dyDescent="0.4">
      <c r="A16" s="1"/>
      <c r="B16" s="1"/>
      <c r="C16" s="1"/>
      <c r="D16" s="1"/>
      <c r="E16" s="1"/>
      <c r="F16" s="1"/>
      <c r="G16" s="1"/>
      <c r="H16" s="1"/>
      <c r="I16" s="1" t="s">
        <v>57</v>
      </c>
      <c r="J16" s="1"/>
      <c r="K16" s="1"/>
      <c r="L16" s="1"/>
      <c r="M16" s="1"/>
      <c r="N16" s="1"/>
      <c r="O16" s="1"/>
      <c r="P16" s="1"/>
      <c r="Q16" s="1"/>
      <c r="R16" s="1" t="s">
        <v>57</v>
      </c>
      <c r="S16" s="1"/>
      <c r="T16" s="1"/>
      <c r="U16" s="1"/>
      <c r="V16" s="1"/>
      <c r="W16" s="1"/>
      <c r="X16" s="1"/>
      <c r="Y16" s="1"/>
      <c r="Z16" s="1"/>
      <c r="AA16" s="1"/>
      <c r="AB16" s="1"/>
      <c r="AC16" s="1"/>
      <c r="AD16" s="1"/>
      <c r="AE16" s="1"/>
      <c r="AF16" s="1"/>
      <c r="AG16" s="1"/>
      <c r="AH16" s="1"/>
      <c r="AI16" s="1"/>
      <c r="AJ16" s="2"/>
      <c r="AL16" s="6"/>
      <c r="AM16" s="4" t="s">
        <v>60</v>
      </c>
      <c r="AN16" s="5"/>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row>
    <row r="17" spans="1:68" s="3" customFormat="1" ht="18" customHeight="1" x14ac:dyDescent="0.4">
      <c r="A17" s="1"/>
      <c r="B17" s="133" t="str">
        <f>CONCATENATE(はじめに!$B$11,"・医療業")</f>
        <v>・医療業</v>
      </c>
      <c r="C17" s="134" t="e">
        <f>#REF!</f>
        <v>#REF!</v>
      </c>
      <c r="D17" s="134" t="e">
        <f>#REF!</f>
        <v>#REF!</v>
      </c>
      <c r="E17" s="134" t="e">
        <f>#REF!</f>
        <v>#REF!</v>
      </c>
      <c r="F17" s="134" t="e">
        <f>#REF!</f>
        <v>#REF!</v>
      </c>
      <c r="G17" s="134" t="e">
        <f>#REF!</f>
        <v>#REF!</v>
      </c>
      <c r="H17" s="134" t="e">
        <f>#REF!</f>
        <v>#REF!</v>
      </c>
      <c r="I17" s="135" t="e">
        <f>#REF!</f>
        <v>#REF!</v>
      </c>
      <c r="J17" s="1"/>
      <c r="K17" s="137" t="s">
        <v>344</v>
      </c>
      <c r="L17" s="137"/>
      <c r="M17" s="137"/>
      <c r="N17" s="137"/>
      <c r="O17" s="137"/>
      <c r="P17" s="137"/>
      <c r="Q17" s="137"/>
      <c r="R17" s="137"/>
      <c r="S17" s="1"/>
      <c r="T17" s="1"/>
      <c r="U17" s="1"/>
      <c r="V17" s="1"/>
      <c r="W17" s="1"/>
      <c r="X17" s="1"/>
      <c r="Y17" s="1"/>
      <c r="Z17" s="1"/>
      <c r="AA17" s="1"/>
      <c r="AB17" s="1"/>
      <c r="AC17" s="1"/>
      <c r="AD17" s="1"/>
      <c r="AE17" s="1"/>
      <c r="AF17" s="1"/>
      <c r="AG17" s="1"/>
      <c r="AH17" s="1"/>
      <c r="AI17" s="1"/>
      <c r="AJ17" s="2"/>
      <c r="AL17" s="6"/>
      <c r="AM17" s="6"/>
      <c r="AN17" s="19" t="s">
        <v>335</v>
      </c>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row>
    <row r="18" spans="1:68" s="3" customFormat="1" ht="18" customHeight="1" x14ac:dyDescent="0.4">
      <c r="A18" s="1"/>
      <c r="B18" s="245"/>
      <c r="C18" s="246"/>
      <c r="D18" s="246"/>
      <c r="E18" s="246"/>
      <c r="F18" s="246"/>
      <c r="G18" s="246"/>
      <c r="H18" s="246"/>
      <c r="I18" s="247"/>
      <c r="J18" s="1"/>
      <c r="K18" s="245"/>
      <c r="L18" s="246"/>
      <c r="M18" s="246"/>
      <c r="N18" s="246"/>
      <c r="O18" s="246"/>
      <c r="P18" s="246"/>
      <c r="Q18" s="246"/>
      <c r="R18" s="247"/>
      <c r="S18" s="1"/>
      <c r="T18" s="1"/>
      <c r="U18" s="1"/>
      <c r="V18" s="1"/>
      <c r="W18" s="1"/>
      <c r="X18" s="1"/>
      <c r="Y18" s="1"/>
      <c r="Z18" s="1"/>
      <c r="AA18" s="1"/>
      <c r="AB18" s="1"/>
      <c r="AC18" s="1"/>
      <c r="AD18" s="1"/>
      <c r="AE18" s="1"/>
      <c r="AF18" s="1"/>
      <c r="AG18" s="1"/>
      <c r="AH18" s="1"/>
      <c r="AI18" s="1"/>
      <c r="AJ18" s="2"/>
      <c r="AL18" s="6"/>
      <c r="AM18" s="6"/>
      <c r="AN18" s="19" t="s">
        <v>337</v>
      </c>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row>
    <row r="19" spans="1:68" s="3" customFormat="1" ht="18" customHeight="1" x14ac:dyDescent="0.4">
      <c r="A19" s="1"/>
      <c r="B19" s="1"/>
      <c r="C19" s="1"/>
      <c r="D19" s="1"/>
      <c r="E19" s="183" t="s">
        <v>14</v>
      </c>
      <c r="F19" s="183"/>
      <c r="G19" s="1"/>
      <c r="H19" s="1"/>
      <c r="I19" s="1"/>
      <c r="J19" s="1"/>
      <c r="K19" s="1"/>
      <c r="L19" s="1"/>
      <c r="M19" s="1"/>
      <c r="N19" s="183" t="s">
        <v>14</v>
      </c>
      <c r="O19" s="183"/>
      <c r="P19" s="1"/>
      <c r="Q19" s="1"/>
      <c r="R19" s="1"/>
      <c r="S19" s="1"/>
      <c r="T19" s="1"/>
      <c r="U19" s="1"/>
      <c r="V19" s="1"/>
      <c r="W19" s="1"/>
      <c r="X19" s="1"/>
      <c r="Y19" s="1"/>
      <c r="Z19" s="1"/>
      <c r="AA19" s="1"/>
      <c r="AB19" s="1"/>
      <c r="AC19" s="1"/>
      <c r="AD19" s="1"/>
      <c r="AE19" s="1"/>
      <c r="AF19" s="1"/>
      <c r="AG19" s="1"/>
      <c r="AH19" s="1"/>
      <c r="AI19" s="1"/>
      <c r="AJ19" s="2"/>
      <c r="AL19" s="5"/>
      <c r="AM19" s="4" t="s">
        <v>338</v>
      </c>
      <c r="AN19" s="5"/>
      <c r="AO19" s="5"/>
      <c r="AP19" s="5"/>
      <c r="AQ19" s="5"/>
      <c r="AR19" s="5"/>
      <c r="AS19" s="5"/>
      <c r="AT19" s="5"/>
      <c r="AU19" s="5"/>
      <c r="AV19" s="5"/>
      <c r="AW19" s="6"/>
      <c r="AX19" s="6"/>
      <c r="AY19" s="6"/>
      <c r="AZ19" s="6"/>
      <c r="BA19" s="6"/>
      <c r="BB19" s="6"/>
      <c r="BC19" s="6"/>
      <c r="BD19" s="6"/>
      <c r="BE19" s="6"/>
      <c r="BF19" s="6"/>
      <c r="BG19" s="6"/>
      <c r="BH19" s="6"/>
      <c r="BI19" s="6"/>
      <c r="BJ19" s="6"/>
      <c r="BK19" s="5"/>
      <c r="BL19" s="5"/>
      <c r="BM19" s="5"/>
      <c r="BN19" s="5"/>
      <c r="BO19" s="5"/>
      <c r="BP19" s="5"/>
    </row>
    <row r="20" spans="1:68" s="3" customFormat="1" ht="18" customHeight="1" x14ac:dyDescent="0.4">
      <c r="A20" s="1"/>
      <c r="B20" s="1"/>
      <c r="C20" s="1"/>
      <c r="D20" s="1"/>
      <c r="E20" s="184"/>
      <c r="F20" s="184"/>
      <c r="G20" s="1"/>
      <c r="H20" s="1"/>
      <c r="I20" s="1" t="s">
        <v>57</v>
      </c>
      <c r="J20" s="1"/>
      <c r="K20" s="1"/>
      <c r="L20" s="1"/>
      <c r="M20" s="1"/>
      <c r="N20" s="184"/>
      <c r="O20" s="184"/>
      <c r="P20" s="1"/>
      <c r="Q20" s="1"/>
      <c r="R20" s="1" t="s">
        <v>57</v>
      </c>
      <c r="S20" s="1"/>
      <c r="T20" s="1"/>
      <c r="U20" s="1"/>
      <c r="V20" s="1"/>
      <c r="W20" s="1"/>
      <c r="X20" s="1"/>
      <c r="Y20" s="1"/>
      <c r="Z20" s="1"/>
      <c r="AA20" s="1"/>
      <c r="AB20" s="1"/>
      <c r="AC20" s="1"/>
      <c r="AD20" s="1"/>
      <c r="AE20" s="1"/>
      <c r="AF20" s="1"/>
      <c r="AG20" s="1"/>
      <c r="AH20" s="1"/>
      <c r="AI20" s="1"/>
      <c r="AJ20" s="2"/>
      <c r="AL20" s="6"/>
      <c r="AM20" s="6"/>
      <c r="AN20" s="19" t="s">
        <v>339</v>
      </c>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row>
    <row r="21" spans="1:68" s="3" customFormat="1" ht="18" customHeight="1" x14ac:dyDescent="0.4">
      <c r="A21" s="1"/>
      <c r="B21" s="133" t="str">
        <f>CONCATENATE(はじめに!$B$11,"・国、地方公共団体")</f>
        <v>・国、地方公共団体</v>
      </c>
      <c r="C21" s="134" t="e">
        <f>#REF!</f>
        <v>#REF!</v>
      </c>
      <c r="D21" s="134" t="e">
        <f>#REF!</f>
        <v>#REF!</v>
      </c>
      <c r="E21" s="134" t="e">
        <f>#REF!</f>
        <v>#REF!</v>
      </c>
      <c r="F21" s="134" t="e">
        <f>#REF!</f>
        <v>#REF!</v>
      </c>
      <c r="G21" s="134" t="e">
        <f>#REF!</f>
        <v>#REF!</v>
      </c>
      <c r="H21" s="134" t="e">
        <f>#REF!</f>
        <v>#REF!</v>
      </c>
      <c r="I21" s="135" t="e">
        <f>#REF!</f>
        <v>#REF!</v>
      </c>
      <c r="J21" s="1"/>
      <c r="K21" s="137" t="s">
        <v>327</v>
      </c>
      <c r="L21" s="137"/>
      <c r="M21" s="137"/>
      <c r="N21" s="137"/>
      <c r="O21" s="137"/>
      <c r="P21" s="137"/>
      <c r="Q21" s="137"/>
      <c r="R21" s="137"/>
      <c r="S21" s="1"/>
      <c r="T21" s="32" t="s">
        <v>345</v>
      </c>
      <c r="U21" s="1"/>
      <c r="V21" s="1"/>
      <c r="W21" s="1"/>
      <c r="X21" s="1"/>
      <c r="Y21" s="1"/>
      <c r="Z21" s="1"/>
      <c r="AA21" s="1"/>
      <c r="AB21" s="1"/>
      <c r="AC21" s="1"/>
      <c r="AD21" s="1"/>
      <c r="AE21" s="1"/>
      <c r="AF21" s="1"/>
      <c r="AG21" s="1"/>
      <c r="AH21" s="1"/>
      <c r="AI21" s="1"/>
      <c r="AJ21" s="2"/>
      <c r="AL21" s="6"/>
      <c r="AM21" s="6"/>
      <c r="AN21" s="19" t="s">
        <v>64</v>
      </c>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row>
    <row r="22" spans="1:68" s="3" customFormat="1" ht="18" customHeight="1" x14ac:dyDescent="0.4">
      <c r="A22" s="1"/>
      <c r="B22" s="245"/>
      <c r="C22" s="246"/>
      <c r="D22" s="246"/>
      <c r="E22" s="246"/>
      <c r="F22" s="246"/>
      <c r="G22" s="246"/>
      <c r="H22" s="246"/>
      <c r="I22" s="247"/>
      <c r="J22" s="1"/>
      <c r="K22" s="245"/>
      <c r="L22" s="246"/>
      <c r="M22" s="246"/>
      <c r="N22" s="246"/>
      <c r="O22" s="246"/>
      <c r="P22" s="246"/>
      <c r="Q22" s="246"/>
      <c r="R22" s="247"/>
      <c r="S22" s="1"/>
      <c r="T22" s="32" t="s">
        <v>346</v>
      </c>
      <c r="U22" s="1"/>
      <c r="V22" s="1"/>
      <c r="W22" s="1"/>
      <c r="X22" s="1"/>
      <c r="Y22" s="1"/>
      <c r="Z22" s="1"/>
      <c r="AA22" s="1"/>
      <c r="AB22" s="1"/>
      <c r="AC22" s="1"/>
      <c r="AD22" s="1"/>
      <c r="AE22" s="1"/>
      <c r="AF22" s="1"/>
      <c r="AG22" s="1"/>
      <c r="AH22" s="1"/>
      <c r="AI22" s="1"/>
      <c r="AJ22" s="2"/>
      <c r="AL22" s="6"/>
      <c r="AM22" s="4" t="s">
        <v>338</v>
      </c>
      <c r="AN22" s="5"/>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row>
    <row r="23" spans="1:68" s="3" customFormat="1" ht="18" customHeight="1" x14ac:dyDescent="0.4">
      <c r="A23" s="1"/>
      <c r="B23" s="1"/>
      <c r="C23" s="1"/>
      <c r="D23" s="1"/>
      <c r="E23" s="113" t="s">
        <v>22</v>
      </c>
      <c r="F23" s="113"/>
      <c r="G23" s="18"/>
      <c r="H23" s="18"/>
      <c r="I23" s="18"/>
      <c r="J23" s="18"/>
      <c r="K23" s="17"/>
      <c r="L23" s="18"/>
      <c r="M23" s="18"/>
      <c r="N23" s="113" t="s">
        <v>22</v>
      </c>
      <c r="O23" s="113"/>
      <c r="P23" s="1"/>
      <c r="Q23" s="1"/>
      <c r="R23" s="1"/>
      <c r="S23" s="1"/>
      <c r="T23" s="1"/>
      <c r="U23" s="1"/>
      <c r="V23" s="1"/>
      <c r="W23" s="1"/>
      <c r="X23" s="1"/>
      <c r="Y23" s="1"/>
      <c r="Z23" s="1"/>
      <c r="AA23" s="1"/>
      <c r="AB23" s="1"/>
      <c r="AC23" s="1"/>
      <c r="AD23" s="1"/>
      <c r="AE23" s="1"/>
      <c r="AF23" s="1"/>
      <c r="AG23" s="1"/>
      <c r="AH23" s="1"/>
      <c r="AI23" s="1"/>
      <c r="AJ23" s="2"/>
      <c r="AL23" s="6"/>
      <c r="AM23" s="6"/>
      <c r="AN23" s="19" t="s">
        <v>340</v>
      </c>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row>
    <row r="24" spans="1:68" s="3" customFormat="1" ht="18" customHeight="1" x14ac:dyDescent="0.4">
      <c r="A24" s="1"/>
      <c r="B24" s="1"/>
      <c r="C24" s="1"/>
      <c r="D24" s="1"/>
      <c r="E24" s="149"/>
      <c r="F24" s="149"/>
      <c r="G24" s="1"/>
      <c r="H24" s="1"/>
      <c r="I24" s="1" t="s">
        <v>57</v>
      </c>
      <c r="J24" s="1"/>
      <c r="K24" s="1"/>
      <c r="L24" s="1"/>
      <c r="M24" s="1"/>
      <c r="N24" s="149"/>
      <c r="O24" s="149"/>
      <c r="P24" s="1"/>
      <c r="Q24" s="1"/>
      <c r="R24" s="1" t="s">
        <v>57</v>
      </c>
      <c r="S24" s="1"/>
      <c r="T24" s="1"/>
      <c r="U24" s="1"/>
      <c r="V24" s="1"/>
      <c r="W24" s="1"/>
      <c r="X24" s="1"/>
      <c r="Y24" s="1"/>
      <c r="Z24" s="1"/>
      <c r="AA24" s="1"/>
      <c r="AB24" s="1"/>
      <c r="AC24" s="1"/>
      <c r="AD24" s="1"/>
      <c r="AE24" s="1"/>
      <c r="AF24" s="1"/>
      <c r="AG24" s="1"/>
      <c r="AH24" s="1"/>
      <c r="AI24" s="1"/>
      <c r="AJ24" s="2"/>
      <c r="AL24" s="6"/>
      <c r="AM24" s="6"/>
      <c r="AN24" s="19" t="s">
        <v>337</v>
      </c>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row>
    <row r="25" spans="1:68" s="3" customFormat="1" ht="18" customHeight="1" x14ac:dyDescent="0.4">
      <c r="A25" s="1"/>
      <c r="B25" s="133" t="str">
        <f>CONCATENATE(はじめに!$B$11,"・医療業")</f>
        <v>・医療業</v>
      </c>
      <c r="C25" s="134" t="e">
        <f>CONCATENATE(#REF!,"・林野面積")</f>
        <v>#REF!</v>
      </c>
      <c r="D25" s="134" t="e">
        <f>CONCATENATE(#REF!,"・林野面積")</f>
        <v>#REF!</v>
      </c>
      <c r="E25" s="134" t="e">
        <f>CONCATENATE(#REF!,"・林野面積")</f>
        <v>#REF!</v>
      </c>
      <c r="F25" s="134" t="e">
        <f>CONCATENATE(#REF!,"・林野面積")</f>
        <v>#REF!</v>
      </c>
      <c r="G25" s="134" t="e">
        <f>CONCATENATE(#REF!,"・林野面積")</f>
        <v>#REF!</v>
      </c>
      <c r="H25" s="134" t="e">
        <f>CONCATENATE(#REF!,"・林野面積")</f>
        <v>#REF!</v>
      </c>
      <c r="I25" s="135" t="e">
        <f>CONCATENATE(#REF!,"・林野面積")</f>
        <v>#REF!</v>
      </c>
      <c r="J25" s="1"/>
      <c r="K25" s="137" t="s">
        <v>347</v>
      </c>
      <c r="L25" s="137"/>
      <c r="M25" s="137"/>
      <c r="N25" s="137"/>
      <c r="O25" s="137"/>
      <c r="P25" s="137"/>
      <c r="Q25" s="137"/>
      <c r="R25" s="137"/>
      <c r="S25" s="1"/>
      <c r="T25" s="1"/>
      <c r="U25" s="1"/>
      <c r="V25" s="1"/>
      <c r="W25" s="1"/>
      <c r="X25" s="1"/>
      <c r="Y25" s="1"/>
      <c r="Z25" s="1"/>
      <c r="AA25" s="1"/>
      <c r="AB25" s="1"/>
      <c r="AC25" s="1"/>
      <c r="AD25" s="1"/>
      <c r="AE25" s="1"/>
      <c r="AF25" s="1"/>
      <c r="AG25" s="1"/>
      <c r="AH25" s="1"/>
      <c r="AI25" s="1"/>
      <c r="AJ25" s="2"/>
      <c r="AL25" s="6"/>
      <c r="AM25" s="6"/>
      <c r="AN25" s="5" t="s">
        <v>63</v>
      </c>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row>
    <row r="26" spans="1:68" s="3" customFormat="1" ht="18" customHeight="1" x14ac:dyDescent="0.4">
      <c r="A26" s="1"/>
      <c r="B26" s="130">
        <f>B18+B22</f>
        <v>0</v>
      </c>
      <c r="C26" s="131"/>
      <c r="D26" s="131"/>
      <c r="E26" s="131"/>
      <c r="F26" s="131"/>
      <c r="G26" s="131"/>
      <c r="H26" s="131"/>
      <c r="I26" s="132"/>
      <c r="J26" s="1"/>
      <c r="K26" s="130">
        <f>K18+K22</f>
        <v>0</v>
      </c>
      <c r="L26" s="131"/>
      <c r="M26" s="131"/>
      <c r="N26" s="131"/>
      <c r="O26" s="131"/>
      <c r="P26" s="131"/>
      <c r="Q26" s="131"/>
      <c r="R26" s="132"/>
      <c r="S26" s="1"/>
      <c r="T26" s="1"/>
      <c r="U26" s="1"/>
      <c r="V26" s="1"/>
      <c r="W26" s="1"/>
      <c r="X26" s="1"/>
      <c r="Y26" s="1"/>
      <c r="Z26" s="1"/>
      <c r="AA26" s="1"/>
      <c r="AB26" s="1"/>
      <c r="AC26" s="1"/>
      <c r="AD26" s="1"/>
      <c r="AE26" s="1"/>
      <c r="AF26" s="1"/>
      <c r="AG26" s="1"/>
      <c r="AH26" s="1"/>
      <c r="AI26" s="1"/>
      <c r="AJ26" s="2"/>
      <c r="AL26" s="6"/>
      <c r="AM26" s="6"/>
      <c r="AN26" s="5" t="s">
        <v>341</v>
      </c>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row>
    <row r="27" spans="1:68" s="3" customFormat="1" ht="18.75" customHeight="1" x14ac:dyDescent="0.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2"/>
      <c r="AL27" s="6"/>
      <c r="AM27" s="6"/>
      <c r="AN27" s="6" t="s">
        <v>342</v>
      </c>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row>
    <row r="28" spans="1:68" s="3" customFormat="1" ht="18.75" customHeight="1" x14ac:dyDescent="0.4">
      <c r="A28" s="1"/>
      <c r="B28" s="1" t="s">
        <v>199</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2"/>
      <c r="AL28" s="6"/>
      <c r="AM28" s="6"/>
      <c r="AN28" s="5" t="s">
        <v>4</v>
      </c>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row>
    <row r="29" spans="1:68" s="3" customFormat="1" ht="17.25" customHeight="1" x14ac:dyDescent="0.4">
      <c r="A29" s="1"/>
      <c r="B29" s="1"/>
      <c r="C29" s="1"/>
      <c r="D29" s="1"/>
      <c r="E29" s="1"/>
      <c r="F29" s="1"/>
      <c r="G29" s="1"/>
      <c r="H29" s="1"/>
      <c r="I29" s="1" t="s">
        <v>57</v>
      </c>
      <c r="J29" s="1"/>
      <c r="K29" s="1"/>
      <c r="L29" s="1"/>
      <c r="M29" s="1"/>
      <c r="N29" s="1"/>
      <c r="O29" s="1"/>
      <c r="P29" s="1"/>
      <c r="Q29" s="1"/>
      <c r="R29" s="1" t="s">
        <v>57</v>
      </c>
      <c r="S29" s="1"/>
      <c r="T29" s="1"/>
      <c r="U29" s="1"/>
      <c r="V29" s="1"/>
      <c r="W29" s="1"/>
      <c r="X29" s="1"/>
      <c r="Y29" s="1"/>
      <c r="Z29" s="1"/>
      <c r="AA29" s="1"/>
      <c r="AB29" s="1"/>
      <c r="AC29" s="1"/>
      <c r="AD29" s="1"/>
      <c r="AE29" s="1"/>
      <c r="AF29" s="1"/>
      <c r="AG29" s="1"/>
      <c r="AH29" s="1"/>
      <c r="AI29" s="1"/>
      <c r="AJ29" s="2"/>
      <c r="AL29" s="6"/>
      <c r="AM29" s="4"/>
      <c r="AN29" s="5"/>
      <c r="AO29" s="5"/>
      <c r="AP29" s="5"/>
      <c r="AQ29" s="5"/>
      <c r="AR29" s="5"/>
      <c r="AS29" s="5"/>
      <c r="AT29" s="5"/>
      <c r="AU29" s="5"/>
      <c r="AV29" s="5"/>
      <c r="AW29" s="6"/>
      <c r="AX29" s="6"/>
      <c r="AY29" s="6"/>
      <c r="AZ29" s="6"/>
      <c r="BA29" s="6"/>
      <c r="BB29" s="6"/>
      <c r="BC29" s="6"/>
      <c r="BD29" s="6"/>
      <c r="BE29" s="6"/>
      <c r="BF29" s="6"/>
      <c r="BG29" s="6"/>
      <c r="BH29" s="6"/>
      <c r="BI29" s="6"/>
      <c r="BJ29" s="6"/>
      <c r="BK29" s="5"/>
      <c r="BL29" s="5"/>
      <c r="BM29" s="6"/>
      <c r="BN29" s="6"/>
      <c r="BO29" s="6"/>
      <c r="BP29" s="6"/>
    </row>
    <row r="30" spans="1:68" s="3" customFormat="1" ht="17.25" customHeight="1" x14ac:dyDescent="0.4">
      <c r="A30" s="1"/>
      <c r="B30" s="133" t="str">
        <f>CONCATENATE(はじめに!$B$11,"・医療業")</f>
        <v>・医療業</v>
      </c>
      <c r="C30" s="134" t="e">
        <f>#REF!</f>
        <v>#REF!</v>
      </c>
      <c r="D30" s="134" t="e">
        <f>#REF!</f>
        <v>#REF!</v>
      </c>
      <c r="E30" s="134" t="e">
        <f>#REF!</f>
        <v>#REF!</v>
      </c>
      <c r="F30" s="134" t="e">
        <f>#REF!</f>
        <v>#REF!</v>
      </c>
      <c r="G30" s="134" t="e">
        <f>#REF!</f>
        <v>#REF!</v>
      </c>
      <c r="H30" s="134" t="e">
        <f>#REF!</f>
        <v>#REF!</v>
      </c>
      <c r="I30" s="135" t="e">
        <f>#REF!</f>
        <v>#REF!</v>
      </c>
      <c r="J30" s="1"/>
      <c r="K30" s="137" t="s">
        <v>344</v>
      </c>
      <c r="L30" s="137"/>
      <c r="M30" s="137"/>
      <c r="N30" s="137"/>
      <c r="O30" s="137"/>
      <c r="P30" s="137"/>
      <c r="Q30" s="137"/>
      <c r="R30" s="137"/>
      <c r="S30" s="1"/>
      <c r="T30" s="1"/>
      <c r="U30" s="1"/>
      <c r="V30" s="1"/>
      <c r="W30" s="1"/>
      <c r="X30" s="1"/>
      <c r="Y30" s="1"/>
      <c r="Z30" s="1"/>
      <c r="AA30" s="1"/>
      <c r="AB30" s="1"/>
      <c r="AC30" s="1"/>
      <c r="AD30" s="1"/>
      <c r="AE30" s="1"/>
      <c r="AF30" s="1"/>
      <c r="AG30" s="1"/>
      <c r="AH30" s="1"/>
      <c r="AI30" s="1"/>
      <c r="AJ30" s="2"/>
    </row>
    <row r="31" spans="1:68" s="3" customFormat="1" ht="17.25" customHeight="1" x14ac:dyDescent="0.4">
      <c r="A31" s="1"/>
      <c r="B31" s="245"/>
      <c r="C31" s="246"/>
      <c r="D31" s="246"/>
      <c r="E31" s="246"/>
      <c r="F31" s="246"/>
      <c r="G31" s="246"/>
      <c r="H31" s="246"/>
      <c r="I31" s="247"/>
      <c r="J31" s="1"/>
      <c r="K31" s="245"/>
      <c r="L31" s="246"/>
      <c r="M31" s="246"/>
      <c r="N31" s="246"/>
      <c r="O31" s="246"/>
      <c r="P31" s="246"/>
      <c r="Q31" s="246"/>
      <c r="R31" s="247"/>
      <c r="S31" s="1"/>
      <c r="T31" s="1"/>
      <c r="U31" s="1"/>
      <c r="V31" s="1"/>
      <c r="W31" s="1"/>
      <c r="X31" s="1"/>
      <c r="Y31" s="1"/>
      <c r="Z31" s="1"/>
      <c r="AA31" s="1"/>
      <c r="AB31" s="1"/>
      <c r="AC31" s="1"/>
      <c r="AD31" s="1"/>
      <c r="AE31" s="1"/>
      <c r="AF31" s="1"/>
      <c r="AG31" s="1"/>
      <c r="AH31" s="1"/>
      <c r="AI31" s="1"/>
      <c r="AJ31" s="2"/>
      <c r="AL31" s="4" t="s">
        <v>11</v>
      </c>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row>
    <row r="32" spans="1:68" s="3" customFormat="1" ht="17.25" customHeight="1" x14ac:dyDescent="0.4">
      <c r="A32" s="1"/>
      <c r="B32" s="1"/>
      <c r="C32" s="1"/>
      <c r="D32" s="1"/>
      <c r="E32" s="183" t="s">
        <v>14</v>
      </c>
      <c r="F32" s="183"/>
      <c r="G32" s="1"/>
      <c r="H32" s="1"/>
      <c r="I32" s="1"/>
      <c r="J32" s="1"/>
      <c r="K32" s="1"/>
      <c r="L32" s="1"/>
      <c r="M32" s="1"/>
      <c r="N32" s="183" t="s">
        <v>14</v>
      </c>
      <c r="O32" s="183"/>
      <c r="P32" s="1"/>
      <c r="Q32" s="1"/>
      <c r="R32" s="1"/>
      <c r="S32" s="1"/>
      <c r="T32" s="1"/>
      <c r="U32" s="1"/>
      <c r="V32" s="1"/>
      <c r="W32" s="1"/>
      <c r="X32" s="1"/>
      <c r="Y32" s="1"/>
      <c r="Z32" s="1"/>
      <c r="AA32" s="1"/>
      <c r="AB32" s="1"/>
      <c r="AC32" s="1"/>
      <c r="AD32" s="1"/>
      <c r="AE32" s="1"/>
      <c r="AF32" s="1"/>
      <c r="AG32" s="1"/>
      <c r="AH32" s="1"/>
      <c r="AI32" s="1"/>
      <c r="AJ32" s="2"/>
      <c r="AL32" s="5"/>
      <c r="AM32" s="4" t="s">
        <v>324</v>
      </c>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row>
    <row r="33" spans="1:69" s="3" customFormat="1" ht="17.25" customHeight="1" x14ac:dyDescent="0.4">
      <c r="A33" s="1"/>
      <c r="B33" s="1"/>
      <c r="C33" s="1"/>
      <c r="D33" s="1"/>
      <c r="E33" s="184"/>
      <c r="F33" s="184"/>
      <c r="G33" s="1"/>
      <c r="H33" s="1"/>
      <c r="I33" s="1" t="s">
        <v>57</v>
      </c>
      <c r="J33" s="1"/>
      <c r="K33" s="1"/>
      <c r="L33" s="1"/>
      <c r="M33" s="1"/>
      <c r="N33" s="184"/>
      <c r="O33" s="184"/>
      <c r="P33" s="1"/>
      <c r="Q33" s="1"/>
      <c r="R33" s="1" t="s">
        <v>57</v>
      </c>
      <c r="S33" s="1"/>
      <c r="T33" s="1"/>
      <c r="U33" s="1"/>
      <c r="V33" s="1"/>
      <c r="W33" s="1"/>
      <c r="X33" s="1"/>
      <c r="Y33" s="1"/>
      <c r="Z33" s="1"/>
      <c r="AA33" s="1"/>
      <c r="AB33" s="1"/>
      <c r="AC33" s="1"/>
      <c r="AD33" s="1"/>
      <c r="AE33" s="1"/>
      <c r="AF33" s="1"/>
      <c r="AG33" s="1"/>
      <c r="AH33" s="1"/>
      <c r="AI33" s="1"/>
      <c r="AJ33" s="2"/>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row>
    <row r="34" spans="1:69" s="3" customFormat="1" ht="17.25" customHeight="1" x14ac:dyDescent="0.4">
      <c r="A34" s="1"/>
      <c r="B34" s="133" t="str">
        <f>CONCATENATE(はじめに!$B$11,"・国、地方公共団体")</f>
        <v>・国、地方公共団体</v>
      </c>
      <c r="C34" s="134" t="e">
        <f>#REF!</f>
        <v>#REF!</v>
      </c>
      <c r="D34" s="134" t="e">
        <f>#REF!</f>
        <v>#REF!</v>
      </c>
      <c r="E34" s="134" t="e">
        <f>#REF!</f>
        <v>#REF!</v>
      </c>
      <c r="F34" s="134" t="e">
        <f>#REF!</f>
        <v>#REF!</v>
      </c>
      <c r="G34" s="134" t="e">
        <f>#REF!</f>
        <v>#REF!</v>
      </c>
      <c r="H34" s="134" t="e">
        <f>#REF!</f>
        <v>#REF!</v>
      </c>
      <c r="I34" s="135" t="e">
        <f>#REF!</f>
        <v>#REF!</v>
      </c>
      <c r="J34" s="1"/>
      <c r="K34" s="137" t="s">
        <v>327</v>
      </c>
      <c r="L34" s="137"/>
      <c r="M34" s="137"/>
      <c r="N34" s="137"/>
      <c r="O34" s="137"/>
      <c r="P34" s="137"/>
      <c r="Q34" s="137"/>
      <c r="R34" s="137"/>
      <c r="S34" s="1"/>
      <c r="T34" s="32" t="s">
        <v>345</v>
      </c>
      <c r="U34" s="1"/>
      <c r="V34" s="1"/>
      <c r="W34" s="1"/>
      <c r="X34" s="1"/>
      <c r="Y34" s="1"/>
      <c r="Z34" s="1"/>
      <c r="AA34" s="1"/>
      <c r="AB34" s="1"/>
      <c r="AC34" s="1"/>
      <c r="AD34" s="1"/>
      <c r="AE34" s="1"/>
      <c r="AF34" s="1"/>
      <c r="AG34" s="1"/>
      <c r="AH34" s="1"/>
      <c r="AI34" s="1"/>
      <c r="AJ34" s="2"/>
    </row>
    <row r="35" spans="1:69" s="3" customFormat="1" ht="17.25" customHeight="1" x14ac:dyDescent="0.4">
      <c r="A35" s="1"/>
      <c r="B35" s="245"/>
      <c r="C35" s="246"/>
      <c r="D35" s="246"/>
      <c r="E35" s="246"/>
      <c r="F35" s="246"/>
      <c r="G35" s="246"/>
      <c r="H35" s="246"/>
      <c r="I35" s="247"/>
      <c r="J35" s="1"/>
      <c r="K35" s="245"/>
      <c r="L35" s="246"/>
      <c r="M35" s="246"/>
      <c r="N35" s="246"/>
      <c r="O35" s="246"/>
      <c r="P35" s="246"/>
      <c r="Q35" s="246"/>
      <c r="R35" s="247"/>
      <c r="S35" s="1"/>
      <c r="T35" s="32" t="s">
        <v>346</v>
      </c>
      <c r="U35" s="1"/>
      <c r="V35" s="1"/>
      <c r="W35" s="1"/>
      <c r="X35" s="1"/>
      <c r="Y35" s="1"/>
      <c r="Z35" s="1"/>
      <c r="AA35" s="1"/>
      <c r="AB35" s="1"/>
      <c r="AC35" s="1"/>
      <c r="AD35" s="1"/>
      <c r="AE35" s="1"/>
      <c r="AF35" s="1"/>
      <c r="AG35" s="1"/>
      <c r="AH35" s="1"/>
      <c r="AI35" s="1"/>
      <c r="AJ35" s="2"/>
    </row>
    <row r="36" spans="1:69" s="3" customFormat="1" ht="17.25" customHeight="1" x14ac:dyDescent="0.4">
      <c r="A36" s="1"/>
      <c r="B36" s="1"/>
      <c r="C36" s="1"/>
      <c r="D36" s="1"/>
      <c r="E36" s="113" t="s">
        <v>22</v>
      </c>
      <c r="F36" s="113"/>
      <c r="G36" s="18"/>
      <c r="H36" s="18"/>
      <c r="I36" s="18"/>
      <c r="J36" s="18"/>
      <c r="K36" s="17"/>
      <c r="L36" s="18"/>
      <c r="M36" s="18"/>
      <c r="N36" s="113" t="s">
        <v>22</v>
      </c>
      <c r="O36" s="113"/>
      <c r="P36" s="1"/>
      <c r="Q36" s="1"/>
      <c r="R36" s="1"/>
      <c r="S36" s="1"/>
      <c r="T36" s="1"/>
      <c r="U36" s="1"/>
      <c r="V36" s="1"/>
      <c r="W36" s="1"/>
      <c r="X36" s="1"/>
      <c r="Y36" s="1"/>
      <c r="Z36" s="1"/>
      <c r="AA36" s="1"/>
      <c r="AB36" s="1"/>
      <c r="AC36" s="1"/>
      <c r="AD36" s="1"/>
      <c r="AE36" s="1"/>
      <c r="AF36" s="1"/>
      <c r="AG36" s="1"/>
      <c r="AH36" s="1"/>
      <c r="AI36" s="1"/>
      <c r="AJ36" s="2"/>
    </row>
    <row r="37" spans="1:69" s="3" customFormat="1" ht="17.25" customHeight="1" x14ac:dyDescent="0.4">
      <c r="A37" s="1"/>
      <c r="B37" s="1"/>
      <c r="C37" s="1"/>
      <c r="D37" s="1"/>
      <c r="E37" s="149"/>
      <c r="F37" s="149"/>
      <c r="G37" s="1"/>
      <c r="H37" s="1"/>
      <c r="I37" s="1" t="s">
        <v>57</v>
      </c>
      <c r="J37" s="1"/>
      <c r="K37" s="1"/>
      <c r="L37" s="1"/>
      <c r="M37" s="1"/>
      <c r="N37" s="149"/>
      <c r="O37" s="149"/>
      <c r="P37" s="1"/>
      <c r="Q37" s="1"/>
      <c r="R37" s="1" t="s">
        <v>57</v>
      </c>
      <c r="S37" s="1"/>
      <c r="T37" s="1"/>
      <c r="U37" s="1"/>
      <c r="V37" s="1"/>
      <c r="W37" s="1"/>
      <c r="X37" s="1"/>
      <c r="Y37" s="1"/>
      <c r="Z37" s="1"/>
      <c r="AA37" s="1"/>
      <c r="AB37" s="1"/>
      <c r="AC37" s="1"/>
      <c r="AD37" s="1"/>
      <c r="AE37" s="1"/>
      <c r="AF37" s="1"/>
      <c r="AG37" s="1"/>
      <c r="AH37" s="1"/>
      <c r="AI37" s="1"/>
      <c r="AJ37" s="2"/>
    </row>
    <row r="38" spans="1:69" s="3" customFormat="1" ht="17.25" customHeight="1" x14ac:dyDescent="0.4">
      <c r="A38" s="1"/>
      <c r="B38" s="133" t="str">
        <f>CONCATENATE(はじめに!$B$11,"・医療業")</f>
        <v>・医療業</v>
      </c>
      <c r="C38" s="134" t="e">
        <f>CONCATENATE(#REF!,"・林野面積")</f>
        <v>#REF!</v>
      </c>
      <c r="D38" s="134" t="e">
        <f>CONCATENATE(#REF!,"・林野面積")</f>
        <v>#REF!</v>
      </c>
      <c r="E38" s="134" t="e">
        <f>CONCATENATE(#REF!,"・林野面積")</f>
        <v>#REF!</v>
      </c>
      <c r="F38" s="134" t="e">
        <f>CONCATENATE(#REF!,"・林野面積")</f>
        <v>#REF!</v>
      </c>
      <c r="G38" s="134" t="e">
        <f>CONCATENATE(#REF!,"・林野面積")</f>
        <v>#REF!</v>
      </c>
      <c r="H38" s="134" t="e">
        <f>CONCATENATE(#REF!,"・林野面積")</f>
        <v>#REF!</v>
      </c>
      <c r="I38" s="135" t="e">
        <f>CONCATENATE(#REF!,"・林野面積")</f>
        <v>#REF!</v>
      </c>
      <c r="J38" s="1"/>
      <c r="K38" s="137" t="s">
        <v>347</v>
      </c>
      <c r="L38" s="137"/>
      <c r="M38" s="137"/>
      <c r="N38" s="137"/>
      <c r="O38" s="137"/>
      <c r="P38" s="137"/>
      <c r="Q38" s="137"/>
      <c r="R38" s="137"/>
      <c r="S38" s="1"/>
      <c r="T38" s="1"/>
      <c r="U38" s="1"/>
      <c r="V38" s="1"/>
      <c r="W38" s="1"/>
      <c r="X38" s="1"/>
      <c r="Y38" s="1"/>
      <c r="Z38" s="1"/>
      <c r="AA38" s="1"/>
      <c r="AB38" s="1"/>
      <c r="AC38" s="1"/>
      <c r="AD38" s="1"/>
      <c r="AE38" s="1"/>
      <c r="AF38" s="1"/>
      <c r="AG38" s="1"/>
      <c r="AH38" s="1"/>
      <c r="AI38" s="1"/>
      <c r="AJ38" s="2"/>
    </row>
    <row r="39" spans="1:69" s="3" customFormat="1" ht="17.25" customHeight="1" x14ac:dyDescent="0.4">
      <c r="A39" s="1"/>
      <c r="B39" s="130">
        <f>B31+B35</f>
        <v>0</v>
      </c>
      <c r="C39" s="131"/>
      <c r="D39" s="131"/>
      <c r="E39" s="131"/>
      <c r="F39" s="131"/>
      <c r="G39" s="131"/>
      <c r="H39" s="131"/>
      <c r="I39" s="132"/>
      <c r="J39" s="1"/>
      <c r="K39" s="130">
        <f>K31+K35</f>
        <v>0</v>
      </c>
      <c r="L39" s="131"/>
      <c r="M39" s="131"/>
      <c r="N39" s="131"/>
      <c r="O39" s="131"/>
      <c r="P39" s="131"/>
      <c r="Q39" s="131"/>
      <c r="R39" s="132"/>
      <c r="S39" s="1"/>
      <c r="T39" s="1"/>
      <c r="U39" s="1"/>
      <c r="V39" s="1"/>
      <c r="W39" s="1"/>
      <c r="X39" s="1"/>
      <c r="Y39" s="1"/>
      <c r="Z39" s="1"/>
      <c r="AA39" s="1"/>
      <c r="AB39" s="1"/>
      <c r="AC39" s="1"/>
      <c r="AD39" s="1"/>
      <c r="AE39" s="1"/>
      <c r="AF39" s="1"/>
      <c r="AG39" s="1"/>
      <c r="AH39" s="1"/>
      <c r="AI39" s="1"/>
      <c r="AJ39" s="2"/>
    </row>
    <row r="40" spans="1:69" s="3" customFormat="1" ht="17.25" customHeight="1" x14ac:dyDescent="0.4">
      <c r="A40" s="1"/>
      <c r="B40" s="1"/>
      <c r="C40" s="1"/>
      <c r="D40" s="1"/>
      <c r="E40" s="113" t="s">
        <v>22</v>
      </c>
      <c r="F40" s="113"/>
      <c r="G40" s="18"/>
      <c r="H40" s="18"/>
      <c r="I40" s="18"/>
      <c r="J40" s="18"/>
      <c r="K40" s="17"/>
      <c r="L40" s="18"/>
      <c r="M40" s="18"/>
      <c r="N40" s="113" t="s">
        <v>22</v>
      </c>
      <c r="O40" s="113"/>
      <c r="P40" s="1"/>
      <c r="Q40" s="1"/>
      <c r="R40" s="1"/>
      <c r="S40" s="1"/>
      <c r="T40" s="7" t="s">
        <v>68</v>
      </c>
      <c r="U40" s="1"/>
      <c r="V40" s="1"/>
      <c r="W40" s="1"/>
      <c r="X40" s="1"/>
      <c r="Y40" s="1"/>
      <c r="Z40" s="1"/>
      <c r="AA40" s="1"/>
      <c r="AB40" s="1"/>
      <c r="AC40" s="1"/>
      <c r="AD40" s="1"/>
      <c r="AE40" s="1"/>
      <c r="AF40" s="1"/>
      <c r="AG40" s="1"/>
      <c r="AH40" s="1"/>
      <c r="AI40" s="1"/>
      <c r="AJ40" s="2"/>
    </row>
    <row r="41" spans="1:69" s="1" customFormat="1" ht="17.25" customHeight="1" x14ac:dyDescent="0.4">
      <c r="E41" s="149"/>
      <c r="F41" s="149"/>
      <c r="I41" s="1" t="s">
        <v>57</v>
      </c>
      <c r="N41" s="149"/>
      <c r="O41" s="149"/>
      <c r="R41" s="1" t="s">
        <v>57</v>
      </c>
      <c r="AJ41" s="2"/>
      <c r="AK41" s="3"/>
      <c r="BQ41" s="3"/>
    </row>
    <row r="42" spans="1:69" s="1" customFormat="1" ht="17.25" customHeight="1" x14ac:dyDescent="0.4">
      <c r="B42" s="133" t="str">
        <f>CONCATENATE(はじめに!$B$11,"・医療業従業者数")</f>
        <v>・医療業従業者数</v>
      </c>
      <c r="C42" s="134" t="e">
        <f>CONCATENATE(#REF!,"・林野面積")</f>
        <v>#REF!</v>
      </c>
      <c r="D42" s="134" t="e">
        <f>CONCATENATE(#REF!,"・林野面積")</f>
        <v>#REF!</v>
      </c>
      <c r="E42" s="134" t="e">
        <f>CONCATENATE(#REF!,"・林野面積")</f>
        <v>#REF!</v>
      </c>
      <c r="F42" s="134" t="e">
        <f>CONCATENATE(#REF!,"・林野面積")</f>
        <v>#REF!</v>
      </c>
      <c r="G42" s="134" t="e">
        <f>CONCATENATE(#REF!,"・林野面積")</f>
        <v>#REF!</v>
      </c>
      <c r="H42" s="134" t="e">
        <f>CONCATENATE(#REF!,"・林野面積")</f>
        <v>#REF!</v>
      </c>
      <c r="I42" s="135" t="e">
        <f>CONCATENATE(#REF!,"・林野面積")</f>
        <v>#REF!</v>
      </c>
      <c r="K42" s="137" t="s">
        <v>348</v>
      </c>
      <c r="L42" s="137"/>
      <c r="M42" s="137"/>
      <c r="N42" s="137"/>
      <c r="O42" s="137"/>
      <c r="P42" s="137"/>
      <c r="Q42" s="137"/>
      <c r="R42" s="137"/>
      <c r="AJ42" s="2"/>
      <c r="AK42" s="3"/>
      <c r="BQ42" s="3"/>
    </row>
    <row r="43" spans="1:69" s="1" customFormat="1" ht="17.25" customHeight="1" x14ac:dyDescent="0.4">
      <c r="B43" s="130">
        <f>B26-B39</f>
        <v>0</v>
      </c>
      <c r="C43" s="131"/>
      <c r="D43" s="131"/>
      <c r="E43" s="131"/>
      <c r="F43" s="131"/>
      <c r="G43" s="131"/>
      <c r="H43" s="131"/>
      <c r="I43" s="132"/>
      <c r="K43" s="130">
        <f>K26-K39</f>
        <v>0</v>
      </c>
      <c r="L43" s="131"/>
      <c r="M43" s="131"/>
      <c r="N43" s="131"/>
      <c r="O43" s="131"/>
      <c r="P43" s="131"/>
      <c r="Q43" s="131"/>
      <c r="R43" s="132"/>
      <c r="AJ43" s="2"/>
      <c r="AK43" s="3"/>
      <c r="BQ43" s="3"/>
    </row>
    <row r="44" spans="1:69" ht="17.25" customHeight="1" x14ac:dyDescent="0.4"/>
    <row r="45" spans="1:69" ht="17.25" customHeight="1" x14ac:dyDescent="0.4">
      <c r="A45" s="1" t="s">
        <v>349</v>
      </c>
    </row>
    <row r="46" spans="1:69" ht="17.25" customHeight="1" x14ac:dyDescent="0.4">
      <c r="I46" s="1" t="s">
        <v>57</v>
      </c>
      <c r="R46" s="1" t="s">
        <v>57</v>
      </c>
    </row>
    <row r="47" spans="1:69" ht="17.25" customHeight="1" x14ac:dyDescent="0.4">
      <c r="B47" s="133" t="str">
        <f>CONCATENATE(はじめに!$B$11,"・保健衛生")</f>
        <v>・保健衛生</v>
      </c>
      <c r="C47" s="134" t="e">
        <f>#REF!</f>
        <v>#REF!</v>
      </c>
      <c r="D47" s="134" t="e">
        <f>#REF!</f>
        <v>#REF!</v>
      </c>
      <c r="E47" s="134" t="e">
        <f>#REF!</f>
        <v>#REF!</v>
      </c>
      <c r="F47" s="134" t="e">
        <f>#REF!</f>
        <v>#REF!</v>
      </c>
      <c r="G47" s="134" t="e">
        <f>#REF!</f>
        <v>#REF!</v>
      </c>
      <c r="H47" s="134" t="e">
        <f>#REF!</f>
        <v>#REF!</v>
      </c>
      <c r="I47" s="135" t="e">
        <f>#REF!</f>
        <v>#REF!</v>
      </c>
      <c r="K47" s="137" t="s">
        <v>350</v>
      </c>
      <c r="L47" s="137"/>
      <c r="M47" s="137"/>
      <c r="N47" s="137"/>
      <c r="O47" s="137"/>
      <c r="P47" s="137"/>
      <c r="Q47" s="137"/>
      <c r="R47" s="137"/>
    </row>
    <row r="48" spans="1:69" ht="17.25" customHeight="1" x14ac:dyDescent="0.4">
      <c r="B48" s="245"/>
      <c r="C48" s="246"/>
      <c r="D48" s="246"/>
      <c r="E48" s="246"/>
      <c r="F48" s="246"/>
      <c r="G48" s="246"/>
      <c r="H48" s="246"/>
      <c r="I48" s="247"/>
      <c r="K48" s="245"/>
      <c r="L48" s="246"/>
      <c r="M48" s="246"/>
      <c r="N48" s="246"/>
      <c r="O48" s="246"/>
      <c r="P48" s="246"/>
      <c r="Q48" s="246"/>
      <c r="R48" s="247"/>
    </row>
    <row r="49" spans="2:20" ht="17.25" customHeight="1" x14ac:dyDescent="0.4">
      <c r="E49" s="183" t="s">
        <v>14</v>
      </c>
      <c r="F49" s="183"/>
      <c r="N49" s="183" t="s">
        <v>14</v>
      </c>
      <c r="O49" s="183"/>
    </row>
    <row r="50" spans="2:20" ht="17.25" customHeight="1" x14ac:dyDescent="0.4">
      <c r="E50" s="184"/>
      <c r="F50" s="184"/>
      <c r="I50" s="1" t="s">
        <v>57</v>
      </c>
      <c r="N50" s="184"/>
      <c r="O50" s="184"/>
      <c r="R50" s="1" t="s">
        <v>57</v>
      </c>
    </row>
    <row r="51" spans="2:20" ht="17.25" customHeight="1" x14ac:dyDescent="0.4">
      <c r="B51" s="133" t="str">
        <f>CONCATENATE(はじめに!$B$11,"・国、地方公共団体")</f>
        <v>・国、地方公共団体</v>
      </c>
      <c r="C51" s="134" t="e">
        <f>#REF!</f>
        <v>#REF!</v>
      </c>
      <c r="D51" s="134" t="e">
        <f>#REF!</f>
        <v>#REF!</v>
      </c>
      <c r="E51" s="134" t="e">
        <f>#REF!</f>
        <v>#REF!</v>
      </c>
      <c r="F51" s="134" t="e">
        <f>#REF!</f>
        <v>#REF!</v>
      </c>
      <c r="G51" s="134" t="e">
        <f>#REF!</f>
        <v>#REF!</v>
      </c>
      <c r="H51" s="134" t="e">
        <f>#REF!</f>
        <v>#REF!</v>
      </c>
      <c r="I51" s="135" t="e">
        <f>#REF!</f>
        <v>#REF!</v>
      </c>
      <c r="K51" s="137" t="s">
        <v>327</v>
      </c>
      <c r="L51" s="137"/>
      <c r="M51" s="137"/>
      <c r="N51" s="137"/>
      <c r="O51" s="137"/>
      <c r="P51" s="137"/>
      <c r="Q51" s="137"/>
      <c r="R51" s="137"/>
      <c r="T51" s="32" t="s">
        <v>345</v>
      </c>
    </row>
    <row r="52" spans="2:20" ht="17.25" customHeight="1" x14ac:dyDescent="0.4">
      <c r="B52" s="245"/>
      <c r="C52" s="246"/>
      <c r="D52" s="246"/>
      <c r="E52" s="246"/>
      <c r="F52" s="246"/>
      <c r="G52" s="246"/>
      <c r="H52" s="246"/>
      <c r="I52" s="247"/>
      <c r="K52" s="245"/>
      <c r="L52" s="246"/>
      <c r="M52" s="246"/>
      <c r="N52" s="246"/>
      <c r="O52" s="246"/>
      <c r="P52" s="246"/>
      <c r="Q52" s="246"/>
      <c r="R52" s="247"/>
      <c r="T52" s="32" t="s">
        <v>346</v>
      </c>
    </row>
    <row r="53" spans="2:20" ht="17.25" customHeight="1" x14ac:dyDescent="0.4">
      <c r="E53" s="113" t="s">
        <v>22</v>
      </c>
      <c r="F53" s="113"/>
      <c r="G53" s="18"/>
      <c r="H53" s="18"/>
      <c r="I53" s="18"/>
      <c r="J53" s="18"/>
      <c r="K53" s="17"/>
      <c r="L53" s="18"/>
      <c r="M53" s="18"/>
      <c r="N53" s="113" t="s">
        <v>22</v>
      </c>
      <c r="O53" s="113"/>
    </row>
    <row r="54" spans="2:20" ht="17.25" customHeight="1" x14ac:dyDescent="0.4">
      <c r="E54" s="149"/>
      <c r="F54" s="149"/>
      <c r="I54" s="1" t="s">
        <v>57</v>
      </c>
      <c r="N54" s="149"/>
      <c r="O54" s="149"/>
      <c r="R54" s="1" t="s">
        <v>57</v>
      </c>
    </row>
    <row r="55" spans="2:20" ht="17.25" customHeight="1" x14ac:dyDescent="0.4">
      <c r="B55" s="133" t="str">
        <f>CONCATENATE(はじめに!$B$11,"・保健衛生")</f>
        <v>・保健衛生</v>
      </c>
      <c r="C55" s="134" t="e">
        <f>CONCATENATE(#REF!,"・林野面積")</f>
        <v>#REF!</v>
      </c>
      <c r="D55" s="134" t="e">
        <f>CONCATENATE(#REF!,"・林野面積")</f>
        <v>#REF!</v>
      </c>
      <c r="E55" s="134" t="e">
        <f>CONCATENATE(#REF!,"・林野面積")</f>
        <v>#REF!</v>
      </c>
      <c r="F55" s="134" t="e">
        <f>CONCATENATE(#REF!,"・林野面積")</f>
        <v>#REF!</v>
      </c>
      <c r="G55" s="134" t="e">
        <f>CONCATENATE(#REF!,"・林野面積")</f>
        <v>#REF!</v>
      </c>
      <c r="H55" s="134" t="e">
        <f>CONCATENATE(#REF!,"・林野面積")</f>
        <v>#REF!</v>
      </c>
      <c r="I55" s="135" t="e">
        <f>CONCATENATE(#REF!,"・林野面積")</f>
        <v>#REF!</v>
      </c>
      <c r="K55" s="137" t="s">
        <v>351</v>
      </c>
      <c r="L55" s="137"/>
      <c r="M55" s="137"/>
      <c r="N55" s="137"/>
      <c r="O55" s="137"/>
      <c r="P55" s="137"/>
      <c r="Q55" s="137"/>
      <c r="R55" s="137"/>
    </row>
    <row r="56" spans="2:20" ht="17.25" customHeight="1" x14ac:dyDescent="0.4">
      <c r="B56" s="130">
        <f>B48+B52</f>
        <v>0</v>
      </c>
      <c r="C56" s="131"/>
      <c r="D56" s="131"/>
      <c r="E56" s="131"/>
      <c r="F56" s="131"/>
      <c r="G56" s="131"/>
      <c r="H56" s="131"/>
      <c r="I56" s="132"/>
      <c r="K56" s="130">
        <f>K48+K52</f>
        <v>0</v>
      </c>
      <c r="L56" s="131"/>
      <c r="M56" s="131"/>
      <c r="N56" s="131"/>
      <c r="O56" s="131"/>
      <c r="P56" s="131"/>
      <c r="Q56" s="131"/>
      <c r="R56" s="132"/>
    </row>
    <row r="57" spans="2:20" ht="17.25" customHeight="1" x14ac:dyDescent="0.4"/>
    <row r="58" spans="2:20" ht="17.25" customHeight="1" x14ac:dyDescent="0.4">
      <c r="B58" s="1" t="s">
        <v>199</v>
      </c>
    </row>
    <row r="59" spans="2:20" ht="17.25" customHeight="1" x14ac:dyDescent="0.4">
      <c r="I59" s="1" t="s">
        <v>57</v>
      </c>
      <c r="R59" s="1" t="s">
        <v>57</v>
      </c>
    </row>
    <row r="60" spans="2:20" ht="17.25" customHeight="1" x14ac:dyDescent="0.4">
      <c r="B60" s="133" t="str">
        <f>CONCATENATE(はじめに!$B$11,"・保健衛生")</f>
        <v>・保健衛生</v>
      </c>
      <c r="C60" s="134" t="e">
        <f>#REF!</f>
        <v>#REF!</v>
      </c>
      <c r="D60" s="134" t="e">
        <f>#REF!</f>
        <v>#REF!</v>
      </c>
      <c r="E60" s="134" t="e">
        <f>#REF!</f>
        <v>#REF!</v>
      </c>
      <c r="F60" s="134" t="e">
        <f>#REF!</f>
        <v>#REF!</v>
      </c>
      <c r="G60" s="134" t="e">
        <f>#REF!</f>
        <v>#REF!</v>
      </c>
      <c r="H60" s="134" t="e">
        <f>#REF!</f>
        <v>#REF!</v>
      </c>
      <c r="I60" s="135" t="e">
        <f>#REF!</f>
        <v>#REF!</v>
      </c>
      <c r="K60" s="137" t="s">
        <v>350</v>
      </c>
      <c r="L60" s="137"/>
      <c r="M60" s="137"/>
      <c r="N60" s="137"/>
      <c r="O60" s="137"/>
      <c r="P60" s="137"/>
      <c r="Q60" s="137"/>
      <c r="R60" s="137"/>
    </row>
    <row r="61" spans="2:20" ht="17.25" customHeight="1" x14ac:dyDescent="0.4">
      <c r="B61" s="245"/>
      <c r="C61" s="246"/>
      <c r="D61" s="246"/>
      <c r="E61" s="246"/>
      <c r="F61" s="246"/>
      <c r="G61" s="246"/>
      <c r="H61" s="246"/>
      <c r="I61" s="247"/>
      <c r="K61" s="245"/>
      <c r="L61" s="246"/>
      <c r="M61" s="246"/>
      <c r="N61" s="246"/>
      <c r="O61" s="246"/>
      <c r="P61" s="246"/>
      <c r="Q61" s="246"/>
      <c r="R61" s="247"/>
    </row>
    <row r="62" spans="2:20" ht="17.25" customHeight="1" x14ac:dyDescent="0.4">
      <c r="E62" s="183" t="s">
        <v>14</v>
      </c>
      <c r="F62" s="183"/>
      <c r="N62" s="183" t="s">
        <v>14</v>
      </c>
      <c r="O62" s="183"/>
    </row>
    <row r="63" spans="2:20" ht="17.25" customHeight="1" x14ac:dyDescent="0.4">
      <c r="E63" s="184"/>
      <c r="F63" s="184"/>
      <c r="I63" s="1" t="s">
        <v>57</v>
      </c>
      <c r="N63" s="184"/>
      <c r="O63" s="184"/>
      <c r="R63" s="1" t="s">
        <v>57</v>
      </c>
    </row>
    <row r="64" spans="2:20" ht="17.25" customHeight="1" x14ac:dyDescent="0.4">
      <c r="B64" s="133" t="str">
        <f>CONCATENATE(はじめに!$B$11,"・国、地方公共団体")</f>
        <v>・国、地方公共団体</v>
      </c>
      <c r="C64" s="134" t="e">
        <f>#REF!</f>
        <v>#REF!</v>
      </c>
      <c r="D64" s="134" t="e">
        <f>#REF!</f>
        <v>#REF!</v>
      </c>
      <c r="E64" s="134" t="e">
        <f>#REF!</f>
        <v>#REF!</v>
      </c>
      <c r="F64" s="134" t="e">
        <f>#REF!</f>
        <v>#REF!</v>
      </c>
      <c r="G64" s="134" t="e">
        <f>#REF!</f>
        <v>#REF!</v>
      </c>
      <c r="H64" s="134" t="e">
        <f>#REF!</f>
        <v>#REF!</v>
      </c>
      <c r="I64" s="135" t="e">
        <f>#REF!</f>
        <v>#REF!</v>
      </c>
      <c r="K64" s="137" t="s">
        <v>327</v>
      </c>
      <c r="L64" s="137"/>
      <c r="M64" s="137"/>
      <c r="N64" s="137"/>
      <c r="O64" s="137"/>
      <c r="P64" s="137"/>
      <c r="Q64" s="137"/>
      <c r="R64" s="137"/>
      <c r="T64" s="32" t="s">
        <v>345</v>
      </c>
    </row>
    <row r="65" spans="1:20" ht="17.25" customHeight="1" x14ac:dyDescent="0.4">
      <c r="B65" s="245"/>
      <c r="C65" s="246"/>
      <c r="D65" s="246"/>
      <c r="E65" s="246"/>
      <c r="F65" s="246"/>
      <c r="G65" s="246"/>
      <c r="H65" s="246"/>
      <c r="I65" s="247"/>
      <c r="K65" s="245"/>
      <c r="L65" s="246"/>
      <c r="M65" s="246"/>
      <c r="N65" s="246"/>
      <c r="O65" s="246"/>
      <c r="P65" s="246"/>
      <c r="Q65" s="246"/>
      <c r="R65" s="247"/>
      <c r="T65" s="32" t="s">
        <v>346</v>
      </c>
    </row>
    <row r="66" spans="1:20" ht="17.25" customHeight="1" x14ac:dyDescent="0.4">
      <c r="E66" s="113" t="s">
        <v>22</v>
      </c>
      <c r="F66" s="113"/>
      <c r="G66" s="18"/>
      <c r="H66" s="18"/>
      <c r="I66" s="18"/>
      <c r="J66" s="18"/>
      <c r="K66" s="17"/>
      <c r="L66" s="18"/>
      <c r="M66" s="18"/>
      <c r="N66" s="113" t="s">
        <v>22</v>
      </c>
      <c r="O66" s="113"/>
    </row>
    <row r="67" spans="1:20" ht="17.25" customHeight="1" x14ac:dyDescent="0.4">
      <c r="E67" s="149"/>
      <c r="F67" s="149"/>
      <c r="I67" s="1" t="s">
        <v>57</v>
      </c>
      <c r="N67" s="149"/>
      <c r="O67" s="149"/>
      <c r="R67" s="1" t="s">
        <v>57</v>
      </c>
    </row>
    <row r="68" spans="1:20" ht="17.25" customHeight="1" x14ac:dyDescent="0.4">
      <c r="B68" s="133" t="str">
        <f>CONCATENATE(はじめに!$B$11,"・保健衛生")</f>
        <v>・保健衛生</v>
      </c>
      <c r="C68" s="134" t="e">
        <f>CONCATENATE(#REF!,"・林野面積")</f>
        <v>#REF!</v>
      </c>
      <c r="D68" s="134" t="e">
        <f>CONCATENATE(#REF!,"・林野面積")</f>
        <v>#REF!</v>
      </c>
      <c r="E68" s="134" t="e">
        <f>CONCATENATE(#REF!,"・林野面積")</f>
        <v>#REF!</v>
      </c>
      <c r="F68" s="134" t="e">
        <f>CONCATENATE(#REF!,"・林野面積")</f>
        <v>#REF!</v>
      </c>
      <c r="G68" s="134" t="e">
        <f>CONCATENATE(#REF!,"・林野面積")</f>
        <v>#REF!</v>
      </c>
      <c r="H68" s="134" t="e">
        <f>CONCATENATE(#REF!,"・林野面積")</f>
        <v>#REF!</v>
      </c>
      <c r="I68" s="135" t="e">
        <f>CONCATENATE(#REF!,"・林野面積")</f>
        <v>#REF!</v>
      </c>
      <c r="K68" s="137" t="s">
        <v>351</v>
      </c>
      <c r="L68" s="137"/>
      <c r="M68" s="137"/>
      <c r="N68" s="137"/>
      <c r="O68" s="137"/>
      <c r="P68" s="137"/>
      <c r="Q68" s="137"/>
      <c r="R68" s="137"/>
    </row>
    <row r="69" spans="1:20" ht="17.25" customHeight="1" x14ac:dyDescent="0.4">
      <c r="B69" s="130">
        <f>B61+B65</f>
        <v>0</v>
      </c>
      <c r="C69" s="131"/>
      <c r="D69" s="131"/>
      <c r="E69" s="131"/>
      <c r="F69" s="131"/>
      <c r="G69" s="131"/>
      <c r="H69" s="131"/>
      <c r="I69" s="132"/>
      <c r="K69" s="130">
        <f>K61+K65</f>
        <v>0</v>
      </c>
      <c r="L69" s="131"/>
      <c r="M69" s="131"/>
      <c r="N69" s="131"/>
      <c r="O69" s="131"/>
      <c r="P69" s="131"/>
      <c r="Q69" s="131"/>
      <c r="R69" s="132"/>
    </row>
    <row r="70" spans="1:20" ht="17.25" customHeight="1" x14ac:dyDescent="0.4">
      <c r="E70" s="113" t="s">
        <v>22</v>
      </c>
      <c r="F70" s="113"/>
      <c r="G70" s="18"/>
      <c r="H70" s="18"/>
      <c r="I70" s="18"/>
      <c r="J70" s="18"/>
      <c r="K70" s="17"/>
      <c r="L70" s="18"/>
      <c r="M70" s="18"/>
      <c r="N70" s="113" t="s">
        <v>22</v>
      </c>
      <c r="O70" s="113"/>
      <c r="T70" s="7" t="s">
        <v>68</v>
      </c>
    </row>
    <row r="71" spans="1:20" ht="17.25" customHeight="1" x14ac:dyDescent="0.4">
      <c r="E71" s="149"/>
      <c r="F71" s="149"/>
      <c r="I71" s="1" t="s">
        <v>57</v>
      </c>
      <c r="N71" s="149"/>
      <c r="O71" s="149"/>
      <c r="R71" s="1" t="s">
        <v>57</v>
      </c>
    </row>
    <row r="72" spans="1:20" ht="17.25" customHeight="1" x14ac:dyDescent="0.4">
      <c r="B72" s="133" t="str">
        <f>CONCATENATE(はじめに!$B$11,"・保健衛生従業者数")</f>
        <v>・保健衛生従業者数</v>
      </c>
      <c r="C72" s="134" t="e">
        <f>CONCATENATE(#REF!,"・林野面積")</f>
        <v>#REF!</v>
      </c>
      <c r="D72" s="134" t="e">
        <f>CONCATENATE(#REF!,"・林野面積")</f>
        <v>#REF!</v>
      </c>
      <c r="E72" s="134" t="e">
        <f>CONCATENATE(#REF!,"・林野面積")</f>
        <v>#REF!</v>
      </c>
      <c r="F72" s="134" t="e">
        <f>CONCATENATE(#REF!,"・林野面積")</f>
        <v>#REF!</v>
      </c>
      <c r="G72" s="134" t="e">
        <f>CONCATENATE(#REF!,"・林野面積")</f>
        <v>#REF!</v>
      </c>
      <c r="H72" s="134" t="e">
        <f>CONCATENATE(#REF!,"・林野面積")</f>
        <v>#REF!</v>
      </c>
      <c r="I72" s="135" t="e">
        <f>CONCATENATE(#REF!,"・林野面積")</f>
        <v>#REF!</v>
      </c>
      <c r="K72" s="137" t="s">
        <v>352</v>
      </c>
      <c r="L72" s="137"/>
      <c r="M72" s="137"/>
      <c r="N72" s="137"/>
      <c r="O72" s="137"/>
      <c r="P72" s="137"/>
      <c r="Q72" s="137"/>
      <c r="R72" s="137"/>
    </row>
    <row r="73" spans="1:20" ht="17.25" customHeight="1" x14ac:dyDescent="0.4">
      <c r="B73" s="130">
        <f>B56-B69</f>
        <v>0</v>
      </c>
      <c r="C73" s="131"/>
      <c r="D73" s="131"/>
      <c r="E73" s="131"/>
      <c r="F73" s="131"/>
      <c r="G73" s="131"/>
      <c r="H73" s="131"/>
      <c r="I73" s="132"/>
      <c r="K73" s="130">
        <f>K56-K69</f>
        <v>0</v>
      </c>
      <c r="L73" s="131"/>
      <c r="M73" s="131"/>
      <c r="N73" s="131"/>
      <c r="O73" s="131"/>
      <c r="P73" s="131"/>
      <c r="Q73" s="131"/>
      <c r="R73" s="132"/>
    </row>
    <row r="74" spans="1:20" ht="17.25" customHeight="1" x14ac:dyDescent="0.4"/>
    <row r="75" spans="1:20" ht="17.25" customHeight="1" x14ac:dyDescent="0.4">
      <c r="A75" s="1" t="s">
        <v>353</v>
      </c>
    </row>
    <row r="76" spans="1:20" ht="17.25" customHeight="1" x14ac:dyDescent="0.4">
      <c r="I76" s="1" t="s">
        <v>57</v>
      </c>
      <c r="R76" s="1" t="s">
        <v>57</v>
      </c>
    </row>
    <row r="77" spans="1:20" ht="17.25" customHeight="1" x14ac:dyDescent="0.4">
      <c r="B77" s="133" t="str">
        <f>CONCATENATE(はじめに!$B$11,"・社会保険など")</f>
        <v>・社会保険など</v>
      </c>
      <c r="C77" s="134" t="e">
        <f>#REF!</f>
        <v>#REF!</v>
      </c>
      <c r="D77" s="134" t="e">
        <f>#REF!</f>
        <v>#REF!</v>
      </c>
      <c r="E77" s="134" t="e">
        <f>#REF!</f>
        <v>#REF!</v>
      </c>
      <c r="F77" s="134" t="e">
        <f>#REF!</f>
        <v>#REF!</v>
      </c>
      <c r="G77" s="134" t="e">
        <f>#REF!</f>
        <v>#REF!</v>
      </c>
      <c r="H77" s="134" t="e">
        <f>#REF!</f>
        <v>#REF!</v>
      </c>
      <c r="I77" s="135" t="e">
        <f>#REF!</f>
        <v>#REF!</v>
      </c>
      <c r="K77" s="137" t="s">
        <v>354</v>
      </c>
      <c r="L77" s="137"/>
      <c r="M77" s="137"/>
      <c r="N77" s="137"/>
      <c r="O77" s="137"/>
      <c r="P77" s="137"/>
      <c r="Q77" s="137"/>
      <c r="R77" s="137"/>
    </row>
    <row r="78" spans="1:20" ht="17.25" customHeight="1" x14ac:dyDescent="0.4">
      <c r="B78" s="245"/>
      <c r="C78" s="246"/>
      <c r="D78" s="246"/>
      <c r="E78" s="246"/>
      <c r="F78" s="246"/>
      <c r="G78" s="246"/>
      <c r="H78" s="246"/>
      <c r="I78" s="247"/>
      <c r="K78" s="245"/>
      <c r="L78" s="246"/>
      <c r="M78" s="246"/>
      <c r="N78" s="246"/>
      <c r="O78" s="246"/>
      <c r="P78" s="246"/>
      <c r="Q78" s="246"/>
      <c r="R78" s="247"/>
    </row>
    <row r="79" spans="1:20" ht="17.25" customHeight="1" x14ac:dyDescent="0.4">
      <c r="E79" s="183" t="s">
        <v>14</v>
      </c>
      <c r="F79" s="183"/>
      <c r="N79" s="183" t="s">
        <v>14</v>
      </c>
      <c r="O79" s="183"/>
    </row>
    <row r="80" spans="1:20" ht="17.25" customHeight="1" x14ac:dyDescent="0.4">
      <c r="E80" s="184"/>
      <c r="F80" s="184"/>
      <c r="I80" s="1" t="s">
        <v>57</v>
      </c>
      <c r="N80" s="184"/>
      <c r="O80" s="184"/>
      <c r="R80" s="1" t="s">
        <v>57</v>
      </c>
    </row>
    <row r="81" spans="2:20" ht="17.25" customHeight="1" x14ac:dyDescent="0.4">
      <c r="B81" s="133" t="str">
        <f>CONCATENATE(はじめに!$B$11,"・国、地方公共団体")</f>
        <v>・国、地方公共団体</v>
      </c>
      <c r="C81" s="134" t="e">
        <f>#REF!</f>
        <v>#REF!</v>
      </c>
      <c r="D81" s="134" t="e">
        <f>#REF!</f>
        <v>#REF!</v>
      </c>
      <c r="E81" s="134" t="e">
        <f>#REF!</f>
        <v>#REF!</v>
      </c>
      <c r="F81" s="134" t="e">
        <f>#REF!</f>
        <v>#REF!</v>
      </c>
      <c r="G81" s="134" t="e">
        <f>#REF!</f>
        <v>#REF!</v>
      </c>
      <c r="H81" s="134" t="e">
        <f>#REF!</f>
        <v>#REF!</v>
      </c>
      <c r="I81" s="135" t="e">
        <f>#REF!</f>
        <v>#REF!</v>
      </c>
      <c r="K81" s="137" t="s">
        <v>327</v>
      </c>
      <c r="L81" s="137"/>
      <c r="M81" s="137"/>
      <c r="N81" s="137"/>
      <c r="O81" s="137"/>
      <c r="P81" s="137"/>
      <c r="Q81" s="137"/>
      <c r="R81" s="137"/>
      <c r="T81" s="32" t="s">
        <v>345</v>
      </c>
    </row>
    <row r="82" spans="2:20" ht="17.25" customHeight="1" x14ac:dyDescent="0.4">
      <c r="B82" s="245"/>
      <c r="C82" s="246"/>
      <c r="D82" s="246"/>
      <c r="E82" s="246"/>
      <c r="F82" s="246"/>
      <c r="G82" s="246"/>
      <c r="H82" s="246"/>
      <c r="I82" s="247"/>
      <c r="K82" s="245"/>
      <c r="L82" s="246"/>
      <c r="M82" s="246"/>
      <c r="N82" s="246"/>
      <c r="O82" s="246"/>
      <c r="P82" s="246"/>
      <c r="Q82" s="246"/>
      <c r="R82" s="247"/>
      <c r="T82" s="32" t="s">
        <v>346</v>
      </c>
    </row>
    <row r="83" spans="2:20" ht="17.25" customHeight="1" x14ac:dyDescent="0.4">
      <c r="E83" s="113" t="s">
        <v>22</v>
      </c>
      <c r="F83" s="113"/>
      <c r="G83" s="18"/>
      <c r="H83" s="18"/>
      <c r="I83" s="18"/>
      <c r="J83" s="18"/>
      <c r="K83" s="17"/>
      <c r="L83" s="18"/>
      <c r="M83" s="18"/>
      <c r="N83" s="113" t="s">
        <v>22</v>
      </c>
      <c r="O83" s="113"/>
    </row>
    <row r="84" spans="2:20" ht="17.25" customHeight="1" x14ac:dyDescent="0.4">
      <c r="E84" s="149"/>
      <c r="F84" s="149"/>
      <c r="I84" s="1" t="s">
        <v>57</v>
      </c>
      <c r="N84" s="149"/>
      <c r="O84" s="149"/>
      <c r="R84" s="1" t="s">
        <v>57</v>
      </c>
    </row>
    <row r="85" spans="2:20" ht="17.25" customHeight="1" x14ac:dyDescent="0.4">
      <c r="B85" s="133" t="str">
        <f>CONCATENATE(はじめに!$B$11,"・社会保険など")</f>
        <v>・社会保険など</v>
      </c>
      <c r="C85" s="134" t="e">
        <f>CONCATENATE(#REF!,"・林野面積")</f>
        <v>#REF!</v>
      </c>
      <c r="D85" s="134" t="e">
        <f>CONCATENATE(#REF!,"・林野面積")</f>
        <v>#REF!</v>
      </c>
      <c r="E85" s="134" t="e">
        <f>CONCATENATE(#REF!,"・林野面積")</f>
        <v>#REF!</v>
      </c>
      <c r="F85" s="134" t="e">
        <f>CONCATENATE(#REF!,"・林野面積")</f>
        <v>#REF!</v>
      </c>
      <c r="G85" s="134" t="e">
        <f>CONCATENATE(#REF!,"・林野面積")</f>
        <v>#REF!</v>
      </c>
      <c r="H85" s="134" t="e">
        <f>CONCATENATE(#REF!,"・林野面積")</f>
        <v>#REF!</v>
      </c>
      <c r="I85" s="135" t="e">
        <f>CONCATENATE(#REF!,"・林野面積")</f>
        <v>#REF!</v>
      </c>
      <c r="K85" s="137" t="s">
        <v>354</v>
      </c>
      <c r="L85" s="137"/>
      <c r="M85" s="137"/>
      <c r="N85" s="137"/>
      <c r="O85" s="137"/>
      <c r="P85" s="137"/>
      <c r="Q85" s="137"/>
      <c r="R85" s="137"/>
    </row>
    <row r="86" spans="2:20" ht="17.25" customHeight="1" x14ac:dyDescent="0.4">
      <c r="B86" s="130">
        <f>B78+B82</f>
        <v>0</v>
      </c>
      <c r="C86" s="131"/>
      <c r="D86" s="131"/>
      <c r="E86" s="131"/>
      <c r="F86" s="131"/>
      <c r="G86" s="131"/>
      <c r="H86" s="131"/>
      <c r="I86" s="132"/>
      <c r="K86" s="130">
        <f>K78+K82</f>
        <v>0</v>
      </c>
      <c r="L86" s="131"/>
      <c r="M86" s="131"/>
      <c r="N86" s="131"/>
      <c r="O86" s="131"/>
      <c r="P86" s="131"/>
      <c r="Q86" s="131"/>
      <c r="R86" s="132"/>
    </row>
    <row r="87" spans="2:20" ht="17.25" customHeight="1" x14ac:dyDescent="0.4"/>
    <row r="88" spans="2:20" ht="17.25" customHeight="1" x14ac:dyDescent="0.4">
      <c r="B88" s="1" t="s">
        <v>199</v>
      </c>
    </row>
    <row r="89" spans="2:20" ht="17.25" customHeight="1" x14ac:dyDescent="0.4">
      <c r="I89" s="1" t="s">
        <v>57</v>
      </c>
      <c r="R89" s="1" t="s">
        <v>57</v>
      </c>
    </row>
    <row r="90" spans="2:20" ht="17.25" customHeight="1" x14ac:dyDescent="0.4">
      <c r="B90" s="133" t="str">
        <f>CONCATENATE(はじめに!$B$11,"・社会保険など")</f>
        <v>・社会保険など</v>
      </c>
      <c r="C90" s="134" t="e">
        <f>#REF!</f>
        <v>#REF!</v>
      </c>
      <c r="D90" s="134" t="e">
        <f>#REF!</f>
        <v>#REF!</v>
      </c>
      <c r="E90" s="134" t="e">
        <f>#REF!</f>
        <v>#REF!</v>
      </c>
      <c r="F90" s="134" t="e">
        <f>#REF!</f>
        <v>#REF!</v>
      </c>
      <c r="G90" s="134" t="e">
        <f>#REF!</f>
        <v>#REF!</v>
      </c>
      <c r="H90" s="134" t="e">
        <f>#REF!</f>
        <v>#REF!</v>
      </c>
      <c r="I90" s="135" t="e">
        <f>#REF!</f>
        <v>#REF!</v>
      </c>
      <c r="K90" s="137" t="s">
        <v>354</v>
      </c>
      <c r="L90" s="137"/>
      <c r="M90" s="137"/>
      <c r="N90" s="137"/>
      <c r="O90" s="137"/>
      <c r="P90" s="137"/>
      <c r="Q90" s="137"/>
      <c r="R90" s="137"/>
    </row>
    <row r="91" spans="2:20" ht="17.25" customHeight="1" x14ac:dyDescent="0.4">
      <c r="B91" s="245"/>
      <c r="C91" s="246"/>
      <c r="D91" s="246"/>
      <c r="E91" s="246"/>
      <c r="F91" s="246"/>
      <c r="G91" s="246"/>
      <c r="H91" s="246"/>
      <c r="I91" s="247"/>
      <c r="K91" s="245"/>
      <c r="L91" s="246"/>
      <c r="M91" s="246"/>
      <c r="N91" s="246"/>
      <c r="O91" s="246"/>
      <c r="P91" s="246"/>
      <c r="Q91" s="246"/>
      <c r="R91" s="247"/>
    </row>
    <row r="92" spans="2:20" ht="17.25" customHeight="1" x14ac:dyDescent="0.4">
      <c r="E92" s="183" t="s">
        <v>14</v>
      </c>
      <c r="F92" s="183"/>
      <c r="N92" s="183" t="s">
        <v>14</v>
      </c>
      <c r="O92" s="183"/>
    </row>
    <row r="93" spans="2:20" ht="17.25" customHeight="1" x14ac:dyDescent="0.4">
      <c r="E93" s="184"/>
      <c r="F93" s="184"/>
      <c r="I93" s="1" t="s">
        <v>57</v>
      </c>
      <c r="N93" s="184"/>
      <c r="O93" s="184"/>
      <c r="R93" s="1" t="s">
        <v>57</v>
      </c>
    </row>
    <row r="94" spans="2:20" ht="17.25" customHeight="1" x14ac:dyDescent="0.4">
      <c r="B94" s="133" t="str">
        <f>CONCATENATE(はじめに!$B$11,"・国、地方公共団体")</f>
        <v>・国、地方公共団体</v>
      </c>
      <c r="C94" s="134" t="e">
        <f>#REF!</f>
        <v>#REF!</v>
      </c>
      <c r="D94" s="134" t="e">
        <f>#REF!</f>
        <v>#REF!</v>
      </c>
      <c r="E94" s="134" t="e">
        <f>#REF!</f>
        <v>#REF!</v>
      </c>
      <c r="F94" s="134" t="e">
        <f>#REF!</f>
        <v>#REF!</v>
      </c>
      <c r="G94" s="134" t="e">
        <f>#REF!</f>
        <v>#REF!</v>
      </c>
      <c r="H94" s="134" t="e">
        <f>#REF!</f>
        <v>#REF!</v>
      </c>
      <c r="I94" s="135" t="e">
        <f>#REF!</f>
        <v>#REF!</v>
      </c>
      <c r="K94" s="137" t="s">
        <v>327</v>
      </c>
      <c r="L94" s="137"/>
      <c r="M94" s="137"/>
      <c r="N94" s="137"/>
      <c r="O94" s="137"/>
      <c r="P94" s="137"/>
      <c r="Q94" s="137"/>
      <c r="R94" s="137"/>
      <c r="T94" s="32" t="s">
        <v>345</v>
      </c>
    </row>
    <row r="95" spans="2:20" ht="17.25" customHeight="1" x14ac:dyDescent="0.4">
      <c r="B95" s="245"/>
      <c r="C95" s="246"/>
      <c r="D95" s="246"/>
      <c r="E95" s="246"/>
      <c r="F95" s="246"/>
      <c r="G95" s="246"/>
      <c r="H95" s="246"/>
      <c r="I95" s="247"/>
      <c r="K95" s="245"/>
      <c r="L95" s="246"/>
      <c r="M95" s="246"/>
      <c r="N95" s="246"/>
      <c r="O95" s="246"/>
      <c r="P95" s="246"/>
      <c r="Q95" s="246"/>
      <c r="R95" s="247"/>
      <c r="T95" s="32" t="s">
        <v>346</v>
      </c>
    </row>
    <row r="96" spans="2:20" ht="17.25" customHeight="1" x14ac:dyDescent="0.4">
      <c r="E96" s="113" t="s">
        <v>22</v>
      </c>
      <c r="F96" s="113"/>
      <c r="G96" s="18"/>
      <c r="H96" s="18"/>
      <c r="I96" s="18"/>
      <c r="J96" s="18"/>
      <c r="K96" s="17"/>
      <c r="L96" s="18"/>
      <c r="M96" s="18"/>
      <c r="N96" s="113" t="s">
        <v>22</v>
      </c>
      <c r="O96" s="113"/>
    </row>
    <row r="97" spans="1:69" ht="17.25" customHeight="1" x14ac:dyDescent="0.4">
      <c r="E97" s="149"/>
      <c r="F97" s="149"/>
      <c r="I97" s="1" t="s">
        <v>57</v>
      </c>
      <c r="N97" s="149"/>
      <c r="O97" s="149"/>
      <c r="R97" s="1" t="s">
        <v>57</v>
      </c>
    </row>
    <row r="98" spans="1:69" ht="17.25" customHeight="1" x14ac:dyDescent="0.4">
      <c r="B98" s="133" t="str">
        <f>CONCATENATE(はじめに!$B$11,"・社会保険など")</f>
        <v>・社会保険など</v>
      </c>
      <c r="C98" s="134" t="e">
        <f>CONCATENATE(#REF!,"・林野面積")</f>
        <v>#REF!</v>
      </c>
      <c r="D98" s="134" t="e">
        <f>CONCATENATE(#REF!,"・林野面積")</f>
        <v>#REF!</v>
      </c>
      <c r="E98" s="134" t="e">
        <f>CONCATENATE(#REF!,"・林野面積")</f>
        <v>#REF!</v>
      </c>
      <c r="F98" s="134" t="e">
        <f>CONCATENATE(#REF!,"・林野面積")</f>
        <v>#REF!</v>
      </c>
      <c r="G98" s="134" t="e">
        <f>CONCATENATE(#REF!,"・林野面積")</f>
        <v>#REF!</v>
      </c>
      <c r="H98" s="134" t="e">
        <f>CONCATENATE(#REF!,"・林野面積")</f>
        <v>#REF!</v>
      </c>
      <c r="I98" s="135" t="e">
        <f>CONCATENATE(#REF!,"・林野面積")</f>
        <v>#REF!</v>
      </c>
      <c r="K98" s="137" t="s">
        <v>355</v>
      </c>
      <c r="L98" s="137"/>
      <c r="M98" s="137"/>
      <c r="N98" s="137"/>
      <c r="O98" s="137"/>
      <c r="P98" s="137"/>
      <c r="Q98" s="137"/>
      <c r="R98" s="137"/>
    </row>
    <row r="99" spans="1:69" ht="17.25" customHeight="1" x14ac:dyDescent="0.4">
      <c r="B99" s="130">
        <f>B91+B95</f>
        <v>0</v>
      </c>
      <c r="C99" s="131"/>
      <c r="D99" s="131"/>
      <c r="E99" s="131"/>
      <c r="F99" s="131"/>
      <c r="G99" s="131"/>
      <c r="H99" s="131"/>
      <c r="I99" s="132"/>
      <c r="K99" s="130">
        <f>K91+K95</f>
        <v>0</v>
      </c>
      <c r="L99" s="131"/>
      <c r="M99" s="131"/>
      <c r="N99" s="131"/>
      <c r="O99" s="131"/>
      <c r="P99" s="131"/>
      <c r="Q99" s="131"/>
      <c r="R99" s="132"/>
    </row>
    <row r="100" spans="1:69" ht="17.25" customHeight="1" x14ac:dyDescent="0.4">
      <c r="E100" s="113" t="s">
        <v>22</v>
      </c>
      <c r="F100" s="113"/>
      <c r="G100" s="18"/>
      <c r="H100" s="18"/>
      <c r="I100" s="18"/>
      <c r="J100" s="18"/>
      <c r="K100" s="17"/>
      <c r="L100" s="18"/>
      <c r="M100" s="18"/>
      <c r="N100" s="113" t="s">
        <v>22</v>
      </c>
      <c r="O100" s="113"/>
      <c r="T100" s="7" t="s">
        <v>68</v>
      </c>
    </row>
    <row r="101" spans="1:69" ht="17.25" customHeight="1" x14ac:dyDescent="0.4">
      <c r="E101" s="149"/>
      <c r="F101" s="149"/>
      <c r="I101" s="1" t="s">
        <v>57</v>
      </c>
      <c r="N101" s="149"/>
      <c r="O101" s="149"/>
      <c r="R101" s="1" t="s">
        <v>57</v>
      </c>
    </row>
    <row r="102" spans="1:69" ht="17.25" customHeight="1" x14ac:dyDescent="0.4">
      <c r="B102" s="211" t="str">
        <f>CONCATENATE(はじめに!$B$11,"・社会保険など従業者数")</f>
        <v>・社会保険など従業者数</v>
      </c>
      <c r="C102" s="212" t="e">
        <f>CONCATENATE(#REF!,"・林野面積")</f>
        <v>#REF!</v>
      </c>
      <c r="D102" s="212" t="e">
        <f>CONCATENATE(#REF!,"・林野面積")</f>
        <v>#REF!</v>
      </c>
      <c r="E102" s="212" t="e">
        <f>CONCATENATE(#REF!,"・林野面積")</f>
        <v>#REF!</v>
      </c>
      <c r="F102" s="212" t="e">
        <f>CONCATENATE(#REF!,"・林野面積")</f>
        <v>#REF!</v>
      </c>
      <c r="G102" s="212" t="e">
        <f>CONCATENATE(#REF!,"・林野面積")</f>
        <v>#REF!</v>
      </c>
      <c r="H102" s="212" t="e">
        <f>CONCATENATE(#REF!,"・林野面積")</f>
        <v>#REF!</v>
      </c>
      <c r="I102" s="213" t="e">
        <f>CONCATENATE(#REF!,"・林野面積")</f>
        <v>#REF!</v>
      </c>
      <c r="K102" s="203" t="s">
        <v>356</v>
      </c>
      <c r="L102" s="203"/>
      <c r="M102" s="203"/>
      <c r="N102" s="203"/>
      <c r="O102" s="203"/>
      <c r="P102" s="203"/>
      <c r="Q102" s="203"/>
      <c r="R102" s="203"/>
    </row>
    <row r="103" spans="1:69" ht="17.25" customHeight="1" x14ac:dyDescent="0.4">
      <c r="B103" s="130">
        <f>B86-B99</f>
        <v>0</v>
      </c>
      <c r="C103" s="131"/>
      <c r="D103" s="131"/>
      <c r="E103" s="131"/>
      <c r="F103" s="131"/>
      <c r="G103" s="131"/>
      <c r="H103" s="131"/>
      <c r="I103" s="132"/>
      <c r="K103" s="130">
        <f>K86-K99</f>
        <v>0</v>
      </c>
      <c r="L103" s="131"/>
      <c r="M103" s="131"/>
      <c r="N103" s="131"/>
      <c r="O103" s="131"/>
      <c r="P103" s="131"/>
      <c r="Q103" s="131"/>
      <c r="R103" s="132"/>
    </row>
    <row r="104" spans="1:69" s="1" customFormat="1" ht="17.25" customHeight="1" x14ac:dyDescent="0.4">
      <c r="E104" s="113" t="s">
        <v>22</v>
      </c>
      <c r="F104" s="113"/>
      <c r="K104" s="7"/>
      <c r="N104" s="113" t="s">
        <v>22</v>
      </c>
      <c r="O104" s="113"/>
      <c r="T104" s="7" t="s">
        <v>357</v>
      </c>
      <c r="U104" s="18"/>
      <c r="V104" s="18"/>
      <c r="W104" s="18"/>
      <c r="X104" s="13"/>
      <c r="AJ104" s="2"/>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row>
    <row r="105" spans="1:69" s="1" customFormat="1" ht="17.25" customHeight="1" x14ac:dyDescent="0.4">
      <c r="E105" s="149"/>
      <c r="F105" s="149"/>
      <c r="I105" s="1" t="s">
        <v>57</v>
      </c>
      <c r="N105" s="149"/>
      <c r="O105" s="149"/>
      <c r="R105" s="1" t="s">
        <v>57</v>
      </c>
      <c r="T105" s="18"/>
      <c r="U105" s="18"/>
      <c r="V105" s="18"/>
      <c r="W105" s="18"/>
      <c r="X105" s="23"/>
      <c r="AJ105" s="2"/>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row>
    <row r="106" spans="1:69" s="1" customFormat="1" ht="13.5" x14ac:dyDescent="0.4">
      <c r="B106" s="133">
        <f>はじめに!$B$11</f>
        <v>0</v>
      </c>
      <c r="C106" s="134"/>
      <c r="D106" s="134"/>
      <c r="E106" s="134"/>
      <c r="F106" s="134"/>
      <c r="G106" s="134"/>
      <c r="H106" s="134"/>
      <c r="I106" s="135"/>
      <c r="J106" s="136" t="s">
        <v>27</v>
      </c>
      <c r="K106" s="137" t="s">
        <v>42</v>
      </c>
      <c r="L106" s="137"/>
      <c r="M106" s="137"/>
      <c r="N106" s="137"/>
      <c r="O106" s="137"/>
      <c r="P106" s="137"/>
      <c r="Q106" s="137"/>
      <c r="R106" s="137"/>
      <c r="S106" s="136" t="s">
        <v>15</v>
      </c>
      <c r="T106" s="137" t="s">
        <v>47</v>
      </c>
      <c r="U106" s="137"/>
      <c r="V106" s="137"/>
      <c r="W106" s="137"/>
      <c r="X106" s="137"/>
      <c r="Y106" s="137"/>
      <c r="Z106" s="137"/>
      <c r="AA106" s="137"/>
      <c r="AJ106" s="2"/>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row>
    <row r="107" spans="1:69" s="1" customFormat="1" ht="13.5" x14ac:dyDescent="0.4">
      <c r="B107" s="130">
        <f>B43+B73+B103</f>
        <v>0</v>
      </c>
      <c r="C107" s="131"/>
      <c r="D107" s="131"/>
      <c r="E107" s="131"/>
      <c r="F107" s="131"/>
      <c r="G107" s="131"/>
      <c r="H107" s="131"/>
      <c r="I107" s="132"/>
      <c r="J107" s="136"/>
      <c r="K107" s="130">
        <f>K43+K73+K103</f>
        <v>0</v>
      </c>
      <c r="L107" s="131"/>
      <c r="M107" s="131"/>
      <c r="N107" s="131"/>
      <c r="O107" s="131"/>
      <c r="P107" s="131"/>
      <c r="Q107" s="131"/>
      <c r="R107" s="132"/>
      <c r="S107" s="136"/>
      <c r="T107" s="138" t="e">
        <f>B107/K107</f>
        <v>#DIV/0!</v>
      </c>
      <c r="U107" s="139"/>
      <c r="V107" s="139"/>
      <c r="W107" s="139"/>
      <c r="X107" s="139"/>
      <c r="Y107" s="139"/>
      <c r="Z107" s="139"/>
      <c r="AA107" s="140"/>
      <c r="AJ107" s="2"/>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row>
    <row r="108" spans="1:69" s="1" customFormat="1" ht="13.5" x14ac:dyDescent="0.4">
      <c r="B108" s="7"/>
      <c r="K108" s="18"/>
      <c r="L108" s="18"/>
      <c r="M108" s="18"/>
      <c r="N108" s="18"/>
      <c r="O108" s="18"/>
      <c r="P108" s="18"/>
      <c r="Q108" s="18"/>
      <c r="R108" s="18"/>
      <c r="S108" s="18"/>
      <c r="T108" s="18"/>
      <c r="U108" s="18"/>
      <c r="V108" s="18"/>
      <c r="W108" s="13"/>
      <c r="AJ108" s="2"/>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row>
    <row r="109" spans="1:69" s="1" customFormat="1" ht="13.5" x14ac:dyDescent="0.4">
      <c r="A109" s="1" t="s">
        <v>48</v>
      </c>
      <c r="B109" s="7"/>
      <c r="C109" s="7"/>
      <c r="D109" s="7"/>
      <c r="E109" s="7"/>
      <c r="F109" s="7"/>
      <c r="G109" s="7"/>
      <c r="H109" s="1" t="s">
        <v>19</v>
      </c>
      <c r="I109" s="7"/>
      <c r="K109" s="18"/>
      <c r="L109" s="18"/>
      <c r="M109" s="18"/>
      <c r="N109" s="18"/>
      <c r="O109" s="18"/>
      <c r="P109" s="18"/>
      <c r="Q109" s="18"/>
      <c r="R109" s="18"/>
      <c r="S109" s="18"/>
      <c r="T109" s="18"/>
      <c r="U109" s="18"/>
      <c r="V109" s="18"/>
      <c r="W109" s="13"/>
      <c r="AJ109" s="2"/>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row>
    <row r="110" spans="1:69" s="1" customFormat="1" ht="17.25" customHeight="1" x14ac:dyDescent="0.4">
      <c r="B110" s="128" t="s">
        <v>333</v>
      </c>
      <c r="C110" s="128"/>
      <c r="D110" s="128"/>
      <c r="E110" s="128"/>
      <c r="F110" s="128"/>
      <c r="G110" s="128"/>
      <c r="H110" s="128"/>
      <c r="I110" s="128"/>
      <c r="K110" s="18"/>
      <c r="L110" s="18"/>
      <c r="M110" s="18"/>
      <c r="N110" s="18"/>
      <c r="O110" s="18"/>
      <c r="P110" s="18"/>
      <c r="Q110" s="18"/>
      <c r="R110" s="18"/>
      <c r="S110" s="18"/>
      <c r="T110" s="18"/>
      <c r="U110" s="18"/>
      <c r="V110" s="18"/>
      <c r="W110" s="13"/>
      <c r="AJ110" s="2"/>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row>
    <row r="111" spans="1:69" s="1" customFormat="1" ht="19.5" customHeight="1" x14ac:dyDescent="0.4">
      <c r="B111" s="141">
        <f>$B$12</f>
        <v>0</v>
      </c>
      <c r="C111" s="119"/>
      <c r="D111" s="119"/>
      <c r="E111" s="120"/>
      <c r="F111" s="141">
        <f>$F$12</f>
        <v>0</v>
      </c>
      <c r="G111" s="119"/>
      <c r="H111" s="119"/>
      <c r="I111" s="120"/>
      <c r="K111" s="129" t="s">
        <v>472</v>
      </c>
      <c r="L111" s="129"/>
      <c r="M111" s="129"/>
      <c r="N111" s="129"/>
      <c r="O111" s="129"/>
      <c r="P111" s="129"/>
      <c r="Q111" s="129"/>
      <c r="R111" s="18"/>
      <c r="S111" s="18"/>
      <c r="T111" s="18"/>
      <c r="U111" s="18"/>
      <c r="V111" s="18"/>
      <c r="W111" s="13"/>
      <c r="AJ111" s="2"/>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row>
    <row r="112" spans="1:69" s="1" customFormat="1" ht="19.5" customHeight="1" x14ac:dyDescent="0.4">
      <c r="B112" s="130">
        <f>B13</f>
        <v>0</v>
      </c>
      <c r="C112" s="131"/>
      <c r="D112" s="131"/>
      <c r="E112" s="132"/>
      <c r="F112" s="130">
        <f>F13</f>
        <v>0</v>
      </c>
      <c r="G112" s="131"/>
      <c r="H112" s="131"/>
      <c r="I112" s="132"/>
      <c r="K112" s="129"/>
      <c r="L112" s="129"/>
      <c r="M112" s="129"/>
      <c r="N112" s="129"/>
      <c r="O112" s="129"/>
      <c r="P112" s="129"/>
      <c r="Q112" s="129"/>
      <c r="R112" s="18"/>
      <c r="S112" s="18"/>
      <c r="T112" s="18"/>
      <c r="U112" s="18"/>
      <c r="V112" s="18"/>
      <c r="W112" s="13"/>
      <c r="AJ112" s="2"/>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row>
    <row r="113" spans="2:69" s="1" customFormat="1" ht="20.25" customHeight="1" thickBot="1" x14ac:dyDescent="0.45">
      <c r="E113" s="113" t="s">
        <v>22</v>
      </c>
      <c r="F113" s="113"/>
      <c r="K113" s="15"/>
      <c r="L113" s="15"/>
      <c r="M113" s="15"/>
      <c r="N113" s="15"/>
      <c r="O113" s="15"/>
      <c r="P113" s="15"/>
      <c r="Q113" s="15"/>
      <c r="R113" s="15"/>
      <c r="S113" s="15"/>
      <c r="T113" s="15"/>
      <c r="U113" s="15"/>
      <c r="V113" s="15"/>
      <c r="W113" s="14"/>
      <c r="X113" s="108" t="s">
        <v>50</v>
      </c>
      <c r="Y113" s="108"/>
      <c r="Z113" s="108"/>
      <c r="AA113" s="108"/>
      <c r="AB113" s="108"/>
      <c r="AC113" s="108"/>
      <c r="AD113" s="108"/>
      <c r="AE113" s="108"/>
      <c r="AF113" s="108"/>
      <c r="AG113" s="108"/>
      <c r="AH113" s="108"/>
      <c r="AJ113" s="2"/>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row>
    <row r="114" spans="2:69" s="1" customFormat="1" ht="20.25" customHeight="1" thickTop="1" thickBot="1" x14ac:dyDescent="0.45">
      <c r="E114" s="114"/>
      <c r="F114" s="114"/>
      <c r="H114" s="1" t="s">
        <v>19</v>
      </c>
      <c r="X114" s="108"/>
      <c r="Y114" s="108"/>
      <c r="Z114" s="108"/>
      <c r="AA114" s="108"/>
      <c r="AB114" s="108"/>
      <c r="AC114" s="108"/>
      <c r="AD114" s="108"/>
      <c r="AE114" s="108"/>
      <c r="AF114" s="108"/>
      <c r="AG114" s="108"/>
      <c r="AH114" s="108"/>
      <c r="AJ114" s="2"/>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row>
    <row r="115" spans="2:69" s="1" customFormat="1" ht="20.25" customHeight="1" thickTop="1" x14ac:dyDescent="0.4">
      <c r="B115" s="115" t="str">
        <f>CONCATENATE($B$106,"・総生産")</f>
        <v>0・総生産</v>
      </c>
      <c r="C115" s="116" t="e">
        <f>#REF!</f>
        <v>#REF!</v>
      </c>
      <c r="D115" s="116" t="e">
        <f>#REF!</f>
        <v>#REF!</v>
      </c>
      <c r="E115" s="116" t="e">
        <f>#REF!</f>
        <v>#REF!</v>
      </c>
      <c r="F115" s="116" t="e">
        <f>#REF!</f>
        <v>#REF!</v>
      </c>
      <c r="G115" s="116" t="e">
        <f>#REF!</f>
        <v>#REF!</v>
      </c>
      <c r="H115" s="116" t="e">
        <f>#REF!</f>
        <v>#REF!</v>
      </c>
      <c r="I115" s="117" t="e">
        <f>#REF!</f>
        <v>#REF!</v>
      </c>
      <c r="AJ115" s="2"/>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row>
    <row r="116" spans="2:69" s="1" customFormat="1" ht="20.25" customHeight="1" x14ac:dyDescent="0.4">
      <c r="B116" s="216">
        <f>$B$111</f>
        <v>0</v>
      </c>
      <c r="C116" s="119"/>
      <c r="D116" s="119"/>
      <c r="E116" s="120"/>
      <c r="F116" s="141">
        <f>$F$111</f>
        <v>0</v>
      </c>
      <c r="G116" s="119"/>
      <c r="H116" s="119"/>
      <c r="I116" s="122"/>
      <c r="AJ116" s="2"/>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row>
    <row r="117" spans="2:69" s="1" customFormat="1" ht="20.25" customHeight="1" thickBot="1" x14ac:dyDescent="0.45">
      <c r="B117" s="123" t="e">
        <f>B112*T107</f>
        <v>#DIV/0!</v>
      </c>
      <c r="C117" s="124"/>
      <c r="D117" s="124"/>
      <c r="E117" s="125"/>
      <c r="F117" s="126" t="e">
        <f>F112*T107</f>
        <v>#DIV/0!</v>
      </c>
      <c r="G117" s="124"/>
      <c r="H117" s="124"/>
      <c r="I117" s="127"/>
      <c r="AJ117" s="2"/>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row>
    <row r="118" spans="2:69" s="1" customFormat="1" ht="20.25" customHeight="1" thickTop="1" x14ac:dyDescent="0.4">
      <c r="AJ118" s="2"/>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row>
  </sheetData>
  <sheetProtection sheet="1" objects="1" scenarios="1"/>
  <mergeCells count="143">
    <mergeCell ref="B103:I103"/>
    <mergeCell ref="K103:R103"/>
    <mergeCell ref="B99:I99"/>
    <mergeCell ref="K99:R99"/>
    <mergeCell ref="E100:F101"/>
    <mergeCell ref="N100:O101"/>
    <mergeCell ref="B102:I102"/>
    <mergeCell ref="K102:R102"/>
    <mergeCell ref="B95:I95"/>
    <mergeCell ref="K95:R95"/>
    <mergeCell ref="E96:F97"/>
    <mergeCell ref="N96:O97"/>
    <mergeCell ref="B98:I98"/>
    <mergeCell ref="K98:R98"/>
    <mergeCell ref="B82:I82"/>
    <mergeCell ref="K82:R82"/>
    <mergeCell ref="E83:F84"/>
    <mergeCell ref="N83:O84"/>
    <mergeCell ref="B85:I85"/>
    <mergeCell ref="K85:R85"/>
    <mergeCell ref="B78:I78"/>
    <mergeCell ref="K78:R78"/>
    <mergeCell ref="E79:F80"/>
    <mergeCell ref="N79:O80"/>
    <mergeCell ref="B81:I81"/>
    <mergeCell ref="K81:R81"/>
    <mergeCell ref="B72:I72"/>
    <mergeCell ref="K72:R72"/>
    <mergeCell ref="B73:I73"/>
    <mergeCell ref="K73:R73"/>
    <mergeCell ref="B77:I77"/>
    <mergeCell ref="K77:R77"/>
    <mergeCell ref="B68:I68"/>
    <mergeCell ref="K68:R68"/>
    <mergeCell ref="B69:I69"/>
    <mergeCell ref="K69:R69"/>
    <mergeCell ref="E70:F71"/>
    <mergeCell ref="N70:O71"/>
    <mergeCell ref="K52:R52"/>
    <mergeCell ref="B64:I64"/>
    <mergeCell ref="K64:R64"/>
    <mergeCell ref="B65:I65"/>
    <mergeCell ref="K65:R65"/>
    <mergeCell ref="E66:F67"/>
    <mergeCell ref="N66:O67"/>
    <mergeCell ref="B60:I60"/>
    <mergeCell ref="K60:R60"/>
    <mergeCell ref="B61:I61"/>
    <mergeCell ref="K61:R61"/>
    <mergeCell ref="E62:F63"/>
    <mergeCell ref="N62:O63"/>
    <mergeCell ref="N7:T8"/>
    <mergeCell ref="B47:I47"/>
    <mergeCell ref="K47:R47"/>
    <mergeCell ref="B48:I48"/>
    <mergeCell ref="K48:R48"/>
    <mergeCell ref="E113:F114"/>
    <mergeCell ref="X113:AH114"/>
    <mergeCell ref="B115:I115"/>
    <mergeCell ref="B116:E116"/>
    <mergeCell ref="F116:I116"/>
    <mergeCell ref="S106:S107"/>
    <mergeCell ref="T106:AA106"/>
    <mergeCell ref="T107:AA107"/>
    <mergeCell ref="E104:F105"/>
    <mergeCell ref="N104:O105"/>
    <mergeCell ref="B86:I86"/>
    <mergeCell ref="K86:R86"/>
    <mergeCell ref="B90:I90"/>
    <mergeCell ref="K90:R90"/>
    <mergeCell ref="E92:F93"/>
    <mergeCell ref="N92:O93"/>
    <mergeCell ref="B94:I94"/>
    <mergeCell ref="K94:R94"/>
    <mergeCell ref="B91:I91"/>
    <mergeCell ref="B117:E117"/>
    <mergeCell ref="F117:I117"/>
    <mergeCell ref="B110:I110"/>
    <mergeCell ref="B111:E111"/>
    <mergeCell ref="F111:I111"/>
    <mergeCell ref="K111:Q112"/>
    <mergeCell ref="B112:E112"/>
    <mergeCell ref="F112:I112"/>
    <mergeCell ref="B106:I106"/>
    <mergeCell ref="J106:J107"/>
    <mergeCell ref="K106:R106"/>
    <mergeCell ref="B107:I107"/>
    <mergeCell ref="K107:R107"/>
    <mergeCell ref="K91:R91"/>
    <mergeCell ref="E40:F41"/>
    <mergeCell ref="N40:O41"/>
    <mergeCell ref="B42:I42"/>
    <mergeCell ref="K42:R42"/>
    <mergeCell ref="B43:I43"/>
    <mergeCell ref="K43:R43"/>
    <mergeCell ref="E36:F37"/>
    <mergeCell ref="N36:O37"/>
    <mergeCell ref="B38:I38"/>
    <mergeCell ref="K38:R38"/>
    <mergeCell ref="B39:I39"/>
    <mergeCell ref="K39:R39"/>
    <mergeCell ref="E53:F54"/>
    <mergeCell ref="N53:O54"/>
    <mergeCell ref="B55:I55"/>
    <mergeCell ref="K55:R55"/>
    <mergeCell ref="B56:I56"/>
    <mergeCell ref="K56:R56"/>
    <mergeCell ref="E49:F50"/>
    <mergeCell ref="N49:O50"/>
    <mergeCell ref="B51:I51"/>
    <mergeCell ref="K51:R51"/>
    <mergeCell ref="B52:I52"/>
    <mergeCell ref="E32:F33"/>
    <mergeCell ref="N32:O33"/>
    <mergeCell ref="B34:I34"/>
    <mergeCell ref="K34:R34"/>
    <mergeCell ref="B35:I35"/>
    <mergeCell ref="K35:R35"/>
    <mergeCell ref="B26:I26"/>
    <mergeCell ref="K26:R26"/>
    <mergeCell ref="B30:I30"/>
    <mergeCell ref="K30:R30"/>
    <mergeCell ref="B31:I31"/>
    <mergeCell ref="K31:R31"/>
    <mergeCell ref="B25:I25"/>
    <mergeCell ref="K25:R25"/>
    <mergeCell ref="K17:R17"/>
    <mergeCell ref="B18:I18"/>
    <mergeCell ref="K18:R18"/>
    <mergeCell ref="E19:F20"/>
    <mergeCell ref="N19:O20"/>
    <mergeCell ref="B21:I21"/>
    <mergeCell ref="K21:R21"/>
    <mergeCell ref="B11:I11"/>
    <mergeCell ref="B12:E12"/>
    <mergeCell ref="F12:I12"/>
    <mergeCell ref="B13:E13"/>
    <mergeCell ref="F13:I13"/>
    <mergeCell ref="B17:I17"/>
    <mergeCell ref="B22:I22"/>
    <mergeCell ref="K22:R22"/>
    <mergeCell ref="E23:F24"/>
    <mergeCell ref="N23:O24"/>
  </mergeCells>
  <phoneticPr fontId="2"/>
  <pageMargins left="0.70866141732283472" right="0.70866141732283472" top="0.74803149606299213" bottom="0.74803149606299213" header="0.31496062992125984" footer="0.31496062992125984"/>
  <pageSetup paperSize="8" scale="52" orientation="portrait"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EADBC-3279-4F25-A225-3A3CD11E85DA}">
  <sheetPr>
    <tabColor rgb="FF0000CC"/>
    <pageSetUpPr fitToPage="1"/>
  </sheetPr>
  <dimension ref="A7:BR142"/>
  <sheetViews>
    <sheetView showGridLines="0" topLeftCell="A121" zoomScaleNormal="100" workbookViewId="0">
      <selection activeCell="Q147" sqref="Q147"/>
    </sheetView>
  </sheetViews>
  <sheetFormatPr defaultColWidth="3.375" defaultRowHeight="18.75" x14ac:dyDescent="0.4"/>
  <cols>
    <col min="1" max="35" width="3.375" style="1"/>
    <col min="36" max="36" width="3.375" style="2"/>
    <col min="37" max="70" width="3.375" style="3"/>
    <col min="71" max="16384" width="3.375" style="11"/>
  </cols>
  <sheetData>
    <row r="7" spans="1:70" s="6" customFormat="1" ht="21.75" customHeight="1" x14ac:dyDescent="0.4">
      <c r="A7" s="1"/>
      <c r="B7" s="1"/>
      <c r="C7" s="1"/>
      <c r="D7" s="1"/>
      <c r="E7" s="1"/>
      <c r="F7" s="1"/>
      <c r="G7" s="1"/>
      <c r="H7" s="1"/>
      <c r="I7" s="1"/>
      <c r="J7" s="1"/>
      <c r="K7" s="1"/>
      <c r="L7" s="1"/>
      <c r="M7" s="8"/>
      <c r="N7" s="214" t="s">
        <v>29</v>
      </c>
      <c r="O7" s="215"/>
      <c r="P7" s="215"/>
      <c r="Q7" s="215"/>
      <c r="R7" s="215"/>
      <c r="S7" s="215"/>
      <c r="T7" s="215"/>
      <c r="U7" s="1"/>
      <c r="V7" s="1"/>
      <c r="W7" s="1"/>
      <c r="X7" s="1"/>
      <c r="Y7" s="1"/>
      <c r="Z7" s="1"/>
      <c r="AA7" s="1"/>
      <c r="AB7" s="1"/>
      <c r="AC7" s="1"/>
      <c r="AD7" s="1"/>
      <c r="AE7" s="1"/>
      <c r="AF7" s="1"/>
      <c r="AG7" s="1"/>
      <c r="AH7" s="1"/>
      <c r="AI7" s="1"/>
      <c r="AJ7" s="2"/>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1:70" s="6" customFormat="1" ht="21.75" customHeight="1" x14ac:dyDescent="0.4">
      <c r="A8" s="1"/>
      <c r="B8" s="1"/>
      <c r="C8" s="1"/>
      <c r="D8" s="1"/>
      <c r="E8" s="1"/>
      <c r="F8" s="1"/>
      <c r="G8" s="1"/>
      <c r="H8" s="1"/>
      <c r="I8" s="1"/>
      <c r="J8" s="1"/>
      <c r="K8" s="1"/>
      <c r="L8" s="1"/>
      <c r="M8" s="9"/>
      <c r="N8" s="214"/>
      <c r="O8" s="215"/>
      <c r="P8" s="215"/>
      <c r="Q8" s="215"/>
      <c r="R8" s="215"/>
      <c r="S8" s="215"/>
      <c r="T8" s="215"/>
      <c r="U8" s="1"/>
      <c r="V8" s="1"/>
      <c r="W8" s="1"/>
      <c r="X8" s="1"/>
      <c r="Y8" s="1"/>
      <c r="Z8" s="1"/>
      <c r="AA8" s="1"/>
      <c r="AB8" s="1"/>
      <c r="AC8" s="1"/>
      <c r="AD8" s="1"/>
      <c r="AE8" s="1"/>
      <c r="AF8" s="1"/>
      <c r="AG8" s="1"/>
      <c r="AH8" s="1"/>
      <c r="AI8" s="1"/>
      <c r="AJ8" s="2"/>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10" spans="1:70" s="6" customFormat="1" ht="18" customHeight="1" x14ac:dyDescent="0.4">
      <c r="A10" s="1" t="s">
        <v>13</v>
      </c>
      <c r="B10" s="1"/>
      <c r="C10" s="1"/>
      <c r="D10" s="1"/>
      <c r="E10" s="1"/>
      <c r="F10" s="1"/>
      <c r="G10" s="1"/>
      <c r="H10" s="1" t="s">
        <v>19</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2"/>
      <c r="AK10" s="3"/>
      <c r="AL10" s="4" t="s">
        <v>0</v>
      </c>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3"/>
      <c r="BR10" s="3"/>
    </row>
    <row r="11" spans="1:70" s="6" customFormat="1" ht="18" customHeight="1" x14ac:dyDescent="0.4">
      <c r="A11" s="1"/>
      <c r="B11" s="128" t="s">
        <v>358</v>
      </c>
      <c r="C11" s="128"/>
      <c r="D11" s="128"/>
      <c r="E11" s="128"/>
      <c r="F11" s="128"/>
      <c r="G11" s="128"/>
      <c r="H11" s="128"/>
      <c r="I11" s="128"/>
      <c r="J11" s="1"/>
      <c r="K11" s="1"/>
      <c r="L11" s="1"/>
      <c r="M11" s="1"/>
      <c r="N11" s="1"/>
      <c r="O11" s="1"/>
      <c r="P11" s="1"/>
      <c r="Q11" s="1"/>
      <c r="R11" s="1"/>
      <c r="S11" s="1"/>
      <c r="T11" s="1"/>
      <c r="U11" s="1"/>
      <c r="V11" s="1"/>
      <c r="W11" s="1"/>
      <c r="X11" s="1"/>
      <c r="Y11" s="1"/>
      <c r="Z11" s="1"/>
      <c r="AA11" s="1"/>
      <c r="AB11" s="1"/>
      <c r="AC11" s="1"/>
      <c r="AD11" s="1"/>
      <c r="AE11" s="1"/>
      <c r="AF11" s="1"/>
      <c r="AG11" s="1"/>
      <c r="AH11" s="1"/>
      <c r="AI11" s="1"/>
      <c r="AJ11" s="2"/>
      <c r="AK11" s="3"/>
      <c r="AL11" s="5"/>
      <c r="AM11" s="4" t="s">
        <v>359</v>
      </c>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3"/>
      <c r="BR11" s="3"/>
    </row>
    <row r="12" spans="1:70" s="6" customFormat="1" ht="18" customHeight="1" x14ac:dyDescent="0.4">
      <c r="A12" s="1"/>
      <c r="B12" s="141">
        <f>はじめに!$B$16</f>
        <v>0</v>
      </c>
      <c r="C12" s="119"/>
      <c r="D12" s="119"/>
      <c r="E12" s="120"/>
      <c r="F12" s="141">
        <f>はじめに!$F$16</f>
        <v>0</v>
      </c>
      <c r="G12" s="119"/>
      <c r="H12" s="119"/>
      <c r="I12" s="120"/>
      <c r="J12" s="1"/>
      <c r="K12" s="1"/>
      <c r="L12" s="1"/>
      <c r="M12" s="1"/>
      <c r="N12" s="1"/>
      <c r="O12" s="1"/>
      <c r="P12" s="1"/>
      <c r="Q12" s="1"/>
      <c r="R12" s="1"/>
      <c r="S12" s="1"/>
      <c r="T12" s="1"/>
      <c r="U12" s="1"/>
      <c r="V12" s="1"/>
      <c r="W12" s="1"/>
      <c r="X12" s="1"/>
      <c r="Y12" s="1"/>
      <c r="Z12" s="1"/>
      <c r="AA12" s="1"/>
      <c r="AB12" s="1"/>
      <c r="AC12" s="1"/>
      <c r="AD12" s="1"/>
      <c r="AE12" s="1"/>
      <c r="AF12" s="1"/>
      <c r="AG12" s="1"/>
      <c r="AH12" s="1"/>
      <c r="AI12" s="1"/>
      <c r="AJ12" s="2"/>
      <c r="AK12" s="3"/>
      <c r="AL12" s="5"/>
      <c r="AM12" s="5"/>
      <c r="AN12" s="5" t="s">
        <v>1</v>
      </c>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3"/>
      <c r="BR12" s="3"/>
    </row>
    <row r="13" spans="1:70" s="6" customFormat="1" ht="18" customHeight="1" x14ac:dyDescent="0.4">
      <c r="A13" s="1"/>
      <c r="B13" s="241"/>
      <c r="C13" s="242"/>
      <c r="D13" s="242"/>
      <c r="E13" s="243"/>
      <c r="F13" s="241"/>
      <c r="G13" s="242"/>
      <c r="H13" s="242"/>
      <c r="I13" s="243"/>
      <c r="J13" s="1"/>
      <c r="K13" s="1"/>
      <c r="L13" s="1"/>
      <c r="M13" s="1"/>
      <c r="N13" s="1"/>
      <c r="O13" s="1"/>
      <c r="P13" s="1"/>
      <c r="Q13" s="1"/>
      <c r="R13" s="1"/>
      <c r="S13" s="1"/>
      <c r="T13" s="1"/>
      <c r="U13" s="1"/>
      <c r="V13" s="1"/>
      <c r="W13" s="1"/>
      <c r="X13" s="1"/>
      <c r="Y13" s="1"/>
      <c r="Z13" s="1"/>
      <c r="AA13" s="1"/>
      <c r="AB13" s="1"/>
      <c r="AC13" s="1"/>
      <c r="AD13" s="1"/>
      <c r="AE13" s="1"/>
      <c r="AF13" s="1"/>
      <c r="AG13" s="1"/>
      <c r="AH13" s="1"/>
      <c r="AI13" s="1"/>
      <c r="AJ13" s="2"/>
      <c r="AK13" s="3"/>
      <c r="AL13" s="5"/>
      <c r="AM13" s="5"/>
      <c r="AN13" s="5" t="s">
        <v>2</v>
      </c>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3"/>
      <c r="BR13" s="3"/>
    </row>
    <row r="14" spans="1:70" s="6" customFormat="1" ht="15.75" customHeight="1" x14ac:dyDescent="0.4">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2"/>
      <c r="AK14" s="3"/>
      <c r="AL14" s="5"/>
      <c r="AM14" s="4" t="s">
        <v>60</v>
      </c>
      <c r="AN14" s="5"/>
      <c r="AO14" s="5"/>
      <c r="AP14" s="5"/>
      <c r="AQ14" s="5"/>
      <c r="AR14" s="5"/>
      <c r="AS14" s="5"/>
      <c r="AT14" s="5"/>
      <c r="AU14" s="5"/>
      <c r="AV14" s="5"/>
      <c r="BK14" s="5"/>
      <c r="BL14" s="5"/>
      <c r="BM14" s="5"/>
      <c r="BN14" s="5"/>
      <c r="BO14" s="5"/>
      <c r="BP14" s="5"/>
      <c r="BQ14" s="3"/>
      <c r="BR14" s="3"/>
    </row>
    <row r="15" spans="1:70" s="6" customFormat="1" ht="18" customHeight="1" x14ac:dyDescent="0.4">
      <c r="A15" s="1" t="s">
        <v>378</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2"/>
      <c r="AK15" s="3"/>
      <c r="AN15" s="19" t="s">
        <v>288</v>
      </c>
      <c r="BQ15" s="3"/>
      <c r="BR15" s="3"/>
    </row>
    <row r="16" spans="1:70" s="6" customFormat="1" ht="18" customHeight="1" x14ac:dyDescent="0.4">
      <c r="A16" s="1"/>
      <c r="B16" s="1"/>
      <c r="C16" s="1"/>
      <c r="D16" s="1"/>
      <c r="E16" s="1"/>
      <c r="F16" s="1"/>
      <c r="G16" s="1"/>
      <c r="H16" s="1"/>
      <c r="I16" s="1" t="s">
        <v>57</v>
      </c>
      <c r="J16" s="1"/>
      <c r="K16" s="1"/>
      <c r="L16" s="1"/>
      <c r="M16" s="1"/>
      <c r="N16" s="1"/>
      <c r="O16" s="1"/>
      <c r="P16" s="1"/>
      <c r="Q16" s="1"/>
      <c r="R16" s="1" t="s">
        <v>57</v>
      </c>
      <c r="S16" s="1"/>
      <c r="T16" s="1"/>
      <c r="U16" s="1"/>
      <c r="V16" s="1"/>
      <c r="W16" s="1"/>
      <c r="X16" s="1"/>
      <c r="Y16" s="1"/>
      <c r="Z16" s="1"/>
      <c r="AA16" s="1"/>
      <c r="AB16" s="1"/>
      <c r="AC16" s="1"/>
      <c r="AD16" s="1"/>
      <c r="AE16" s="1"/>
      <c r="AF16" s="1"/>
      <c r="AG16" s="1"/>
      <c r="AH16" s="1"/>
      <c r="AI16" s="1"/>
      <c r="AJ16" s="2"/>
      <c r="AK16" s="3"/>
      <c r="AM16" s="4" t="s">
        <v>60</v>
      </c>
      <c r="AN16" s="5"/>
      <c r="BQ16" s="3"/>
      <c r="BR16" s="3"/>
    </row>
    <row r="17" spans="1:70" s="6" customFormat="1" ht="18" customHeight="1" x14ac:dyDescent="0.4">
      <c r="A17" s="1"/>
      <c r="B17" s="211" t="str">
        <f>CONCATENATE(はじめに!$B$11,"・洗濯、理容、美容、浴場業")</f>
        <v>・洗濯、理容、美容、浴場業</v>
      </c>
      <c r="C17" s="212">
        <f t="shared" ref="C17:I17" si="0">$B$16</f>
        <v>0</v>
      </c>
      <c r="D17" s="212">
        <f t="shared" si="0"/>
        <v>0</v>
      </c>
      <c r="E17" s="212">
        <f t="shared" si="0"/>
        <v>0</v>
      </c>
      <c r="F17" s="212">
        <f t="shared" si="0"/>
        <v>0</v>
      </c>
      <c r="G17" s="212">
        <f t="shared" si="0"/>
        <v>0</v>
      </c>
      <c r="H17" s="212">
        <f t="shared" si="0"/>
        <v>0</v>
      </c>
      <c r="I17" s="213">
        <f t="shared" si="0"/>
        <v>0</v>
      </c>
      <c r="J17" s="1"/>
      <c r="K17" s="203" t="s">
        <v>370</v>
      </c>
      <c r="L17" s="203"/>
      <c r="M17" s="203"/>
      <c r="N17" s="203"/>
      <c r="O17" s="203"/>
      <c r="P17" s="203"/>
      <c r="Q17" s="203"/>
      <c r="R17" s="203"/>
      <c r="S17" s="1"/>
      <c r="T17" s="1"/>
      <c r="U17" s="1"/>
      <c r="V17" s="1"/>
      <c r="W17" s="1"/>
      <c r="X17" s="1"/>
      <c r="Y17" s="1"/>
      <c r="Z17" s="1"/>
      <c r="AA17" s="1"/>
      <c r="AB17" s="1"/>
      <c r="AC17" s="1"/>
      <c r="AD17" s="1"/>
      <c r="AE17" s="1"/>
      <c r="AF17" s="1"/>
      <c r="AG17" s="1"/>
      <c r="AH17" s="1"/>
      <c r="AI17" s="1"/>
      <c r="AJ17" s="2"/>
      <c r="AK17" s="3"/>
      <c r="AN17" s="19" t="s">
        <v>289</v>
      </c>
      <c r="BQ17" s="3"/>
      <c r="BR17" s="3"/>
    </row>
    <row r="18" spans="1:70" s="6" customFormat="1" ht="18" customHeight="1" x14ac:dyDescent="0.4">
      <c r="A18" s="1"/>
      <c r="B18" s="245"/>
      <c r="C18" s="246"/>
      <c r="D18" s="246"/>
      <c r="E18" s="246"/>
      <c r="F18" s="246"/>
      <c r="G18" s="246"/>
      <c r="H18" s="246"/>
      <c r="I18" s="247"/>
      <c r="J18" s="1"/>
      <c r="K18" s="245"/>
      <c r="L18" s="246"/>
      <c r="M18" s="246"/>
      <c r="N18" s="246"/>
      <c r="O18" s="246"/>
      <c r="P18" s="246"/>
      <c r="Q18" s="246"/>
      <c r="R18" s="247"/>
      <c r="S18" s="1"/>
      <c r="T18" s="1"/>
      <c r="U18" s="1"/>
      <c r="V18" s="1"/>
      <c r="W18" s="1"/>
      <c r="X18" s="1"/>
      <c r="Y18" s="1"/>
      <c r="Z18" s="1"/>
      <c r="AA18" s="1"/>
      <c r="AB18" s="1"/>
      <c r="AC18" s="1"/>
      <c r="AD18" s="1"/>
      <c r="AE18" s="1"/>
      <c r="AF18" s="1"/>
      <c r="AG18" s="1"/>
      <c r="AH18" s="1"/>
      <c r="AI18" s="1"/>
      <c r="AJ18" s="2"/>
      <c r="AK18" s="3"/>
      <c r="AN18" s="19" t="s">
        <v>64</v>
      </c>
      <c r="BQ18" s="3"/>
      <c r="BR18" s="3"/>
    </row>
    <row r="19" spans="1:70" s="6" customFormat="1" ht="18" customHeight="1" x14ac:dyDescent="0.4">
      <c r="A19" s="1"/>
      <c r="B19" s="1"/>
      <c r="C19" s="1"/>
      <c r="D19" s="1"/>
      <c r="E19" s="183" t="s">
        <v>14</v>
      </c>
      <c r="F19" s="183"/>
      <c r="G19" s="1"/>
      <c r="H19" s="1"/>
      <c r="I19" s="1"/>
      <c r="J19" s="1"/>
      <c r="K19" s="1"/>
      <c r="L19" s="1"/>
      <c r="M19" s="1"/>
      <c r="N19" s="183" t="s">
        <v>14</v>
      </c>
      <c r="O19" s="183"/>
      <c r="P19" s="1"/>
      <c r="Q19" s="1"/>
      <c r="R19" s="1"/>
      <c r="S19" s="1"/>
      <c r="T19" s="1"/>
      <c r="U19" s="1"/>
      <c r="V19" s="1"/>
      <c r="W19" s="1"/>
      <c r="X19" s="1"/>
      <c r="Y19" s="1"/>
      <c r="Z19" s="1"/>
      <c r="AA19" s="1"/>
      <c r="AB19" s="1"/>
      <c r="AC19" s="1"/>
      <c r="AD19" s="1"/>
      <c r="AE19" s="1"/>
      <c r="AF19" s="1"/>
      <c r="AG19" s="1"/>
      <c r="AH19" s="1"/>
      <c r="AI19" s="1"/>
      <c r="AJ19" s="2"/>
      <c r="AK19" s="3"/>
      <c r="AL19" s="5"/>
      <c r="AM19" s="5"/>
      <c r="AN19" s="6" t="s">
        <v>290</v>
      </c>
      <c r="AP19" s="5"/>
      <c r="AQ19" s="5"/>
      <c r="AR19" s="5"/>
      <c r="AS19" s="5"/>
      <c r="AT19" s="5"/>
      <c r="AU19" s="5"/>
      <c r="AV19" s="5"/>
      <c r="BK19" s="5"/>
      <c r="BL19" s="5"/>
      <c r="BM19" s="5"/>
      <c r="BN19" s="5"/>
      <c r="BO19" s="5"/>
      <c r="BP19" s="5"/>
      <c r="BQ19" s="3"/>
      <c r="BR19" s="3"/>
    </row>
    <row r="20" spans="1:70" s="6" customFormat="1" ht="18" customHeight="1" x14ac:dyDescent="0.4">
      <c r="A20" s="1"/>
      <c r="B20" s="1"/>
      <c r="C20" s="1"/>
      <c r="D20" s="1"/>
      <c r="E20" s="184"/>
      <c r="F20" s="184"/>
      <c r="G20" s="1"/>
      <c r="H20" s="1"/>
      <c r="I20" s="1" t="s">
        <v>57</v>
      </c>
      <c r="J20" s="1"/>
      <c r="K20" s="1"/>
      <c r="L20" s="1"/>
      <c r="M20" s="1"/>
      <c r="N20" s="184"/>
      <c r="O20" s="184"/>
      <c r="P20" s="1"/>
      <c r="Q20" s="1"/>
      <c r="R20" s="1" t="s">
        <v>57</v>
      </c>
      <c r="S20" s="1"/>
      <c r="T20" s="1"/>
      <c r="U20" s="1"/>
      <c r="V20" s="1"/>
      <c r="W20" s="1"/>
      <c r="X20" s="1"/>
      <c r="Y20" s="1"/>
      <c r="Z20" s="1"/>
      <c r="AA20" s="1"/>
      <c r="AB20" s="1"/>
      <c r="AC20" s="1"/>
      <c r="AD20" s="1"/>
      <c r="AE20" s="1"/>
      <c r="AF20" s="1"/>
      <c r="AG20" s="1"/>
      <c r="AH20" s="1"/>
      <c r="AI20" s="1"/>
      <c r="AJ20" s="2"/>
      <c r="AK20" s="3"/>
      <c r="AO20" s="6" t="s">
        <v>360</v>
      </c>
      <c r="BQ20" s="3"/>
      <c r="BR20" s="3"/>
    </row>
    <row r="21" spans="1:70" s="6" customFormat="1" ht="18" customHeight="1" x14ac:dyDescent="0.4">
      <c r="A21" s="1"/>
      <c r="B21" s="211" t="str">
        <f>CONCATENATE(はじめに!$B$11,"・その他の生活関連サービス")</f>
        <v>・その他の生活関連サービス</v>
      </c>
      <c r="C21" s="212">
        <f t="shared" ref="C21:I21" si="1">$B$16</f>
        <v>0</v>
      </c>
      <c r="D21" s="212">
        <f t="shared" si="1"/>
        <v>0</v>
      </c>
      <c r="E21" s="212">
        <f t="shared" si="1"/>
        <v>0</v>
      </c>
      <c r="F21" s="212">
        <f t="shared" si="1"/>
        <v>0</v>
      </c>
      <c r="G21" s="212">
        <f t="shared" si="1"/>
        <v>0</v>
      </c>
      <c r="H21" s="212">
        <f t="shared" si="1"/>
        <v>0</v>
      </c>
      <c r="I21" s="213">
        <f t="shared" si="1"/>
        <v>0</v>
      </c>
      <c r="J21" s="1"/>
      <c r="K21" s="203" t="s">
        <v>371</v>
      </c>
      <c r="L21" s="203"/>
      <c r="M21" s="203"/>
      <c r="N21" s="203"/>
      <c r="O21" s="203"/>
      <c r="P21" s="203"/>
      <c r="Q21" s="203"/>
      <c r="R21" s="203"/>
      <c r="S21" s="1"/>
      <c r="T21" s="1"/>
      <c r="U21" s="1"/>
      <c r="V21" s="1"/>
      <c r="W21" s="1"/>
      <c r="X21" s="1"/>
      <c r="Y21" s="1"/>
      <c r="Z21" s="1"/>
      <c r="AA21" s="1"/>
      <c r="AB21" s="1"/>
      <c r="AC21" s="1"/>
      <c r="AD21" s="1"/>
      <c r="AE21" s="1"/>
      <c r="AF21" s="1"/>
      <c r="AG21" s="1"/>
      <c r="AH21" s="1"/>
      <c r="AI21" s="1"/>
      <c r="AJ21" s="2"/>
      <c r="AK21" s="3"/>
      <c r="AO21" s="6" t="s">
        <v>361</v>
      </c>
      <c r="BQ21" s="3"/>
      <c r="BR21" s="3"/>
    </row>
    <row r="22" spans="1:70" s="6" customFormat="1" ht="18" customHeight="1" x14ac:dyDescent="0.4">
      <c r="A22" s="1"/>
      <c r="B22" s="245"/>
      <c r="C22" s="246"/>
      <c r="D22" s="246"/>
      <c r="E22" s="246"/>
      <c r="F22" s="246"/>
      <c r="G22" s="246"/>
      <c r="H22" s="246"/>
      <c r="I22" s="247"/>
      <c r="J22" s="1"/>
      <c r="K22" s="245"/>
      <c r="L22" s="246"/>
      <c r="M22" s="246"/>
      <c r="N22" s="246"/>
      <c r="O22" s="246"/>
      <c r="P22" s="246"/>
      <c r="Q22" s="246"/>
      <c r="R22" s="247"/>
      <c r="S22" s="1"/>
      <c r="T22" s="1"/>
      <c r="U22" s="1"/>
      <c r="V22" s="1"/>
      <c r="W22" s="1"/>
      <c r="X22" s="1"/>
      <c r="Y22" s="1"/>
      <c r="Z22" s="1"/>
      <c r="AA22" s="1"/>
      <c r="AB22" s="1"/>
      <c r="AC22" s="1"/>
      <c r="AD22" s="1"/>
      <c r="AE22" s="1"/>
      <c r="AF22" s="1"/>
      <c r="AG22" s="1"/>
      <c r="AH22" s="1"/>
      <c r="AI22" s="1"/>
      <c r="AJ22" s="2"/>
      <c r="AK22" s="3"/>
      <c r="AM22" s="5"/>
      <c r="AO22" s="6" t="s">
        <v>363</v>
      </c>
      <c r="BQ22" s="3"/>
      <c r="BR22" s="3"/>
    </row>
    <row r="23" spans="1:70" s="6" customFormat="1" ht="18" customHeight="1" x14ac:dyDescent="0.4">
      <c r="A23" s="1"/>
      <c r="B23" s="1"/>
      <c r="C23" s="1"/>
      <c r="D23" s="1"/>
      <c r="E23" s="183" t="s">
        <v>14</v>
      </c>
      <c r="F23" s="183"/>
      <c r="G23" s="1"/>
      <c r="H23" s="1"/>
      <c r="I23" s="1"/>
      <c r="J23" s="1"/>
      <c r="K23" s="1"/>
      <c r="L23" s="1"/>
      <c r="M23" s="1"/>
      <c r="N23" s="183" t="s">
        <v>14</v>
      </c>
      <c r="O23" s="183"/>
      <c r="P23" s="1"/>
      <c r="Q23" s="1"/>
      <c r="R23" s="1"/>
      <c r="S23" s="1"/>
      <c r="T23" s="1"/>
      <c r="U23" s="1"/>
      <c r="V23" s="1"/>
      <c r="W23" s="1"/>
      <c r="X23" s="1"/>
      <c r="Y23" s="1"/>
      <c r="Z23" s="1"/>
      <c r="AA23" s="1"/>
      <c r="AB23" s="1"/>
      <c r="AC23" s="1"/>
      <c r="AD23" s="1"/>
      <c r="AE23" s="1"/>
      <c r="AF23" s="1"/>
      <c r="AG23" s="1"/>
      <c r="AH23" s="1"/>
      <c r="AI23" s="1"/>
      <c r="AJ23" s="2"/>
      <c r="AK23" s="3"/>
      <c r="AO23" s="6" t="s">
        <v>364</v>
      </c>
      <c r="BQ23" s="3"/>
      <c r="BR23" s="3"/>
    </row>
    <row r="24" spans="1:70" s="6" customFormat="1" ht="18" customHeight="1" x14ac:dyDescent="0.4">
      <c r="A24" s="1"/>
      <c r="B24" s="1"/>
      <c r="C24" s="1"/>
      <c r="D24" s="1"/>
      <c r="E24" s="184"/>
      <c r="F24" s="184"/>
      <c r="G24" s="1"/>
      <c r="H24" s="1"/>
      <c r="I24" s="1" t="s">
        <v>57</v>
      </c>
      <c r="J24" s="1"/>
      <c r="K24" s="1"/>
      <c r="L24" s="1"/>
      <c r="M24" s="1"/>
      <c r="N24" s="184"/>
      <c r="O24" s="184"/>
      <c r="P24" s="1"/>
      <c r="Q24" s="1"/>
      <c r="R24" s="1" t="s">
        <v>57</v>
      </c>
      <c r="S24" s="1"/>
      <c r="T24" s="1"/>
      <c r="U24" s="1"/>
      <c r="V24" s="1"/>
      <c r="W24" s="1"/>
      <c r="X24" s="1"/>
      <c r="Y24" s="1"/>
      <c r="Z24" s="1"/>
      <c r="AA24" s="1"/>
      <c r="AB24" s="1"/>
      <c r="AC24" s="1"/>
      <c r="AD24" s="1"/>
      <c r="AE24" s="1"/>
      <c r="AF24" s="1"/>
      <c r="AG24" s="1"/>
      <c r="AH24" s="1"/>
      <c r="AI24" s="1"/>
      <c r="AJ24" s="2"/>
      <c r="AK24" s="3"/>
      <c r="AO24" s="6" t="s">
        <v>365</v>
      </c>
      <c r="BQ24" s="3"/>
      <c r="BR24" s="3"/>
    </row>
    <row r="25" spans="1:70" s="6" customFormat="1" ht="18" customHeight="1" x14ac:dyDescent="0.4">
      <c r="A25" s="1"/>
      <c r="B25" s="133" t="str">
        <f>CONCATENATE(はじめに!$B$11,"・娯楽業")</f>
        <v>・娯楽業</v>
      </c>
      <c r="C25" s="134">
        <f t="shared" ref="C25:I25" si="2">$B$16</f>
        <v>0</v>
      </c>
      <c r="D25" s="134">
        <f t="shared" si="2"/>
        <v>0</v>
      </c>
      <c r="E25" s="134">
        <f t="shared" si="2"/>
        <v>0</v>
      </c>
      <c r="F25" s="134">
        <f t="shared" si="2"/>
        <v>0</v>
      </c>
      <c r="G25" s="134">
        <f t="shared" si="2"/>
        <v>0</v>
      </c>
      <c r="H25" s="134">
        <f t="shared" si="2"/>
        <v>0</v>
      </c>
      <c r="I25" s="135">
        <f t="shared" si="2"/>
        <v>0</v>
      </c>
      <c r="J25" s="1"/>
      <c r="K25" s="137" t="s">
        <v>372</v>
      </c>
      <c r="L25" s="137">
        <v>0</v>
      </c>
      <c r="M25" s="137">
        <v>0</v>
      </c>
      <c r="N25" s="137">
        <v>0</v>
      </c>
      <c r="O25" s="137">
        <v>0</v>
      </c>
      <c r="P25" s="137">
        <v>0</v>
      </c>
      <c r="Q25" s="137">
        <v>0</v>
      </c>
      <c r="R25" s="137">
        <v>0</v>
      </c>
      <c r="S25" s="1"/>
      <c r="T25" s="1"/>
      <c r="U25" s="1"/>
      <c r="V25" s="1"/>
      <c r="W25" s="1"/>
      <c r="X25" s="1"/>
      <c r="Y25" s="1"/>
      <c r="Z25" s="1"/>
      <c r="AA25" s="1"/>
      <c r="AB25" s="1"/>
      <c r="AC25" s="1"/>
      <c r="AD25" s="1"/>
      <c r="AE25" s="1"/>
      <c r="AF25" s="1"/>
      <c r="AG25" s="1"/>
      <c r="AH25" s="1"/>
      <c r="AI25" s="1"/>
      <c r="AJ25" s="2"/>
      <c r="AK25" s="3"/>
      <c r="AO25" s="6" t="s">
        <v>366</v>
      </c>
      <c r="BQ25" s="3"/>
      <c r="BR25" s="3"/>
    </row>
    <row r="26" spans="1:70" s="6" customFormat="1" ht="18" customHeight="1" x14ac:dyDescent="0.4">
      <c r="A26" s="1"/>
      <c r="B26" s="245"/>
      <c r="C26" s="246"/>
      <c r="D26" s="246"/>
      <c r="E26" s="246"/>
      <c r="F26" s="246"/>
      <c r="G26" s="246"/>
      <c r="H26" s="246"/>
      <c r="I26" s="247"/>
      <c r="J26" s="1"/>
      <c r="K26" s="245"/>
      <c r="L26" s="246"/>
      <c r="M26" s="246"/>
      <c r="N26" s="246"/>
      <c r="O26" s="246"/>
      <c r="P26" s="246"/>
      <c r="Q26" s="246"/>
      <c r="R26" s="247"/>
      <c r="S26" s="1"/>
      <c r="T26" s="1"/>
      <c r="U26" s="1"/>
      <c r="V26" s="1"/>
      <c r="W26" s="1"/>
      <c r="X26" s="1"/>
      <c r="Y26" s="1"/>
      <c r="Z26" s="1"/>
      <c r="AA26" s="1"/>
      <c r="AB26" s="1"/>
      <c r="AC26" s="1"/>
      <c r="AD26" s="1"/>
      <c r="AE26" s="1"/>
      <c r="AF26" s="1"/>
      <c r="AG26" s="1"/>
      <c r="AH26" s="1"/>
      <c r="AI26" s="1"/>
      <c r="AJ26" s="2"/>
      <c r="AK26" s="3"/>
      <c r="AO26" s="6" t="s">
        <v>367</v>
      </c>
      <c r="BQ26" s="3"/>
      <c r="BR26" s="3"/>
    </row>
    <row r="27" spans="1:70" s="6" customFormat="1" ht="18.75" customHeight="1" x14ac:dyDescent="0.4">
      <c r="A27" s="1"/>
      <c r="B27" s="1"/>
      <c r="C27" s="1"/>
      <c r="D27" s="1"/>
      <c r="E27" s="183" t="s">
        <v>14</v>
      </c>
      <c r="F27" s="183"/>
      <c r="G27" s="1"/>
      <c r="H27" s="1"/>
      <c r="I27" s="1"/>
      <c r="J27" s="1"/>
      <c r="K27" s="1"/>
      <c r="L27" s="1"/>
      <c r="M27" s="1"/>
      <c r="N27" s="183" t="s">
        <v>14</v>
      </c>
      <c r="O27" s="183"/>
      <c r="P27" s="1"/>
      <c r="Q27" s="1"/>
      <c r="R27" s="1"/>
      <c r="S27" s="1"/>
      <c r="T27" s="1"/>
      <c r="U27" s="1"/>
      <c r="V27" s="1"/>
      <c r="W27" s="1"/>
      <c r="X27" s="1"/>
      <c r="Y27" s="1"/>
      <c r="Z27" s="1"/>
      <c r="AA27" s="1"/>
      <c r="AB27" s="1"/>
      <c r="AC27" s="1"/>
      <c r="AD27" s="1"/>
      <c r="AE27" s="1"/>
      <c r="AF27" s="1"/>
      <c r="AG27" s="1"/>
      <c r="AH27" s="1"/>
      <c r="AI27" s="1"/>
      <c r="AJ27" s="2"/>
      <c r="AK27" s="3"/>
      <c r="AO27" s="6" t="s">
        <v>362</v>
      </c>
      <c r="BQ27" s="3"/>
      <c r="BR27" s="3"/>
    </row>
    <row r="28" spans="1:70" s="6" customFormat="1" ht="18.75" customHeight="1" x14ac:dyDescent="0.4">
      <c r="A28" s="1"/>
      <c r="B28" s="1"/>
      <c r="C28" s="1"/>
      <c r="D28" s="1"/>
      <c r="E28" s="184"/>
      <c r="F28" s="184"/>
      <c r="G28" s="1"/>
      <c r="H28" s="1"/>
      <c r="I28" s="1" t="s">
        <v>57</v>
      </c>
      <c r="J28" s="1"/>
      <c r="K28" s="1"/>
      <c r="L28" s="1"/>
      <c r="M28" s="1"/>
      <c r="N28" s="184"/>
      <c r="O28" s="184"/>
      <c r="P28" s="1"/>
      <c r="Q28" s="1"/>
      <c r="R28" s="1" t="s">
        <v>57</v>
      </c>
      <c r="S28" s="1"/>
      <c r="T28" s="1"/>
      <c r="U28" s="1"/>
      <c r="V28" s="1"/>
      <c r="W28" s="1"/>
      <c r="X28" s="1"/>
      <c r="Y28" s="1"/>
      <c r="Z28" s="1"/>
      <c r="AA28" s="1"/>
      <c r="AB28" s="1"/>
      <c r="AC28" s="1"/>
      <c r="AD28" s="1"/>
      <c r="AE28" s="1"/>
      <c r="AF28" s="1"/>
      <c r="AG28" s="1"/>
      <c r="AH28" s="1"/>
      <c r="AI28" s="1"/>
      <c r="AJ28" s="2"/>
      <c r="AK28" s="3"/>
      <c r="AO28" s="6" t="s">
        <v>368</v>
      </c>
      <c r="BQ28" s="3"/>
      <c r="BR28" s="3"/>
    </row>
    <row r="29" spans="1:70" s="6" customFormat="1" ht="17.25" customHeight="1" x14ac:dyDescent="0.4">
      <c r="A29" s="1"/>
      <c r="B29" s="133" t="str">
        <f>CONCATENATE(はじめに!$B$11,"・協同組合")</f>
        <v>・協同組合</v>
      </c>
      <c r="C29" s="134">
        <f t="shared" ref="C29:I29" si="3">$B$16</f>
        <v>0</v>
      </c>
      <c r="D29" s="134">
        <f t="shared" si="3"/>
        <v>0</v>
      </c>
      <c r="E29" s="134">
        <f t="shared" si="3"/>
        <v>0</v>
      </c>
      <c r="F29" s="134">
        <f t="shared" si="3"/>
        <v>0</v>
      </c>
      <c r="G29" s="134">
        <f t="shared" si="3"/>
        <v>0</v>
      </c>
      <c r="H29" s="134">
        <f t="shared" si="3"/>
        <v>0</v>
      </c>
      <c r="I29" s="135">
        <f t="shared" si="3"/>
        <v>0</v>
      </c>
      <c r="J29" s="1"/>
      <c r="K29" s="137" t="s">
        <v>373</v>
      </c>
      <c r="L29" s="137"/>
      <c r="M29" s="137"/>
      <c r="N29" s="137"/>
      <c r="O29" s="137"/>
      <c r="P29" s="137"/>
      <c r="Q29" s="137"/>
      <c r="R29" s="137"/>
      <c r="S29" s="1"/>
      <c r="T29" s="1"/>
      <c r="U29" s="1"/>
      <c r="V29" s="1"/>
      <c r="W29" s="1"/>
      <c r="X29" s="1"/>
      <c r="Y29" s="1"/>
      <c r="Z29" s="1"/>
      <c r="AA29" s="1"/>
      <c r="AB29" s="1"/>
      <c r="AC29" s="1"/>
      <c r="AD29" s="1"/>
      <c r="AE29" s="1"/>
      <c r="AF29" s="1"/>
      <c r="AG29" s="1"/>
      <c r="AH29" s="1"/>
      <c r="AI29" s="1"/>
      <c r="AJ29" s="2"/>
      <c r="AK29" s="3"/>
      <c r="BQ29" s="3"/>
      <c r="BR29" s="3"/>
    </row>
    <row r="30" spans="1:70" s="6" customFormat="1" ht="17.25" customHeight="1" x14ac:dyDescent="0.4">
      <c r="A30" s="1"/>
      <c r="B30" s="245"/>
      <c r="C30" s="246"/>
      <c r="D30" s="246"/>
      <c r="E30" s="246"/>
      <c r="F30" s="246"/>
      <c r="G30" s="246"/>
      <c r="H30" s="246"/>
      <c r="I30" s="247"/>
      <c r="J30" s="1"/>
      <c r="K30" s="245"/>
      <c r="L30" s="246"/>
      <c r="M30" s="246"/>
      <c r="N30" s="246"/>
      <c r="O30" s="246"/>
      <c r="P30" s="246"/>
      <c r="Q30" s="246"/>
      <c r="R30" s="247"/>
      <c r="S30" s="1"/>
      <c r="T30" s="1"/>
      <c r="U30" s="1"/>
      <c r="V30" s="1"/>
      <c r="W30" s="1"/>
      <c r="X30" s="1"/>
      <c r="Y30" s="1"/>
      <c r="Z30" s="1"/>
      <c r="AA30" s="1"/>
      <c r="AB30" s="1"/>
      <c r="AC30" s="1"/>
      <c r="AD30" s="1"/>
      <c r="AE30" s="1"/>
      <c r="AF30" s="1"/>
      <c r="AG30" s="1"/>
      <c r="AH30" s="1"/>
      <c r="AI30" s="1"/>
      <c r="AJ30" s="2"/>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row>
    <row r="31" spans="1:70" s="6" customFormat="1" ht="17.25" customHeight="1" x14ac:dyDescent="0.4">
      <c r="A31" s="1"/>
      <c r="B31" s="1"/>
      <c r="C31" s="1"/>
      <c r="D31" s="1"/>
      <c r="E31" s="183" t="s">
        <v>14</v>
      </c>
      <c r="F31" s="183"/>
      <c r="G31" s="1"/>
      <c r="H31" s="1"/>
      <c r="I31" s="1"/>
      <c r="J31" s="1"/>
      <c r="K31" s="1"/>
      <c r="L31" s="1"/>
      <c r="M31" s="1"/>
      <c r="N31" s="183" t="s">
        <v>14</v>
      </c>
      <c r="O31" s="183"/>
      <c r="P31" s="1"/>
      <c r="Q31" s="1"/>
      <c r="R31" s="1"/>
      <c r="S31" s="1"/>
      <c r="T31" s="1"/>
      <c r="U31" s="1"/>
      <c r="V31" s="1"/>
      <c r="W31" s="1"/>
      <c r="X31" s="1"/>
      <c r="Y31" s="1"/>
      <c r="Z31" s="1"/>
      <c r="AA31" s="1"/>
      <c r="AB31" s="1"/>
      <c r="AC31" s="1"/>
      <c r="AD31" s="1"/>
      <c r="AE31" s="1"/>
      <c r="AF31" s="1"/>
      <c r="AG31" s="1"/>
      <c r="AH31" s="1"/>
      <c r="AI31" s="1"/>
      <c r="AJ31" s="2"/>
      <c r="AK31" s="3"/>
      <c r="AL31" s="4" t="s">
        <v>11</v>
      </c>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3"/>
      <c r="BR31" s="3"/>
    </row>
    <row r="32" spans="1:70" s="6" customFormat="1" ht="17.25" customHeight="1" x14ac:dyDescent="0.4">
      <c r="A32" s="1"/>
      <c r="B32" s="1"/>
      <c r="C32" s="1"/>
      <c r="D32" s="1"/>
      <c r="E32" s="184"/>
      <c r="F32" s="184"/>
      <c r="G32" s="1"/>
      <c r="H32" s="1"/>
      <c r="I32" s="1" t="s">
        <v>57</v>
      </c>
      <c r="J32" s="1"/>
      <c r="K32" s="1"/>
      <c r="L32" s="1"/>
      <c r="M32" s="1"/>
      <c r="N32" s="184"/>
      <c r="O32" s="184"/>
      <c r="P32" s="1"/>
      <c r="Q32" s="1"/>
      <c r="R32" s="1" t="s">
        <v>57</v>
      </c>
      <c r="S32" s="1"/>
      <c r="T32" s="1"/>
      <c r="U32" s="1"/>
      <c r="V32" s="1"/>
      <c r="W32" s="1"/>
      <c r="X32" s="1"/>
      <c r="Y32" s="1"/>
      <c r="Z32" s="1"/>
      <c r="AA32" s="1"/>
      <c r="AB32" s="1"/>
      <c r="AC32" s="1"/>
      <c r="AD32" s="1"/>
      <c r="AE32" s="1"/>
      <c r="AF32" s="1"/>
      <c r="AG32" s="1"/>
      <c r="AH32" s="1"/>
      <c r="AI32" s="1"/>
      <c r="AJ32" s="2"/>
      <c r="AK32" s="3"/>
      <c r="AL32" s="5"/>
      <c r="AM32" s="4" t="s">
        <v>369</v>
      </c>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3"/>
      <c r="BR32" s="3"/>
    </row>
    <row r="33" spans="1:70" s="6" customFormat="1" ht="17.25" customHeight="1" x14ac:dyDescent="0.4">
      <c r="A33" s="1"/>
      <c r="B33" s="133" t="str">
        <f>CONCATENATE(はじめに!$B$11,"・自動車整備業")</f>
        <v>・自動車整備業</v>
      </c>
      <c r="C33" s="134">
        <f t="shared" ref="C33:I33" si="4">$B$16</f>
        <v>0</v>
      </c>
      <c r="D33" s="134">
        <f t="shared" si="4"/>
        <v>0</v>
      </c>
      <c r="E33" s="134">
        <f t="shared" si="4"/>
        <v>0</v>
      </c>
      <c r="F33" s="134">
        <f t="shared" si="4"/>
        <v>0</v>
      </c>
      <c r="G33" s="134">
        <f t="shared" si="4"/>
        <v>0</v>
      </c>
      <c r="H33" s="134">
        <f t="shared" si="4"/>
        <v>0</v>
      </c>
      <c r="I33" s="135">
        <f t="shared" si="4"/>
        <v>0</v>
      </c>
      <c r="J33" s="1"/>
      <c r="K33" s="137" t="s">
        <v>374</v>
      </c>
      <c r="L33" s="137"/>
      <c r="M33" s="137"/>
      <c r="N33" s="137"/>
      <c r="O33" s="137"/>
      <c r="P33" s="137"/>
      <c r="Q33" s="137"/>
      <c r="R33" s="137"/>
      <c r="S33" s="1"/>
      <c r="T33" s="1"/>
      <c r="U33" s="1"/>
      <c r="V33" s="1"/>
      <c r="W33" s="1"/>
      <c r="X33" s="1"/>
      <c r="Y33" s="1"/>
      <c r="Z33" s="1"/>
      <c r="AA33" s="1"/>
      <c r="AB33" s="1"/>
      <c r="AC33" s="1"/>
      <c r="AD33" s="1"/>
      <c r="AE33" s="1"/>
      <c r="AF33" s="1"/>
      <c r="AG33" s="1"/>
      <c r="AH33" s="1"/>
      <c r="AI33" s="1"/>
      <c r="AJ33" s="2"/>
      <c r="AK33" s="3"/>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3"/>
      <c r="BR33" s="3"/>
    </row>
    <row r="34" spans="1:70" s="6" customFormat="1" ht="17.25" customHeight="1" x14ac:dyDescent="0.4">
      <c r="A34" s="1"/>
      <c r="B34" s="245"/>
      <c r="C34" s="246"/>
      <c r="D34" s="246"/>
      <c r="E34" s="246"/>
      <c r="F34" s="246"/>
      <c r="G34" s="246"/>
      <c r="H34" s="246"/>
      <c r="I34" s="247"/>
      <c r="J34" s="1"/>
      <c r="K34" s="245"/>
      <c r="L34" s="246"/>
      <c r="M34" s="246"/>
      <c r="N34" s="246"/>
      <c r="O34" s="246"/>
      <c r="P34" s="246"/>
      <c r="Q34" s="246"/>
      <c r="R34" s="247"/>
      <c r="S34" s="1"/>
      <c r="T34" s="1"/>
      <c r="U34" s="1"/>
      <c r="V34" s="1"/>
      <c r="W34" s="1"/>
      <c r="X34" s="1"/>
      <c r="Y34" s="1"/>
      <c r="Z34" s="1"/>
      <c r="AA34" s="1"/>
      <c r="AB34" s="1"/>
      <c r="AC34" s="1"/>
      <c r="AD34" s="1"/>
      <c r="AE34" s="1"/>
      <c r="AF34" s="1"/>
      <c r="AG34" s="1"/>
      <c r="AH34" s="1"/>
      <c r="AI34" s="1"/>
      <c r="AJ34" s="2"/>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row>
    <row r="35" spans="1:70" s="6" customFormat="1" ht="17.25" customHeight="1" x14ac:dyDescent="0.4">
      <c r="A35" s="1"/>
      <c r="B35" s="1"/>
      <c r="C35" s="1"/>
      <c r="D35" s="1"/>
      <c r="E35" s="183" t="s">
        <v>14</v>
      </c>
      <c r="F35" s="183"/>
      <c r="G35" s="1"/>
      <c r="H35" s="1"/>
      <c r="I35" s="1"/>
      <c r="J35" s="1"/>
      <c r="K35" s="1"/>
      <c r="L35" s="1"/>
      <c r="M35" s="1"/>
      <c r="N35" s="183" t="s">
        <v>14</v>
      </c>
      <c r="O35" s="183"/>
      <c r="P35" s="1"/>
      <c r="Q35" s="1"/>
      <c r="R35" s="1"/>
      <c r="S35" s="1"/>
      <c r="T35" s="1"/>
      <c r="U35" s="1"/>
      <c r="V35" s="1"/>
      <c r="W35" s="1"/>
      <c r="X35" s="1"/>
      <c r="Y35" s="1"/>
      <c r="Z35" s="1"/>
      <c r="AA35" s="1"/>
      <c r="AB35" s="1"/>
      <c r="AC35" s="1"/>
      <c r="AD35" s="1"/>
      <c r="AE35" s="1"/>
      <c r="AF35" s="1"/>
      <c r="AG35" s="1"/>
      <c r="AH35" s="1"/>
      <c r="AI35" s="1"/>
      <c r="AJ35" s="2"/>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row>
    <row r="36" spans="1:70" s="6" customFormat="1" ht="17.25" customHeight="1" x14ac:dyDescent="0.4">
      <c r="A36" s="1"/>
      <c r="B36" s="1"/>
      <c r="C36" s="1"/>
      <c r="D36" s="1"/>
      <c r="E36" s="184"/>
      <c r="F36" s="184"/>
      <c r="G36" s="1"/>
      <c r="H36" s="1"/>
      <c r="I36" s="1" t="s">
        <v>57</v>
      </c>
      <c r="J36" s="1"/>
      <c r="K36" s="1"/>
      <c r="L36" s="1"/>
      <c r="M36" s="1"/>
      <c r="N36" s="184"/>
      <c r="O36" s="184"/>
      <c r="P36" s="1"/>
      <c r="Q36" s="1"/>
      <c r="R36" s="1" t="s">
        <v>57</v>
      </c>
      <c r="S36" s="1"/>
      <c r="T36" s="1"/>
      <c r="U36" s="1"/>
      <c r="V36" s="1"/>
      <c r="W36" s="1"/>
      <c r="X36" s="1"/>
      <c r="Y36" s="1"/>
      <c r="Z36" s="1"/>
      <c r="AA36" s="1"/>
      <c r="AB36" s="1"/>
      <c r="AC36" s="1"/>
      <c r="AD36" s="1"/>
      <c r="AE36" s="1"/>
      <c r="AF36" s="1"/>
      <c r="AG36" s="1"/>
      <c r="AH36" s="1"/>
      <c r="AI36" s="1"/>
      <c r="AJ36" s="2"/>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row>
    <row r="37" spans="1:70" s="6" customFormat="1" ht="17.25" customHeight="1" x14ac:dyDescent="0.4">
      <c r="A37" s="1"/>
      <c r="B37" s="133" t="str">
        <f>CONCATENATE(はじめに!$B$11,"・機械等修理業")</f>
        <v>・機械等修理業</v>
      </c>
      <c r="C37" s="134">
        <f t="shared" ref="C37:I37" si="5">$B$16</f>
        <v>0</v>
      </c>
      <c r="D37" s="134">
        <f t="shared" si="5"/>
        <v>0</v>
      </c>
      <c r="E37" s="134">
        <f t="shared" si="5"/>
        <v>0</v>
      </c>
      <c r="F37" s="134">
        <f t="shared" si="5"/>
        <v>0</v>
      </c>
      <c r="G37" s="134">
        <f t="shared" si="5"/>
        <v>0</v>
      </c>
      <c r="H37" s="134">
        <f t="shared" si="5"/>
        <v>0</v>
      </c>
      <c r="I37" s="135">
        <f t="shared" si="5"/>
        <v>0</v>
      </c>
      <c r="J37" s="1"/>
      <c r="K37" s="137" t="s">
        <v>375</v>
      </c>
      <c r="L37" s="137">
        <v>0</v>
      </c>
      <c r="M37" s="137">
        <v>0</v>
      </c>
      <c r="N37" s="137">
        <v>0</v>
      </c>
      <c r="O37" s="137">
        <v>0</v>
      </c>
      <c r="P37" s="137">
        <v>0</v>
      </c>
      <c r="Q37" s="137">
        <v>0</v>
      </c>
      <c r="R37" s="137">
        <v>0</v>
      </c>
      <c r="S37" s="1"/>
      <c r="T37" s="1"/>
      <c r="U37" s="1"/>
      <c r="V37" s="1"/>
      <c r="W37" s="1"/>
      <c r="X37" s="1"/>
      <c r="Y37" s="1"/>
      <c r="Z37" s="1"/>
      <c r="AA37" s="1"/>
      <c r="AB37" s="1"/>
      <c r="AC37" s="1"/>
      <c r="AD37" s="1"/>
      <c r="AE37" s="1"/>
      <c r="AF37" s="1"/>
      <c r="AG37" s="1"/>
      <c r="AH37" s="1"/>
      <c r="AI37" s="1"/>
      <c r="AJ37" s="2"/>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row>
    <row r="38" spans="1:70" s="6" customFormat="1" ht="17.25" customHeight="1" x14ac:dyDescent="0.4">
      <c r="A38" s="1"/>
      <c r="B38" s="245"/>
      <c r="C38" s="246"/>
      <c r="D38" s="246"/>
      <c r="E38" s="246"/>
      <c r="F38" s="246"/>
      <c r="G38" s="246"/>
      <c r="H38" s="246"/>
      <c r="I38" s="247"/>
      <c r="J38" s="1"/>
      <c r="K38" s="245"/>
      <c r="L38" s="246"/>
      <c r="M38" s="246"/>
      <c r="N38" s="246"/>
      <c r="O38" s="246"/>
      <c r="P38" s="246"/>
      <c r="Q38" s="246"/>
      <c r="R38" s="247"/>
      <c r="S38" s="1"/>
      <c r="T38" s="1"/>
      <c r="U38" s="1"/>
      <c r="V38" s="1"/>
      <c r="W38" s="1"/>
      <c r="X38" s="1"/>
      <c r="Y38" s="1"/>
      <c r="Z38" s="1"/>
      <c r="AA38" s="1"/>
      <c r="AB38" s="1"/>
      <c r="AC38" s="1"/>
      <c r="AD38" s="1"/>
      <c r="AE38" s="1"/>
      <c r="AF38" s="1"/>
      <c r="AG38" s="1"/>
      <c r="AH38" s="1"/>
      <c r="AI38" s="1"/>
      <c r="AJ38" s="2"/>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row>
    <row r="39" spans="1:70" s="6" customFormat="1" ht="17.25" customHeight="1" x14ac:dyDescent="0.4">
      <c r="A39" s="1"/>
      <c r="B39" s="1"/>
      <c r="C39" s="1"/>
      <c r="D39" s="1"/>
      <c r="E39" s="183" t="s">
        <v>14</v>
      </c>
      <c r="F39" s="183"/>
      <c r="G39" s="1"/>
      <c r="H39" s="1"/>
      <c r="I39" s="1"/>
      <c r="J39" s="1"/>
      <c r="K39" s="1"/>
      <c r="L39" s="1"/>
      <c r="M39" s="1"/>
      <c r="N39" s="183" t="s">
        <v>14</v>
      </c>
      <c r="O39" s="183"/>
      <c r="P39" s="1"/>
      <c r="Q39" s="1"/>
      <c r="R39" s="1"/>
      <c r="S39" s="1"/>
      <c r="T39" s="1"/>
      <c r="U39" s="1"/>
      <c r="V39" s="1"/>
      <c r="W39" s="1"/>
      <c r="X39" s="1"/>
      <c r="Y39" s="1"/>
      <c r="Z39" s="1"/>
      <c r="AA39" s="1"/>
      <c r="AB39" s="1"/>
      <c r="AC39" s="1"/>
      <c r="AD39" s="1"/>
      <c r="AE39" s="1"/>
      <c r="AF39" s="1"/>
      <c r="AG39" s="1"/>
      <c r="AH39" s="1"/>
      <c r="AI39" s="1"/>
      <c r="AJ39" s="2"/>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row>
    <row r="40" spans="1:70" s="6" customFormat="1" ht="17.25" customHeight="1" x14ac:dyDescent="0.4">
      <c r="A40" s="1"/>
      <c r="B40" s="1"/>
      <c r="C40" s="1"/>
      <c r="D40" s="1"/>
      <c r="E40" s="184"/>
      <c r="F40" s="184"/>
      <c r="G40" s="1"/>
      <c r="H40" s="1"/>
      <c r="I40" s="1" t="s">
        <v>57</v>
      </c>
      <c r="J40" s="1"/>
      <c r="K40" s="1"/>
      <c r="L40" s="1"/>
      <c r="M40" s="1"/>
      <c r="N40" s="184"/>
      <c r="O40" s="184"/>
      <c r="P40" s="1"/>
      <c r="Q40" s="1"/>
      <c r="R40" s="1" t="s">
        <v>57</v>
      </c>
      <c r="S40" s="1"/>
      <c r="T40" s="1"/>
      <c r="U40" s="1"/>
      <c r="V40" s="1"/>
      <c r="W40" s="1"/>
      <c r="X40" s="1"/>
      <c r="Y40" s="1"/>
      <c r="Z40" s="1"/>
      <c r="AA40" s="1"/>
      <c r="AB40" s="1"/>
      <c r="AC40" s="1"/>
      <c r="AD40" s="1"/>
      <c r="AE40" s="1"/>
      <c r="AF40" s="1"/>
      <c r="AG40" s="1"/>
      <c r="AH40" s="1"/>
      <c r="AI40" s="1"/>
      <c r="AJ40" s="2"/>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row>
    <row r="41" spans="1:70" s="6" customFormat="1" ht="17.25" customHeight="1" x14ac:dyDescent="0.4">
      <c r="A41" s="1"/>
      <c r="B41" s="207" t="str">
        <f>CONCATENATE(はじめに!$B$11,"・その他サ－ビス業")</f>
        <v>・その他サ－ビス業</v>
      </c>
      <c r="C41" s="208">
        <f t="shared" ref="C41:I41" si="6">$B$16</f>
        <v>0</v>
      </c>
      <c r="D41" s="208">
        <f t="shared" si="6"/>
        <v>0</v>
      </c>
      <c r="E41" s="208">
        <f t="shared" si="6"/>
        <v>0</v>
      </c>
      <c r="F41" s="208">
        <f t="shared" si="6"/>
        <v>0</v>
      </c>
      <c r="G41" s="208">
        <f t="shared" si="6"/>
        <v>0</v>
      </c>
      <c r="H41" s="208">
        <f t="shared" si="6"/>
        <v>0</v>
      </c>
      <c r="I41" s="209">
        <f t="shared" si="6"/>
        <v>0</v>
      </c>
      <c r="J41" s="1"/>
      <c r="K41" s="210" t="s">
        <v>376</v>
      </c>
      <c r="L41" s="210">
        <v>0</v>
      </c>
      <c r="M41" s="210">
        <v>0</v>
      </c>
      <c r="N41" s="210">
        <v>0</v>
      </c>
      <c r="O41" s="210">
        <v>0</v>
      </c>
      <c r="P41" s="210">
        <v>0</v>
      </c>
      <c r="Q41" s="210">
        <v>0</v>
      </c>
      <c r="R41" s="210">
        <v>0</v>
      </c>
      <c r="S41" s="1"/>
      <c r="T41" s="32" t="s">
        <v>377</v>
      </c>
      <c r="U41" s="1"/>
      <c r="V41" s="1"/>
      <c r="W41" s="1"/>
      <c r="X41" s="1"/>
      <c r="Y41" s="1"/>
      <c r="Z41" s="1"/>
      <c r="AA41" s="1"/>
      <c r="AB41" s="1"/>
      <c r="AC41" s="1"/>
      <c r="AD41" s="1"/>
      <c r="AE41" s="1"/>
      <c r="AF41" s="1"/>
      <c r="AG41" s="1"/>
      <c r="AH41" s="1"/>
      <c r="AI41" s="1"/>
      <c r="AJ41" s="2"/>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row>
    <row r="42" spans="1:70" s="6" customFormat="1" ht="17.25" customHeight="1" x14ac:dyDescent="0.4">
      <c r="A42" s="1"/>
      <c r="B42" s="245"/>
      <c r="C42" s="246"/>
      <c r="D42" s="246"/>
      <c r="E42" s="246"/>
      <c r="F42" s="246"/>
      <c r="G42" s="246"/>
      <c r="H42" s="246"/>
      <c r="I42" s="247"/>
      <c r="J42" s="1"/>
      <c r="K42" s="245"/>
      <c r="L42" s="246"/>
      <c r="M42" s="246"/>
      <c r="N42" s="246"/>
      <c r="O42" s="246"/>
      <c r="P42" s="246"/>
      <c r="Q42" s="246"/>
      <c r="R42" s="247"/>
      <c r="S42" s="1"/>
      <c r="T42" s="1"/>
      <c r="U42" s="1"/>
      <c r="V42" s="1"/>
      <c r="W42" s="1"/>
      <c r="X42" s="1"/>
      <c r="Y42" s="1"/>
      <c r="Z42" s="1"/>
      <c r="AA42" s="1"/>
      <c r="AB42" s="1"/>
      <c r="AC42" s="1"/>
      <c r="AD42" s="1"/>
      <c r="AE42" s="1"/>
      <c r="AF42" s="1"/>
      <c r="AG42" s="1"/>
      <c r="AH42" s="1"/>
      <c r="AI42" s="1"/>
      <c r="AJ42" s="2"/>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row>
    <row r="43" spans="1:70" ht="17.25" customHeight="1" x14ac:dyDescent="0.4">
      <c r="E43" s="113" t="s">
        <v>22</v>
      </c>
      <c r="F43" s="113"/>
      <c r="G43" s="18"/>
      <c r="H43" s="18"/>
      <c r="I43" s="18"/>
      <c r="J43" s="18"/>
      <c r="K43" s="17"/>
      <c r="L43" s="18"/>
      <c r="M43" s="18"/>
      <c r="N43" s="113" t="s">
        <v>22</v>
      </c>
      <c r="O43" s="113"/>
      <c r="T43" s="32"/>
    </row>
    <row r="44" spans="1:70" ht="17.25" customHeight="1" x14ac:dyDescent="0.4">
      <c r="E44" s="149"/>
      <c r="F44" s="149"/>
      <c r="I44" s="1" t="s">
        <v>57</v>
      </c>
      <c r="N44" s="149"/>
      <c r="O44" s="149"/>
      <c r="R44" s="1" t="s">
        <v>57</v>
      </c>
    </row>
    <row r="45" spans="1:70" s="6" customFormat="1" ht="17.25" customHeight="1" x14ac:dyDescent="0.4">
      <c r="A45" s="1"/>
      <c r="B45" s="133" t="str">
        <f>CONCATENATE(はじめに!$B$11,"・従業者数計")</f>
        <v>・従業者数計</v>
      </c>
      <c r="C45" s="134" t="str">
        <f t="shared" ref="C45:I45" si="7">CONCATENATE($B$16,"・林野面積")</f>
        <v>・林野面積</v>
      </c>
      <c r="D45" s="134" t="str">
        <f t="shared" si="7"/>
        <v>・林野面積</v>
      </c>
      <c r="E45" s="134" t="str">
        <f t="shared" si="7"/>
        <v>・林野面積</v>
      </c>
      <c r="F45" s="134" t="str">
        <f t="shared" si="7"/>
        <v>・林野面積</v>
      </c>
      <c r="G45" s="134" t="str">
        <f t="shared" si="7"/>
        <v>・林野面積</v>
      </c>
      <c r="H45" s="134" t="str">
        <f t="shared" si="7"/>
        <v>・林野面積</v>
      </c>
      <c r="I45" s="135" t="str">
        <f t="shared" si="7"/>
        <v>・林野面積</v>
      </c>
      <c r="J45" s="1"/>
      <c r="K45" s="137" t="s">
        <v>198</v>
      </c>
      <c r="L45" s="137"/>
      <c r="M45" s="137"/>
      <c r="N45" s="137"/>
      <c r="O45" s="137"/>
      <c r="P45" s="137"/>
      <c r="Q45" s="137"/>
      <c r="R45" s="137"/>
      <c r="S45" s="1"/>
      <c r="T45" s="1"/>
      <c r="U45" s="1"/>
      <c r="V45" s="1"/>
      <c r="W45" s="1"/>
      <c r="X45" s="1"/>
      <c r="Y45" s="1"/>
      <c r="Z45" s="1"/>
      <c r="AA45" s="1"/>
      <c r="AB45" s="1"/>
      <c r="AC45" s="1"/>
      <c r="AD45" s="1"/>
      <c r="AE45" s="1"/>
      <c r="AF45" s="1"/>
      <c r="AG45" s="1"/>
      <c r="AH45" s="1"/>
      <c r="AI45" s="1"/>
      <c r="AJ45" s="2"/>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row>
    <row r="46" spans="1:70" s="6" customFormat="1" ht="17.25" customHeight="1" x14ac:dyDescent="0.4">
      <c r="A46" s="1"/>
      <c r="B46" s="130">
        <f>B18+B22+B26+B30+B34+B38+B42</f>
        <v>0</v>
      </c>
      <c r="C46" s="131"/>
      <c r="D46" s="131"/>
      <c r="E46" s="131"/>
      <c r="F46" s="131"/>
      <c r="G46" s="131"/>
      <c r="H46" s="131"/>
      <c r="I46" s="132"/>
      <c r="J46" s="1"/>
      <c r="K46" s="130">
        <f>K18+K22+K26+K30+K34+K38+K42</f>
        <v>0</v>
      </c>
      <c r="L46" s="131"/>
      <c r="M46" s="131"/>
      <c r="N46" s="131"/>
      <c r="O46" s="131"/>
      <c r="P46" s="131"/>
      <c r="Q46" s="131"/>
      <c r="R46" s="132"/>
      <c r="S46" s="1"/>
      <c r="T46" s="1"/>
      <c r="U46" s="1"/>
      <c r="V46" s="1"/>
      <c r="W46" s="1"/>
      <c r="X46" s="1"/>
      <c r="Y46" s="1"/>
      <c r="Z46" s="1"/>
      <c r="AA46" s="1"/>
      <c r="AB46" s="1"/>
      <c r="AC46" s="1"/>
      <c r="AD46" s="1"/>
      <c r="AE46" s="1"/>
      <c r="AF46" s="1"/>
      <c r="AG46" s="1"/>
      <c r="AH46" s="1"/>
      <c r="AI46" s="1"/>
      <c r="AJ46" s="2"/>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row>
    <row r="47" spans="1:70" s="6" customFormat="1" ht="17.25"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2"/>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row>
    <row r="48" spans="1:70" s="6" customFormat="1" ht="17.25" customHeight="1" x14ac:dyDescent="0.4">
      <c r="A48" s="1"/>
      <c r="B48" s="1" t="s">
        <v>199</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2"/>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row>
    <row r="49" spans="1:70" s="6" customFormat="1" ht="17.25" customHeight="1" x14ac:dyDescent="0.4">
      <c r="A49" s="1"/>
      <c r="B49" s="1"/>
      <c r="C49" s="1"/>
      <c r="D49" s="1"/>
      <c r="E49" s="1"/>
      <c r="F49" s="1"/>
      <c r="G49" s="1"/>
      <c r="H49" s="1"/>
      <c r="I49" s="1" t="s">
        <v>57</v>
      </c>
      <c r="J49" s="1"/>
      <c r="K49" s="1"/>
      <c r="L49" s="1"/>
      <c r="M49" s="1"/>
      <c r="N49" s="1"/>
      <c r="O49" s="1"/>
      <c r="P49" s="1"/>
      <c r="Q49" s="1"/>
      <c r="R49" s="1" t="s">
        <v>57</v>
      </c>
      <c r="S49" s="1"/>
      <c r="T49" s="1"/>
      <c r="U49" s="1"/>
      <c r="V49" s="1"/>
      <c r="W49" s="1"/>
      <c r="X49" s="1"/>
      <c r="Y49" s="1"/>
      <c r="Z49" s="1"/>
      <c r="AA49" s="1"/>
      <c r="AB49" s="1"/>
      <c r="AC49" s="1"/>
      <c r="AD49" s="1"/>
      <c r="AE49" s="1"/>
      <c r="AF49" s="1"/>
      <c r="AG49" s="1"/>
      <c r="AH49" s="1"/>
      <c r="AI49" s="1"/>
      <c r="AJ49" s="2"/>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row>
    <row r="50" spans="1:70" s="6" customFormat="1" ht="17.25" customHeight="1" x14ac:dyDescent="0.4">
      <c r="A50" s="1"/>
      <c r="B50" s="211" t="str">
        <f>CONCATENATE(はじめに!$B$11,"・洗濯、理容、美容、浴場業")</f>
        <v>・洗濯、理容、美容、浴場業</v>
      </c>
      <c r="C50" s="212">
        <f t="shared" ref="C50:I50" si="8">$B$16</f>
        <v>0</v>
      </c>
      <c r="D50" s="212">
        <f t="shared" si="8"/>
        <v>0</v>
      </c>
      <c r="E50" s="212">
        <f t="shared" si="8"/>
        <v>0</v>
      </c>
      <c r="F50" s="212">
        <f t="shared" si="8"/>
        <v>0</v>
      </c>
      <c r="G50" s="212">
        <f t="shared" si="8"/>
        <v>0</v>
      </c>
      <c r="H50" s="212">
        <f t="shared" si="8"/>
        <v>0</v>
      </c>
      <c r="I50" s="213">
        <f t="shared" si="8"/>
        <v>0</v>
      </c>
      <c r="J50" s="1"/>
      <c r="K50" s="203" t="s">
        <v>370</v>
      </c>
      <c r="L50" s="203"/>
      <c r="M50" s="203"/>
      <c r="N50" s="203"/>
      <c r="O50" s="203"/>
      <c r="P50" s="203"/>
      <c r="Q50" s="203"/>
      <c r="R50" s="203"/>
      <c r="S50" s="1"/>
      <c r="T50" s="1"/>
      <c r="U50" s="1"/>
      <c r="V50" s="1"/>
      <c r="W50" s="1"/>
      <c r="X50" s="1"/>
      <c r="Y50" s="1"/>
      <c r="Z50" s="1"/>
      <c r="AA50" s="1"/>
      <c r="AB50" s="1"/>
      <c r="AC50" s="1"/>
      <c r="AD50" s="1"/>
      <c r="AE50" s="1"/>
      <c r="AF50" s="1"/>
      <c r="AG50" s="1"/>
      <c r="AH50" s="1"/>
      <c r="AI50" s="1"/>
      <c r="AJ50" s="2"/>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row>
    <row r="51" spans="1:70" s="6" customFormat="1" ht="17.25" customHeight="1" x14ac:dyDescent="0.4">
      <c r="A51" s="1"/>
      <c r="B51" s="245"/>
      <c r="C51" s="246"/>
      <c r="D51" s="246"/>
      <c r="E51" s="246"/>
      <c r="F51" s="246"/>
      <c r="G51" s="246"/>
      <c r="H51" s="246"/>
      <c r="I51" s="247"/>
      <c r="J51" s="1"/>
      <c r="K51" s="245"/>
      <c r="L51" s="246"/>
      <c r="M51" s="246"/>
      <c r="N51" s="246"/>
      <c r="O51" s="246"/>
      <c r="P51" s="246"/>
      <c r="Q51" s="246"/>
      <c r="R51" s="247"/>
      <c r="S51" s="1"/>
      <c r="T51" s="1"/>
      <c r="U51" s="1"/>
      <c r="V51" s="1"/>
      <c r="W51" s="1"/>
      <c r="X51" s="1"/>
      <c r="Y51" s="1"/>
      <c r="Z51" s="1"/>
      <c r="AA51" s="1"/>
      <c r="AB51" s="1"/>
      <c r="AC51" s="1"/>
      <c r="AD51" s="1"/>
      <c r="AE51" s="1"/>
      <c r="AF51" s="1"/>
      <c r="AG51" s="1"/>
      <c r="AH51" s="1"/>
      <c r="AI51" s="1"/>
      <c r="AJ51" s="2"/>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row>
    <row r="52" spans="1:70" s="6" customFormat="1" ht="17.25" customHeight="1" x14ac:dyDescent="0.4">
      <c r="A52" s="1"/>
      <c r="B52" s="1"/>
      <c r="C52" s="1"/>
      <c r="D52" s="1"/>
      <c r="E52" s="183" t="s">
        <v>14</v>
      </c>
      <c r="F52" s="183"/>
      <c r="G52" s="1"/>
      <c r="H52" s="1"/>
      <c r="I52" s="1"/>
      <c r="J52" s="1"/>
      <c r="K52" s="1"/>
      <c r="L52" s="1"/>
      <c r="M52" s="1"/>
      <c r="N52" s="183" t="s">
        <v>14</v>
      </c>
      <c r="O52" s="183"/>
      <c r="P52" s="1"/>
      <c r="Q52" s="1"/>
      <c r="R52" s="1"/>
      <c r="S52" s="1"/>
      <c r="T52" s="1"/>
      <c r="U52" s="1"/>
      <c r="V52" s="1"/>
      <c r="W52" s="1"/>
      <c r="X52" s="1"/>
      <c r="Y52" s="1"/>
      <c r="Z52" s="1"/>
      <c r="AA52" s="1"/>
      <c r="AB52" s="1"/>
      <c r="AC52" s="1"/>
      <c r="AD52" s="1"/>
      <c r="AE52" s="1"/>
      <c r="AF52" s="1"/>
      <c r="AG52" s="1"/>
      <c r="AH52" s="1"/>
      <c r="AI52" s="1"/>
      <c r="AJ52" s="2"/>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row>
    <row r="53" spans="1:70" s="6" customFormat="1" ht="17.25" customHeight="1" x14ac:dyDescent="0.4">
      <c r="A53" s="1"/>
      <c r="B53" s="1"/>
      <c r="C53" s="1"/>
      <c r="D53" s="1"/>
      <c r="E53" s="184"/>
      <c r="F53" s="184"/>
      <c r="G53" s="1"/>
      <c r="H53" s="1"/>
      <c r="I53" s="1" t="s">
        <v>57</v>
      </c>
      <c r="J53" s="1"/>
      <c r="K53" s="1"/>
      <c r="L53" s="1"/>
      <c r="M53" s="1"/>
      <c r="N53" s="184"/>
      <c r="O53" s="184"/>
      <c r="P53" s="1"/>
      <c r="Q53" s="1"/>
      <c r="R53" s="1" t="s">
        <v>57</v>
      </c>
      <c r="S53" s="1"/>
      <c r="T53" s="1"/>
      <c r="U53" s="1"/>
      <c r="V53" s="1"/>
      <c r="W53" s="1"/>
      <c r="X53" s="1"/>
      <c r="Y53" s="1"/>
      <c r="Z53" s="1"/>
      <c r="AA53" s="1"/>
      <c r="AB53" s="1"/>
      <c r="AC53" s="1"/>
      <c r="AD53" s="1"/>
      <c r="AE53" s="1"/>
      <c r="AF53" s="1"/>
      <c r="AG53" s="1"/>
      <c r="AH53" s="1"/>
      <c r="AI53" s="1"/>
      <c r="AJ53" s="2"/>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row>
    <row r="54" spans="1:70" s="6" customFormat="1" ht="17.25" customHeight="1" x14ac:dyDescent="0.4">
      <c r="A54" s="1"/>
      <c r="B54" s="211" t="str">
        <f>CONCATENATE(はじめに!$B$11,"・その他の生活関連サービス")</f>
        <v>・その他の生活関連サービス</v>
      </c>
      <c r="C54" s="212">
        <f t="shared" ref="C54:I54" si="9">$B$16</f>
        <v>0</v>
      </c>
      <c r="D54" s="212">
        <f t="shared" si="9"/>
        <v>0</v>
      </c>
      <c r="E54" s="212">
        <f t="shared" si="9"/>
        <v>0</v>
      </c>
      <c r="F54" s="212">
        <f t="shared" si="9"/>
        <v>0</v>
      </c>
      <c r="G54" s="212">
        <f t="shared" si="9"/>
        <v>0</v>
      </c>
      <c r="H54" s="212">
        <f t="shared" si="9"/>
        <v>0</v>
      </c>
      <c r="I54" s="213">
        <f t="shared" si="9"/>
        <v>0</v>
      </c>
      <c r="J54" s="1"/>
      <c r="K54" s="203" t="s">
        <v>371</v>
      </c>
      <c r="L54" s="203"/>
      <c r="M54" s="203"/>
      <c r="N54" s="203"/>
      <c r="O54" s="203"/>
      <c r="P54" s="203"/>
      <c r="Q54" s="203"/>
      <c r="R54" s="203"/>
      <c r="S54" s="1"/>
      <c r="T54" s="1"/>
      <c r="U54" s="1"/>
      <c r="V54" s="1"/>
      <c r="W54" s="1"/>
      <c r="X54" s="1"/>
      <c r="Y54" s="1"/>
      <c r="Z54" s="1"/>
      <c r="AA54" s="1"/>
      <c r="AB54" s="1"/>
      <c r="AC54" s="1"/>
      <c r="AD54" s="1"/>
      <c r="AE54" s="1"/>
      <c r="AF54" s="1"/>
      <c r="AG54" s="1"/>
      <c r="AH54" s="1"/>
      <c r="AI54" s="1"/>
      <c r="AJ54" s="2"/>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row>
    <row r="55" spans="1:70" s="6" customFormat="1" ht="17.25" customHeight="1" x14ac:dyDescent="0.4">
      <c r="A55" s="1"/>
      <c r="B55" s="245"/>
      <c r="C55" s="246"/>
      <c r="D55" s="246"/>
      <c r="E55" s="246"/>
      <c r="F55" s="246"/>
      <c r="G55" s="246"/>
      <c r="H55" s="246"/>
      <c r="I55" s="247"/>
      <c r="J55" s="1"/>
      <c r="K55" s="245"/>
      <c r="L55" s="246"/>
      <c r="M55" s="246"/>
      <c r="N55" s="246"/>
      <c r="O55" s="246"/>
      <c r="P55" s="246"/>
      <c r="Q55" s="246"/>
      <c r="R55" s="247"/>
      <c r="S55" s="1"/>
      <c r="T55" s="1"/>
      <c r="U55" s="1"/>
      <c r="V55" s="1"/>
      <c r="W55" s="1"/>
      <c r="X55" s="1"/>
      <c r="Y55" s="1"/>
      <c r="Z55" s="1"/>
      <c r="AA55" s="1"/>
      <c r="AB55" s="1"/>
      <c r="AC55" s="1"/>
      <c r="AD55" s="1"/>
      <c r="AE55" s="1"/>
      <c r="AF55" s="1"/>
      <c r="AG55" s="1"/>
      <c r="AH55" s="1"/>
      <c r="AI55" s="1"/>
      <c r="AJ55" s="2"/>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row>
    <row r="56" spans="1:70" s="6" customFormat="1" ht="17.25" customHeight="1" x14ac:dyDescent="0.4">
      <c r="A56" s="1"/>
      <c r="B56" s="1"/>
      <c r="C56" s="1"/>
      <c r="D56" s="1"/>
      <c r="E56" s="183" t="s">
        <v>14</v>
      </c>
      <c r="F56" s="183"/>
      <c r="G56" s="1"/>
      <c r="H56" s="1"/>
      <c r="I56" s="1"/>
      <c r="J56" s="1"/>
      <c r="K56" s="1"/>
      <c r="L56" s="1"/>
      <c r="M56" s="1"/>
      <c r="N56" s="183" t="s">
        <v>14</v>
      </c>
      <c r="O56" s="183"/>
      <c r="P56" s="1"/>
      <c r="Q56" s="1"/>
      <c r="R56" s="1"/>
      <c r="S56" s="1"/>
      <c r="T56" s="1"/>
      <c r="U56" s="1"/>
      <c r="V56" s="1"/>
      <c r="W56" s="1"/>
      <c r="X56" s="1"/>
      <c r="Y56" s="1"/>
      <c r="Z56" s="1"/>
      <c r="AA56" s="1"/>
      <c r="AB56" s="1"/>
      <c r="AC56" s="1"/>
      <c r="AD56" s="1"/>
      <c r="AE56" s="1"/>
      <c r="AF56" s="1"/>
      <c r="AG56" s="1"/>
      <c r="AH56" s="1"/>
      <c r="AI56" s="1"/>
      <c r="AJ56" s="2"/>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row>
    <row r="57" spans="1:70" s="6" customFormat="1" ht="17.25" customHeight="1" x14ac:dyDescent="0.4">
      <c r="A57" s="1"/>
      <c r="B57" s="1"/>
      <c r="C57" s="1"/>
      <c r="D57" s="1"/>
      <c r="E57" s="184"/>
      <c r="F57" s="184"/>
      <c r="G57" s="1"/>
      <c r="H57" s="1"/>
      <c r="I57" s="1" t="s">
        <v>57</v>
      </c>
      <c r="J57" s="1"/>
      <c r="K57" s="1"/>
      <c r="L57" s="1"/>
      <c r="M57" s="1"/>
      <c r="N57" s="184"/>
      <c r="O57" s="184"/>
      <c r="P57" s="1"/>
      <c r="Q57" s="1"/>
      <c r="R57" s="1" t="s">
        <v>57</v>
      </c>
      <c r="S57" s="1"/>
      <c r="T57" s="1"/>
      <c r="U57" s="1"/>
      <c r="V57" s="1"/>
      <c r="W57" s="1"/>
      <c r="X57" s="1"/>
      <c r="Y57" s="1"/>
      <c r="Z57" s="1"/>
      <c r="AA57" s="1"/>
      <c r="AB57" s="1"/>
      <c r="AC57" s="1"/>
      <c r="AD57" s="1"/>
      <c r="AE57" s="1"/>
      <c r="AF57" s="1"/>
      <c r="AG57" s="1"/>
      <c r="AH57" s="1"/>
      <c r="AI57" s="1"/>
      <c r="AJ57" s="2"/>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row>
    <row r="58" spans="1:70" s="6" customFormat="1" ht="17.25" customHeight="1" x14ac:dyDescent="0.4">
      <c r="A58" s="1"/>
      <c r="B58" s="133" t="str">
        <f>CONCATENATE(はじめに!$B$11,"・娯楽業")</f>
        <v>・娯楽業</v>
      </c>
      <c r="C58" s="134">
        <f t="shared" ref="C58:I58" si="10">$B$16</f>
        <v>0</v>
      </c>
      <c r="D58" s="134">
        <f t="shared" si="10"/>
        <v>0</v>
      </c>
      <c r="E58" s="134">
        <f t="shared" si="10"/>
        <v>0</v>
      </c>
      <c r="F58" s="134">
        <f t="shared" si="10"/>
        <v>0</v>
      </c>
      <c r="G58" s="134">
        <f t="shared" si="10"/>
        <v>0</v>
      </c>
      <c r="H58" s="134">
        <f t="shared" si="10"/>
        <v>0</v>
      </c>
      <c r="I58" s="135">
        <f t="shared" si="10"/>
        <v>0</v>
      </c>
      <c r="J58" s="1"/>
      <c r="K58" s="137" t="s">
        <v>372</v>
      </c>
      <c r="L58" s="137">
        <v>0</v>
      </c>
      <c r="M58" s="137">
        <v>0</v>
      </c>
      <c r="N58" s="137">
        <v>0</v>
      </c>
      <c r="O58" s="137">
        <v>0</v>
      </c>
      <c r="P58" s="137">
        <v>0</v>
      </c>
      <c r="Q58" s="137">
        <v>0</v>
      </c>
      <c r="R58" s="137">
        <v>0</v>
      </c>
      <c r="S58" s="1"/>
      <c r="T58" s="1"/>
      <c r="U58" s="1"/>
      <c r="V58" s="1"/>
      <c r="W58" s="1"/>
      <c r="X58" s="1"/>
      <c r="Y58" s="1"/>
      <c r="Z58" s="1"/>
      <c r="AA58" s="1"/>
      <c r="AB58" s="1"/>
      <c r="AC58" s="1"/>
      <c r="AD58" s="1"/>
      <c r="AE58" s="1"/>
      <c r="AF58" s="1"/>
      <c r="AG58" s="1"/>
      <c r="AH58" s="1"/>
      <c r="AI58" s="1"/>
      <c r="AJ58" s="2"/>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row>
    <row r="59" spans="1:70" s="6" customFormat="1" ht="17.25" customHeight="1" x14ac:dyDescent="0.4">
      <c r="A59" s="1"/>
      <c r="B59" s="245"/>
      <c r="C59" s="246"/>
      <c r="D59" s="246"/>
      <c r="E59" s="246"/>
      <c r="F59" s="246"/>
      <c r="G59" s="246"/>
      <c r="H59" s="246"/>
      <c r="I59" s="247"/>
      <c r="J59" s="1"/>
      <c r="K59" s="245"/>
      <c r="L59" s="246"/>
      <c r="M59" s="246"/>
      <c r="N59" s="246"/>
      <c r="O59" s="246"/>
      <c r="P59" s="246"/>
      <c r="Q59" s="246"/>
      <c r="R59" s="247"/>
      <c r="S59" s="1"/>
      <c r="T59" s="1"/>
      <c r="U59" s="1"/>
      <c r="V59" s="1"/>
      <c r="W59" s="1"/>
      <c r="X59" s="1"/>
      <c r="Y59" s="1"/>
      <c r="Z59" s="1"/>
      <c r="AA59" s="1"/>
      <c r="AB59" s="1"/>
      <c r="AC59" s="1"/>
      <c r="AD59" s="1"/>
      <c r="AE59" s="1"/>
      <c r="AF59" s="1"/>
      <c r="AG59" s="1"/>
      <c r="AH59" s="1"/>
      <c r="AI59" s="1"/>
      <c r="AJ59" s="2"/>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row>
    <row r="60" spans="1:70" s="6" customFormat="1" ht="17.25" customHeight="1" x14ac:dyDescent="0.4">
      <c r="A60" s="1"/>
      <c r="B60" s="1"/>
      <c r="C60" s="1"/>
      <c r="D60" s="1"/>
      <c r="E60" s="183" t="s">
        <v>14</v>
      </c>
      <c r="F60" s="183"/>
      <c r="G60" s="1"/>
      <c r="H60" s="1"/>
      <c r="I60" s="1"/>
      <c r="J60" s="1"/>
      <c r="K60" s="1"/>
      <c r="L60" s="1"/>
      <c r="M60" s="1"/>
      <c r="N60" s="183" t="s">
        <v>14</v>
      </c>
      <c r="O60" s="183"/>
      <c r="P60" s="1"/>
      <c r="Q60" s="1"/>
      <c r="R60" s="1"/>
      <c r="S60" s="1"/>
      <c r="T60" s="1"/>
      <c r="U60" s="1"/>
      <c r="V60" s="1"/>
      <c r="W60" s="1"/>
      <c r="X60" s="1"/>
      <c r="Y60" s="1"/>
      <c r="Z60" s="1"/>
      <c r="AA60" s="1"/>
      <c r="AB60" s="1"/>
      <c r="AC60" s="1"/>
      <c r="AD60" s="1"/>
      <c r="AE60" s="1"/>
      <c r="AF60" s="1"/>
      <c r="AG60" s="1"/>
      <c r="AH60" s="1"/>
      <c r="AI60" s="1"/>
      <c r="AJ60" s="2"/>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row>
    <row r="61" spans="1:70" s="6" customFormat="1" ht="17.25" customHeight="1" x14ac:dyDescent="0.4">
      <c r="A61" s="1"/>
      <c r="B61" s="1"/>
      <c r="C61" s="1"/>
      <c r="D61" s="1"/>
      <c r="E61" s="184"/>
      <c r="F61" s="184"/>
      <c r="G61" s="1"/>
      <c r="H61" s="1"/>
      <c r="I61" s="1" t="s">
        <v>57</v>
      </c>
      <c r="J61" s="1"/>
      <c r="K61" s="1"/>
      <c r="L61" s="1"/>
      <c r="M61" s="1"/>
      <c r="N61" s="184"/>
      <c r="O61" s="184"/>
      <c r="P61" s="1"/>
      <c r="Q61" s="1"/>
      <c r="R61" s="1" t="s">
        <v>57</v>
      </c>
      <c r="S61" s="1"/>
      <c r="T61" s="1"/>
      <c r="U61" s="1"/>
      <c r="V61" s="1"/>
      <c r="W61" s="1"/>
      <c r="X61" s="1"/>
      <c r="Y61" s="1"/>
      <c r="Z61" s="1"/>
      <c r="AA61" s="1"/>
      <c r="AB61" s="1"/>
      <c r="AC61" s="1"/>
      <c r="AD61" s="1"/>
      <c r="AE61" s="1"/>
      <c r="AF61" s="1"/>
      <c r="AG61" s="1"/>
      <c r="AH61" s="1"/>
      <c r="AI61" s="1"/>
      <c r="AJ61" s="2"/>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row>
    <row r="62" spans="1:70" s="6" customFormat="1" ht="17.25" customHeight="1" x14ac:dyDescent="0.4">
      <c r="A62" s="1"/>
      <c r="B62" s="133" t="str">
        <f>CONCATENATE(はじめに!$B$11,"・協同組合")</f>
        <v>・協同組合</v>
      </c>
      <c r="C62" s="134">
        <f t="shared" ref="C62:I62" si="11">$B$16</f>
        <v>0</v>
      </c>
      <c r="D62" s="134">
        <f t="shared" si="11"/>
        <v>0</v>
      </c>
      <c r="E62" s="134">
        <f t="shared" si="11"/>
        <v>0</v>
      </c>
      <c r="F62" s="134">
        <f t="shared" si="11"/>
        <v>0</v>
      </c>
      <c r="G62" s="134">
        <f t="shared" si="11"/>
        <v>0</v>
      </c>
      <c r="H62" s="134">
        <f t="shared" si="11"/>
        <v>0</v>
      </c>
      <c r="I62" s="135">
        <f t="shared" si="11"/>
        <v>0</v>
      </c>
      <c r="J62" s="1"/>
      <c r="K62" s="137" t="s">
        <v>373</v>
      </c>
      <c r="L62" s="137"/>
      <c r="M62" s="137"/>
      <c r="N62" s="137"/>
      <c r="O62" s="137"/>
      <c r="P62" s="137"/>
      <c r="Q62" s="137"/>
      <c r="R62" s="137"/>
      <c r="S62" s="1"/>
      <c r="T62" s="1"/>
      <c r="U62" s="1"/>
      <c r="V62" s="1"/>
      <c r="W62" s="1"/>
      <c r="X62" s="1"/>
      <c r="Y62" s="1"/>
      <c r="Z62" s="1"/>
      <c r="AA62" s="1"/>
      <c r="AB62" s="1"/>
      <c r="AC62" s="1"/>
      <c r="AD62" s="1"/>
      <c r="AE62" s="1"/>
      <c r="AF62" s="1"/>
      <c r="AG62" s="1"/>
      <c r="AH62" s="1"/>
      <c r="AI62" s="1"/>
      <c r="AJ62" s="2"/>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row>
    <row r="63" spans="1:70" s="6" customFormat="1" ht="17.25" customHeight="1" x14ac:dyDescent="0.4">
      <c r="A63" s="1"/>
      <c r="B63" s="245"/>
      <c r="C63" s="246"/>
      <c r="D63" s="246"/>
      <c r="E63" s="246"/>
      <c r="F63" s="246"/>
      <c r="G63" s="246"/>
      <c r="H63" s="246"/>
      <c r="I63" s="247"/>
      <c r="J63" s="1"/>
      <c r="K63" s="245"/>
      <c r="L63" s="246"/>
      <c r="M63" s="246"/>
      <c r="N63" s="246"/>
      <c r="O63" s="246"/>
      <c r="P63" s="246"/>
      <c r="Q63" s="246"/>
      <c r="R63" s="247"/>
      <c r="S63" s="1"/>
      <c r="T63" s="1"/>
      <c r="U63" s="1"/>
      <c r="V63" s="1"/>
      <c r="W63" s="1"/>
      <c r="X63" s="1"/>
      <c r="Y63" s="1"/>
      <c r="Z63" s="1"/>
      <c r="AA63" s="1"/>
      <c r="AB63" s="1"/>
      <c r="AC63" s="1"/>
      <c r="AD63" s="1"/>
      <c r="AE63" s="1"/>
      <c r="AF63" s="1"/>
      <c r="AG63" s="1"/>
      <c r="AH63" s="1"/>
      <c r="AI63" s="1"/>
      <c r="AJ63" s="2"/>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row>
    <row r="64" spans="1:70" s="6" customFormat="1" ht="17.25" customHeight="1" x14ac:dyDescent="0.4">
      <c r="A64" s="1"/>
      <c r="B64" s="1"/>
      <c r="C64" s="1"/>
      <c r="D64" s="1"/>
      <c r="E64" s="183" t="s">
        <v>14</v>
      </c>
      <c r="F64" s="183"/>
      <c r="G64" s="1"/>
      <c r="H64" s="1"/>
      <c r="I64" s="1"/>
      <c r="J64" s="1"/>
      <c r="K64" s="1"/>
      <c r="L64" s="1"/>
      <c r="M64" s="1"/>
      <c r="N64" s="183" t="s">
        <v>14</v>
      </c>
      <c r="O64" s="183"/>
      <c r="P64" s="1"/>
      <c r="Q64" s="1"/>
      <c r="R64" s="1"/>
      <c r="S64" s="1"/>
      <c r="T64" s="1"/>
      <c r="U64" s="1"/>
      <c r="V64" s="1"/>
      <c r="W64" s="1"/>
      <c r="X64" s="1"/>
      <c r="Y64" s="1"/>
      <c r="Z64" s="1"/>
      <c r="AA64" s="1"/>
      <c r="AB64" s="1"/>
      <c r="AC64" s="1"/>
      <c r="AD64" s="1"/>
      <c r="AE64" s="1"/>
      <c r="AF64" s="1"/>
      <c r="AG64" s="1"/>
      <c r="AH64" s="1"/>
      <c r="AI64" s="1"/>
      <c r="AJ64" s="2"/>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row>
    <row r="65" spans="1:70" s="6" customFormat="1" ht="17.25" customHeight="1" x14ac:dyDescent="0.4">
      <c r="A65" s="1"/>
      <c r="B65" s="1"/>
      <c r="C65" s="1"/>
      <c r="D65" s="1"/>
      <c r="E65" s="184"/>
      <c r="F65" s="184"/>
      <c r="G65" s="1"/>
      <c r="H65" s="1"/>
      <c r="I65" s="1" t="s">
        <v>57</v>
      </c>
      <c r="J65" s="1"/>
      <c r="K65" s="1"/>
      <c r="L65" s="1"/>
      <c r="M65" s="1"/>
      <c r="N65" s="184"/>
      <c r="O65" s="184"/>
      <c r="P65" s="1"/>
      <c r="Q65" s="1"/>
      <c r="R65" s="1" t="s">
        <v>57</v>
      </c>
      <c r="S65" s="1"/>
      <c r="T65" s="1"/>
      <c r="U65" s="1"/>
      <c r="V65" s="1"/>
      <c r="W65" s="1"/>
      <c r="X65" s="1"/>
      <c r="Y65" s="1"/>
      <c r="Z65" s="1"/>
      <c r="AA65" s="1"/>
      <c r="AB65" s="1"/>
      <c r="AC65" s="1"/>
      <c r="AD65" s="1"/>
      <c r="AE65" s="1"/>
      <c r="AF65" s="1"/>
      <c r="AG65" s="1"/>
      <c r="AH65" s="1"/>
      <c r="AI65" s="1"/>
      <c r="AJ65" s="2"/>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row>
    <row r="66" spans="1:70" s="6" customFormat="1" ht="17.25" customHeight="1" x14ac:dyDescent="0.4">
      <c r="A66" s="1"/>
      <c r="B66" s="133" t="str">
        <f>CONCATENATE(はじめに!$B$11,"・自動車整備業")</f>
        <v>・自動車整備業</v>
      </c>
      <c r="C66" s="134">
        <f t="shared" ref="C66:I66" si="12">$B$16</f>
        <v>0</v>
      </c>
      <c r="D66" s="134">
        <f t="shared" si="12"/>
        <v>0</v>
      </c>
      <c r="E66" s="134">
        <f t="shared" si="12"/>
        <v>0</v>
      </c>
      <c r="F66" s="134">
        <f t="shared" si="12"/>
        <v>0</v>
      </c>
      <c r="G66" s="134">
        <f t="shared" si="12"/>
        <v>0</v>
      </c>
      <c r="H66" s="134">
        <f t="shared" si="12"/>
        <v>0</v>
      </c>
      <c r="I66" s="135">
        <f t="shared" si="12"/>
        <v>0</v>
      </c>
      <c r="J66" s="1"/>
      <c r="K66" s="137" t="s">
        <v>374</v>
      </c>
      <c r="L66" s="137"/>
      <c r="M66" s="137"/>
      <c r="N66" s="137"/>
      <c r="O66" s="137"/>
      <c r="P66" s="137"/>
      <c r="Q66" s="137"/>
      <c r="R66" s="137"/>
      <c r="S66" s="1"/>
      <c r="T66" s="1"/>
      <c r="U66" s="1"/>
      <c r="V66" s="1"/>
      <c r="W66" s="1"/>
      <c r="X66" s="1"/>
      <c r="Y66" s="1"/>
      <c r="Z66" s="1"/>
      <c r="AA66" s="1"/>
      <c r="AB66" s="1"/>
      <c r="AC66" s="1"/>
      <c r="AD66" s="1"/>
      <c r="AE66" s="1"/>
      <c r="AF66" s="1"/>
      <c r="AG66" s="1"/>
      <c r="AH66" s="1"/>
      <c r="AI66" s="1"/>
      <c r="AJ66" s="2"/>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row>
    <row r="67" spans="1:70" s="6" customFormat="1" ht="17.25" customHeight="1" x14ac:dyDescent="0.4">
      <c r="A67" s="1"/>
      <c r="B67" s="245"/>
      <c r="C67" s="246"/>
      <c r="D67" s="246"/>
      <c r="E67" s="246"/>
      <c r="F67" s="246"/>
      <c r="G67" s="246"/>
      <c r="H67" s="246"/>
      <c r="I67" s="247"/>
      <c r="J67" s="1"/>
      <c r="K67" s="245"/>
      <c r="L67" s="246"/>
      <c r="M67" s="246"/>
      <c r="N67" s="246"/>
      <c r="O67" s="246"/>
      <c r="P67" s="246"/>
      <c r="Q67" s="246"/>
      <c r="R67" s="247"/>
      <c r="S67" s="1"/>
      <c r="T67" s="1"/>
      <c r="U67" s="1"/>
      <c r="V67" s="1"/>
      <c r="W67" s="1"/>
      <c r="X67" s="1"/>
      <c r="Y67" s="1"/>
      <c r="Z67" s="1"/>
      <c r="AA67" s="1"/>
      <c r="AB67" s="1"/>
      <c r="AC67" s="1"/>
      <c r="AD67" s="1"/>
      <c r="AE67" s="1"/>
      <c r="AF67" s="1"/>
      <c r="AG67" s="1"/>
      <c r="AH67" s="1"/>
      <c r="AI67" s="1"/>
      <c r="AJ67" s="2"/>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row>
    <row r="68" spans="1:70" s="6" customFormat="1" ht="17.25" customHeight="1" x14ac:dyDescent="0.4">
      <c r="A68" s="1"/>
      <c r="B68" s="1"/>
      <c r="C68" s="1"/>
      <c r="D68" s="1"/>
      <c r="E68" s="183" t="s">
        <v>14</v>
      </c>
      <c r="F68" s="183"/>
      <c r="G68" s="1"/>
      <c r="H68" s="1"/>
      <c r="I68" s="1"/>
      <c r="J68" s="1"/>
      <c r="K68" s="1"/>
      <c r="L68" s="1"/>
      <c r="M68" s="1"/>
      <c r="N68" s="183" t="s">
        <v>14</v>
      </c>
      <c r="O68" s="183"/>
      <c r="P68" s="1"/>
      <c r="Q68" s="1"/>
      <c r="R68" s="1"/>
      <c r="S68" s="1"/>
      <c r="T68" s="1"/>
      <c r="U68" s="1"/>
      <c r="V68" s="1"/>
      <c r="W68" s="1"/>
      <c r="X68" s="1"/>
      <c r="Y68" s="1"/>
      <c r="Z68" s="1"/>
      <c r="AA68" s="1"/>
      <c r="AB68" s="1"/>
      <c r="AC68" s="1"/>
      <c r="AD68" s="1"/>
      <c r="AE68" s="1"/>
      <c r="AF68" s="1"/>
      <c r="AG68" s="1"/>
      <c r="AH68" s="1"/>
      <c r="AI68" s="1"/>
      <c r="AJ68" s="2"/>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row>
    <row r="69" spans="1:70" s="6" customFormat="1" ht="17.25" customHeight="1" x14ac:dyDescent="0.4">
      <c r="A69" s="1"/>
      <c r="B69" s="1"/>
      <c r="C69" s="1"/>
      <c r="D69" s="1"/>
      <c r="E69" s="184"/>
      <c r="F69" s="184"/>
      <c r="G69" s="1"/>
      <c r="H69" s="1"/>
      <c r="I69" s="1" t="s">
        <v>57</v>
      </c>
      <c r="J69" s="1"/>
      <c r="K69" s="1"/>
      <c r="L69" s="1"/>
      <c r="M69" s="1"/>
      <c r="N69" s="184"/>
      <c r="O69" s="184"/>
      <c r="P69" s="1"/>
      <c r="Q69" s="1"/>
      <c r="R69" s="1" t="s">
        <v>57</v>
      </c>
      <c r="S69" s="1"/>
      <c r="T69" s="1"/>
      <c r="U69" s="1"/>
      <c r="V69" s="1"/>
      <c r="W69" s="1"/>
      <c r="X69" s="1"/>
      <c r="Y69" s="1"/>
      <c r="Z69" s="1"/>
      <c r="AA69" s="1"/>
      <c r="AB69" s="1"/>
      <c r="AC69" s="1"/>
      <c r="AD69" s="1"/>
      <c r="AE69" s="1"/>
      <c r="AF69" s="1"/>
      <c r="AG69" s="1"/>
      <c r="AH69" s="1"/>
      <c r="AI69" s="1"/>
      <c r="AJ69" s="2"/>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row>
    <row r="70" spans="1:70" s="6" customFormat="1" ht="17.25" customHeight="1" x14ac:dyDescent="0.4">
      <c r="A70" s="1"/>
      <c r="B70" s="133" t="str">
        <f>CONCATENATE(はじめに!$B$11,"・機械等修理業")</f>
        <v>・機械等修理業</v>
      </c>
      <c r="C70" s="134">
        <f t="shared" ref="C70:I70" si="13">$B$16</f>
        <v>0</v>
      </c>
      <c r="D70" s="134">
        <f t="shared" si="13"/>
        <v>0</v>
      </c>
      <c r="E70" s="134">
        <f t="shared" si="13"/>
        <v>0</v>
      </c>
      <c r="F70" s="134">
        <f t="shared" si="13"/>
        <v>0</v>
      </c>
      <c r="G70" s="134">
        <f t="shared" si="13"/>
        <v>0</v>
      </c>
      <c r="H70" s="134">
        <f t="shared" si="13"/>
        <v>0</v>
      </c>
      <c r="I70" s="135">
        <f t="shared" si="13"/>
        <v>0</v>
      </c>
      <c r="J70" s="1"/>
      <c r="K70" s="137" t="s">
        <v>375</v>
      </c>
      <c r="L70" s="137">
        <v>0</v>
      </c>
      <c r="M70" s="137">
        <v>0</v>
      </c>
      <c r="N70" s="137">
        <v>0</v>
      </c>
      <c r="O70" s="137">
        <v>0</v>
      </c>
      <c r="P70" s="137">
        <v>0</v>
      </c>
      <c r="Q70" s="137">
        <v>0</v>
      </c>
      <c r="R70" s="137">
        <v>0</v>
      </c>
      <c r="S70" s="1"/>
      <c r="T70" s="1"/>
      <c r="U70" s="1"/>
      <c r="V70" s="1"/>
      <c r="W70" s="1"/>
      <c r="X70" s="1"/>
      <c r="Y70" s="1"/>
      <c r="Z70" s="1"/>
      <c r="AA70" s="1"/>
      <c r="AB70" s="1"/>
      <c r="AC70" s="1"/>
      <c r="AD70" s="1"/>
      <c r="AE70" s="1"/>
      <c r="AF70" s="1"/>
      <c r="AG70" s="1"/>
      <c r="AH70" s="1"/>
      <c r="AI70" s="1"/>
      <c r="AJ70" s="2"/>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row>
    <row r="71" spans="1:70" s="6" customFormat="1" ht="17.25" customHeight="1" x14ac:dyDescent="0.4">
      <c r="A71" s="1"/>
      <c r="B71" s="245"/>
      <c r="C71" s="246"/>
      <c r="D71" s="246"/>
      <c r="E71" s="246"/>
      <c r="F71" s="246"/>
      <c r="G71" s="246"/>
      <c r="H71" s="246"/>
      <c r="I71" s="247"/>
      <c r="J71" s="1"/>
      <c r="K71" s="245"/>
      <c r="L71" s="246"/>
      <c r="M71" s="246"/>
      <c r="N71" s="246"/>
      <c r="O71" s="246"/>
      <c r="P71" s="246"/>
      <c r="Q71" s="246"/>
      <c r="R71" s="247"/>
      <c r="S71" s="1"/>
      <c r="T71" s="1"/>
      <c r="U71" s="1"/>
      <c r="V71" s="1"/>
      <c r="W71" s="1"/>
      <c r="X71" s="1"/>
      <c r="Y71" s="1"/>
      <c r="Z71" s="1"/>
      <c r="AA71" s="1"/>
      <c r="AB71" s="1"/>
      <c r="AC71" s="1"/>
      <c r="AD71" s="1"/>
      <c r="AE71" s="1"/>
      <c r="AF71" s="1"/>
      <c r="AG71" s="1"/>
      <c r="AH71" s="1"/>
      <c r="AI71" s="1"/>
      <c r="AJ71" s="2"/>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row>
    <row r="72" spans="1:70" s="6" customFormat="1" ht="17.25" customHeight="1" x14ac:dyDescent="0.4">
      <c r="A72" s="1"/>
      <c r="B72" s="1"/>
      <c r="C72" s="1"/>
      <c r="D72" s="1"/>
      <c r="E72" s="183" t="s">
        <v>14</v>
      </c>
      <c r="F72" s="183"/>
      <c r="G72" s="1"/>
      <c r="H72" s="1"/>
      <c r="I72" s="1"/>
      <c r="J72" s="1"/>
      <c r="K72" s="1"/>
      <c r="L72" s="1"/>
      <c r="M72" s="1"/>
      <c r="N72" s="183" t="s">
        <v>14</v>
      </c>
      <c r="O72" s="183"/>
      <c r="P72" s="1"/>
      <c r="Q72" s="1"/>
      <c r="R72" s="1"/>
      <c r="S72" s="1"/>
      <c r="T72" s="1"/>
      <c r="U72" s="1"/>
      <c r="V72" s="1"/>
      <c r="W72" s="1"/>
      <c r="X72" s="1"/>
      <c r="Y72" s="1"/>
      <c r="Z72" s="1"/>
      <c r="AA72" s="1"/>
      <c r="AB72" s="1"/>
      <c r="AC72" s="1"/>
      <c r="AD72" s="1"/>
      <c r="AE72" s="1"/>
      <c r="AF72" s="1"/>
      <c r="AG72" s="1"/>
      <c r="AH72" s="1"/>
      <c r="AI72" s="1"/>
      <c r="AJ72" s="2"/>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row>
    <row r="73" spans="1:70" s="6" customFormat="1" ht="17.25" customHeight="1" x14ac:dyDescent="0.4">
      <c r="A73" s="1"/>
      <c r="B73" s="1"/>
      <c r="C73" s="1"/>
      <c r="D73" s="1"/>
      <c r="E73" s="184"/>
      <c r="F73" s="184"/>
      <c r="G73" s="1"/>
      <c r="H73" s="1"/>
      <c r="I73" s="1" t="s">
        <v>57</v>
      </c>
      <c r="J73" s="1"/>
      <c r="K73" s="1"/>
      <c r="L73" s="1"/>
      <c r="M73" s="1"/>
      <c r="N73" s="184"/>
      <c r="O73" s="184"/>
      <c r="P73" s="1"/>
      <c r="Q73" s="1"/>
      <c r="R73" s="1" t="s">
        <v>57</v>
      </c>
      <c r="S73" s="1"/>
      <c r="T73" s="1"/>
      <c r="U73" s="1"/>
      <c r="V73" s="1"/>
      <c r="W73" s="1"/>
      <c r="X73" s="1"/>
      <c r="Y73" s="1"/>
      <c r="Z73" s="1"/>
      <c r="AA73" s="1"/>
      <c r="AB73" s="1"/>
      <c r="AC73" s="1"/>
      <c r="AD73" s="1"/>
      <c r="AE73" s="1"/>
      <c r="AF73" s="1"/>
      <c r="AG73" s="1"/>
      <c r="AH73" s="1"/>
      <c r="AI73" s="1"/>
      <c r="AJ73" s="2"/>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row>
    <row r="74" spans="1:70" s="6" customFormat="1" ht="17.25" customHeight="1" x14ac:dyDescent="0.4">
      <c r="A74" s="1"/>
      <c r="B74" s="207" t="str">
        <f>CONCATENATE(はじめに!$B$11,"・その他サ－ビス業")</f>
        <v>・その他サ－ビス業</v>
      </c>
      <c r="C74" s="208">
        <f t="shared" ref="C74:I74" si="14">$B$16</f>
        <v>0</v>
      </c>
      <c r="D74" s="208">
        <f t="shared" si="14"/>
        <v>0</v>
      </c>
      <c r="E74" s="208">
        <f t="shared" si="14"/>
        <v>0</v>
      </c>
      <c r="F74" s="208">
        <f t="shared" si="14"/>
        <v>0</v>
      </c>
      <c r="G74" s="208">
        <f t="shared" si="14"/>
        <v>0</v>
      </c>
      <c r="H74" s="208">
        <f t="shared" si="14"/>
        <v>0</v>
      </c>
      <c r="I74" s="209">
        <f t="shared" si="14"/>
        <v>0</v>
      </c>
      <c r="J74" s="1"/>
      <c r="K74" s="210" t="s">
        <v>376</v>
      </c>
      <c r="L74" s="210">
        <v>0</v>
      </c>
      <c r="M74" s="210">
        <v>0</v>
      </c>
      <c r="N74" s="210">
        <v>0</v>
      </c>
      <c r="O74" s="210">
        <v>0</v>
      </c>
      <c r="P74" s="210">
        <v>0</v>
      </c>
      <c r="Q74" s="210">
        <v>0</v>
      </c>
      <c r="R74" s="210">
        <v>0</v>
      </c>
      <c r="S74" s="1"/>
      <c r="T74" s="32" t="s">
        <v>377</v>
      </c>
      <c r="U74" s="1"/>
      <c r="V74" s="1"/>
      <c r="W74" s="1"/>
      <c r="X74" s="1"/>
      <c r="Y74" s="1"/>
      <c r="Z74" s="1"/>
      <c r="AA74" s="1"/>
      <c r="AB74" s="1"/>
      <c r="AC74" s="1"/>
      <c r="AD74" s="1"/>
      <c r="AE74" s="1"/>
      <c r="AF74" s="1"/>
      <c r="AG74" s="1"/>
      <c r="AH74" s="1"/>
      <c r="AI74" s="1"/>
      <c r="AJ74" s="2"/>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row>
    <row r="75" spans="1:70" s="6" customFormat="1" ht="17.25" customHeight="1" x14ac:dyDescent="0.4">
      <c r="A75" s="1"/>
      <c r="B75" s="245"/>
      <c r="C75" s="246"/>
      <c r="D75" s="246"/>
      <c r="E75" s="246"/>
      <c r="F75" s="246"/>
      <c r="G75" s="246"/>
      <c r="H75" s="246"/>
      <c r="I75" s="247"/>
      <c r="J75" s="1"/>
      <c r="K75" s="245"/>
      <c r="L75" s="246"/>
      <c r="M75" s="246"/>
      <c r="N75" s="246"/>
      <c r="O75" s="246"/>
      <c r="P75" s="246"/>
      <c r="Q75" s="246"/>
      <c r="R75" s="247"/>
      <c r="S75" s="1"/>
      <c r="T75" s="1"/>
      <c r="U75" s="1"/>
      <c r="V75" s="1"/>
      <c r="W75" s="1"/>
      <c r="X75" s="1"/>
      <c r="Y75" s="1"/>
      <c r="Z75" s="1"/>
      <c r="AA75" s="1"/>
      <c r="AB75" s="1"/>
      <c r="AC75" s="1"/>
      <c r="AD75" s="1"/>
      <c r="AE75" s="1"/>
      <c r="AF75" s="1"/>
      <c r="AG75" s="1"/>
      <c r="AH75" s="1"/>
      <c r="AI75" s="1"/>
      <c r="AJ75" s="2"/>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row>
    <row r="76" spans="1:70" s="6" customFormat="1" ht="17.25" customHeight="1" x14ac:dyDescent="0.4">
      <c r="A76" s="1"/>
      <c r="B76" s="1"/>
      <c r="C76" s="1"/>
      <c r="D76" s="1"/>
      <c r="E76" s="113" t="s">
        <v>22</v>
      </c>
      <c r="F76" s="113"/>
      <c r="G76" s="18"/>
      <c r="H76" s="18"/>
      <c r="I76" s="18"/>
      <c r="J76" s="18"/>
      <c r="K76" s="17"/>
      <c r="L76" s="18"/>
      <c r="M76" s="18"/>
      <c r="N76" s="113" t="s">
        <v>22</v>
      </c>
      <c r="O76" s="113"/>
      <c r="P76" s="1"/>
      <c r="Q76" s="1"/>
      <c r="R76" s="1"/>
      <c r="S76" s="1"/>
      <c r="T76" s="32"/>
      <c r="U76" s="1"/>
      <c r="V76" s="1"/>
      <c r="W76" s="1"/>
      <c r="X76" s="1"/>
      <c r="Y76" s="1"/>
      <c r="Z76" s="1"/>
      <c r="AA76" s="1"/>
      <c r="AB76" s="1"/>
      <c r="AC76" s="1"/>
      <c r="AD76" s="1"/>
      <c r="AE76" s="1"/>
      <c r="AF76" s="1"/>
      <c r="AG76" s="1"/>
      <c r="AH76" s="1"/>
      <c r="AI76" s="1"/>
      <c r="AJ76" s="2"/>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row>
    <row r="77" spans="1:70" s="6" customFormat="1" ht="17.25" customHeight="1" x14ac:dyDescent="0.4">
      <c r="A77" s="1"/>
      <c r="B77" s="1"/>
      <c r="C77" s="1"/>
      <c r="D77" s="1"/>
      <c r="E77" s="149"/>
      <c r="F77" s="149"/>
      <c r="G77" s="1"/>
      <c r="H77" s="1"/>
      <c r="I77" s="1" t="s">
        <v>57</v>
      </c>
      <c r="J77" s="1"/>
      <c r="K77" s="1"/>
      <c r="L77" s="1"/>
      <c r="M77" s="1"/>
      <c r="N77" s="149"/>
      <c r="O77" s="149"/>
      <c r="P77" s="1"/>
      <c r="Q77" s="1"/>
      <c r="R77" s="1" t="s">
        <v>57</v>
      </c>
      <c r="S77" s="1"/>
      <c r="T77" s="1"/>
      <c r="U77" s="1"/>
      <c r="V77" s="1"/>
      <c r="W77" s="1"/>
      <c r="X77" s="1"/>
      <c r="Y77" s="1"/>
      <c r="Z77" s="1"/>
      <c r="AA77" s="1"/>
      <c r="AB77" s="1"/>
      <c r="AC77" s="1"/>
      <c r="AD77" s="1"/>
      <c r="AE77" s="1"/>
      <c r="AF77" s="1"/>
      <c r="AG77" s="1"/>
      <c r="AH77" s="1"/>
      <c r="AI77" s="1"/>
      <c r="AJ77" s="2"/>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row>
    <row r="78" spans="1:70" s="6" customFormat="1" ht="17.25" customHeight="1" x14ac:dyDescent="0.4">
      <c r="A78" s="1"/>
      <c r="B78" s="133" t="str">
        <f>CONCATENATE(はじめに!$B$11,"・従業者数計")</f>
        <v>・従業者数計</v>
      </c>
      <c r="C78" s="134" t="str">
        <f t="shared" ref="C78:I78" si="15">CONCATENATE($B$16,"・林野面積")</f>
        <v>・林野面積</v>
      </c>
      <c r="D78" s="134" t="str">
        <f t="shared" si="15"/>
        <v>・林野面積</v>
      </c>
      <c r="E78" s="134" t="str">
        <f t="shared" si="15"/>
        <v>・林野面積</v>
      </c>
      <c r="F78" s="134" t="str">
        <f t="shared" si="15"/>
        <v>・林野面積</v>
      </c>
      <c r="G78" s="134" t="str">
        <f t="shared" si="15"/>
        <v>・林野面積</v>
      </c>
      <c r="H78" s="134" t="str">
        <f t="shared" si="15"/>
        <v>・林野面積</v>
      </c>
      <c r="I78" s="135" t="str">
        <f t="shared" si="15"/>
        <v>・林野面積</v>
      </c>
      <c r="J78" s="1"/>
      <c r="K78" s="137" t="s">
        <v>198</v>
      </c>
      <c r="L78" s="137"/>
      <c r="M78" s="137"/>
      <c r="N78" s="137"/>
      <c r="O78" s="137"/>
      <c r="P78" s="137"/>
      <c r="Q78" s="137"/>
      <c r="R78" s="137"/>
      <c r="S78" s="1"/>
      <c r="T78" s="1"/>
      <c r="U78" s="1"/>
      <c r="V78" s="1"/>
      <c r="W78" s="1"/>
      <c r="X78" s="1"/>
      <c r="Y78" s="1"/>
      <c r="Z78" s="1"/>
      <c r="AA78" s="1"/>
      <c r="AB78" s="1"/>
      <c r="AC78" s="1"/>
      <c r="AD78" s="1"/>
      <c r="AE78" s="1"/>
      <c r="AF78" s="1"/>
      <c r="AG78" s="1"/>
      <c r="AH78" s="1"/>
      <c r="AI78" s="1"/>
      <c r="AJ78" s="2"/>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row>
    <row r="79" spans="1:70" s="6" customFormat="1" ht="17.25" customHeight="1" x14ac:dyDescent="0.4">
      <c r="A79" s="1"/>
      <c r="B79" s="130">
        <f>B51+B55+B59+B63+B67+B71+B75</f>
        <v>0</v>
      </c>
      <c r="C79" s="131"/>
      <c r="D79" s="131"/>
      <c r="E79" s="131"/>
      <c r="F79" s="131"/>
      <c r="G79" s="131"/>
      <c r="H79" s="131"/>
      <c r="I79" s="132"/>
      <c r="J79" s="1"/>
      <c r="K79" s="130">
        <f>K51+K55+K59+K63+K67+K71+K75</f>
        <v>0</v>
      </c>
      <c r="L79" s="131"/>
      <c r="M79" s="131"/>
      <c r="N79" s="131"/>
      <c r="O79" s="131"/>
      <c r="P79" s="131"/>
      <c r="Q79" s="131"/>
      <c r="R79" s="132"/>
      <c r="S79" s="1"/>
      <c r="T79" s="1"/>
      <c r="U79" s="1"/>
      <c r="V79" s="1"/>
      <c r="W79" s="1"/>
      <c r="X79" s="1"/>
      <c r="Y79" s="1"/>
      <c r="Z79" s="1"/>
      <c r="AA79" s="1"/>
      <c r="AB79" s="1"/>
      <c r="AC79" s="1"/>
      <c r="AD79" s="1"/>
      <c r="AE79" s="1"/>
      <c r="AF79" s="1"/>
      <c r="AG79" s="1"/>
      <c r="AH79" s="1"/>
      <c r="AI79" s="1"/>
      <c r="AJ79" s="2"/>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row>
    <row r="80" spans="1:70" ht="17.25" customHeight="1" x14ac:dyDescent="0.4">
      <c r="E80" s="113" t="s">
        <v>22</v>
      </c>
      <c r="F80" s="113"/>
      <c r="G80" s="18"/>
      <c r="H80" s="18"/>
      <c r="I80" s="18"/>
      <c r="J80" s="18"/>
      <c r="K80" s="17"/>
      <c r="L80" s="18"/>
      <c r="M80" s="18"/>
      <c r="N80" s="113" t="s">
        <v>22</v>
      </c>
      <c r="O80" s="113"/>
      <c r="T80" s="7" t="s">
        <v>68</v>
      </c>
    </row>
    <row r="81" spans="2:18" ht="17.25" customHeight="1" x14ac:dyDescent="0.4">
      <c r="E81" s="149"/>
      <c r="F81" s="149"/>
      <c r="I81" s="1" t="s">
        <v>57</v>
      </c>
      <c r="N81" s="149"/>
      <c r="O81" s="149"/>
      <c r="R81" s="1" t="s">
        <v>57</v>
      </c>
    </row>
    <row r="82" spans="2:18" ht="17.25" customHeight="1" x14ac:dyDescent="0.4">
      <c r="B82" s="133" t="str">
        <f>CONCATENATE(はじめに!$B$11,"・従業者数計")</f>
        <v>・従業者数計</v>
      </c>
      <c r="C82" s="134" t="str">
        <f t="shared" ref="C82:I82" si="16">CONCATENATE($B$16,"・林野面積")</f>
        <v>・林野面積</v>
      </c>
      <c r="D82" s="134" t="str">
        <f t="shared" si="16"/>
        <v>・林野面積</v>
      </c>
      <c r="E82" s="134" t="str">
        <f t="shared" si="16"/>
        <v>・林野面積</v>
      </c>
      <c r="F82" s="134" t="str">
        <f t="shared" si="16"/>
        <v>・林野面積</v>
      </c>
      <c r="G82" s="134" t="str">
        <f t="shared" si="16"/>
        <v>・林野面積</v>
      </c>
      <c r="H82" s="134" t="str">
        <f t="shared" si="16"/>
        <v>・林野面積</v>
      </c>
      <c r="I82" s="135" t="str">
        <f t="shared" si="16"/>
        <v>・林野面積</v>
      </c>
      <c r="K82" s="137" t="s">
        <v>198</v>
      </c>
      <c r="L82" s="137"/>
      <c r="M82" s="137"/>
      <c r="N82" s="137"/>
      <c r="O82" s="137"/>
      <c r="P82" s="137"/>
      <c r="Q82" s="137"/>
      <c r="R82" s="137"/>
    </row>
    <row r="83" spans="2:18" ht="17.25" customHeight="1" x14ac:dyDescent="0.4">
      <c r="B83" s="130">
        <f>B46-B79</f>
        <v>0</v>
      </c>
      <c r="C83" s="131"/>
      <c r="D83" s="131"/>
      <c r="E83" s="131"/>
      <c r="F83" s="131"/>
      <c r="G83" s="131"/>
      <c r="H83" s="131"/>
      <c r="I83" s="132"/>
      <c r="K83" s="130">
        <f>K46-K79</f>
        <v>0</v>
      </c>
      <c r="L83" s="131"/>
      <c r="M83" s="131"/>
      <c r="N83" s="131"/>
      <c r="O83" s="131"/>
      <c r="P83" s="131"/>
      <c r="Q83" s="131"/>
      <c r="R83" s="132"/>
    </row>
    <row r="84" spans="2:18" ht="17.25" customHeight="1" x14ac:dyDescent="0.4"/>
    <row r="85" spans="2:18" ht="17.25" customHeight="1" x14ac:dyDescent="0.4">
      <c r="B85" s="1" t="s">
        <v>379</v>
      </c>
    </row>
    <row r="86" spans="2:18" ht="17.25" customHeight="1" x14ac:dyDescent="0.4">
      <c r="I86" s="1" t="s">
        <v>57</v>
      </c>
      <c r="R86" s="1" t="s">
        <v>57</v>
      </c>
    </row>
    <row r="87" spans="2:18" ht="17.25" customHeight="1" x14ac:dyDescent="0.4">
      <c r="B87" s="133" t="str">
        <f>CONCATENATE(はじめに!$B$11,"・園芸サービス業")</f>
        <v>・園芸サービス業</v>
      </c>
      <c r="C87" s="134">
        <f t="shared" ref="C87:I87" si="17">$B$16</f>
        <v>0</v>
      </c>
      <c r="D87" s="134">
        <f t="shared" si="17"/>
        <v>0</v>
      </c>
      <c r="E87" s="134">
        <f t="shared" si="17"/>
        <v>0</v>
      </c>
      <c r="F87" s="134">
        <f t="shared" si="17"/>
        <v>0</v>
      </c>
      <c r="G87" s="134">
        <f t="shared" si="17"/>
        <v>0</v>
      </c>
      <c r="H87" s="134">
        <f t="shared" si="17"/>
        <v>0</v>
      </c>
      <c r="I87" s="135">
        <f t="shared" si="17"/>
        <v>0</v>
      </c>
      <c r="K87" s="137" t="s">
        <v>380</v>
      </c>
      <c r="L87" s="137"/>
      <c r="M87" s="137"/>
      <c r="N87" s="137"/>
      <c r="O87" s="137"/>
      <c r="P87" s="137"/>
      <c r="Q87" s="137"/>
      <c r="R87" s="137"/>
    </row>
    <row r="88" spans="2:18" ht="17.25" customHeight="1" x14ac:dyDescent="0.4">
      <c r="B88" s="245"/>
      <c r="C88" s="246"/>
      <c r="D88" s="246"/>
      <c r="E88" s="246"/>
      <c r="F88" s="246"/>
      <c r="G88" s="246"/>
      <c r="H88" s="246"/>
      <c r="I88" s="247"/>
      <c r="K88" s="245"/>
      <c r="L88" s="246"/>
      <c r="M88" s="246"/>
      <c r="N88" s="246"/>
      <c r="O88" s="246"/>
      <c r="P88" s="246"/>
      <c r="Q88" s="246"/>
      <c r="R88" s="247"/>
    </row>
    <row r="89" spans="2:18" ht="17.25" customHeight="1" x14ac:dyDescent="0.4">
      <c r="E89" s="183" t="s">
        <v>14</v>
      </c>
      <c r="F89" s="183"/>
      <c r="N89" s="183" t="s">
        <v>14</v>
      </c>
      <c r="O89" s="183"/>
    </row>
    <row r="90" spans="2:18" ht="17.25" customHeight="1" x14ac:dyDescent="0.4">
      <c r="E90" s="184"/>
      <c r="F90" s="184"/>
      <c r="I90" s="1" t="s">
        <v>57</v>
      </c>
      <c r="N90" s="184"/>
      <c r="O90" s="184"/>
      <c r="R90" s="1" t="s">
        <v>57</v>
      </c>
    </row>
    <row r="91" spans="2:18" ht="17.25" customHeight="1" x14ac:dyDescent="0.4">
      <c r="B91" s="133" t="str">
        <f>CONCATENATE(はじめに!$B$11,"・著述、芸術家業")</f>
        <v>・著述、芸術家業</v>
      </c>
      <c r="C91" s="134">
        <f t="shared" ref="C91:I91" si="18">$B$16</f>
        <v>0</v>
      </c>
      <c r="D91" s="134">
        <f t="shared" si="18"/>
        <v>0</v>
      </c>
      <c r="E91" s="134">
        <f t="shared" si="18"/>
        <v>0</v>
      </c>
      <c r="F91" s="134">
        <f t="shared" si="18"/>
        <v>0</v>
      </c>
      <c r="G91" s="134">
        <f t="shared" si="18"/>
        <v>0</v>
      </c>
      <c r="H91" s="134">
        <f t="shared" si="18"/>
        <v>0</v>
      </c>
      <c r="I91" s="135">
        <f t="shared" si="18"/>
        <v>0</v>
      </c>
      <c r="K91" s="137" t="s">
        <v>381</v>
      </c>
      <c r="L91" s="137"/>
      <c r="M91" s="137"/>
      <c r="N91" s="137"/>
      <c r="O91" s="137"/>
      <c r="P91" s="137"/>
      <c r="Q91" s="137"/>
      <c r="R91" s="137"/>
    </row>
    <row r="92" spans="2:18" ht="17.25" customHeight="1" x14ac:dyDescent="0.4">
      <c r="B92" s="245"/>
      <c r="C92" s="246"/>
      <c r="D92" s="246"/>
      <c r="E92" s="246"/>
      <c r="F92" s="246"/>
      <c r="G92" s="246"/>
      <c r="H92" s="246"/>
      <c r="I92" s="247"/>
      <c r="K92" s="245"/>
      <c r="L92" s="246"/>
      <c r="M92" s="246"/>
      <c r="N92" s="246"/>
      <c r="O92" s="246"/>
      <c r="P92" s="246"/>
      <c r="Q92" s="246"/>
      <c r="R92" s="247"/>
    </row>
    <row r="93" spans="2:18" ht="17.25" customHeight="1" x14ac:dyDescent="0.4">
      <c r="E93" s="183" t="s">
        <v>14</v>
      </c>
      <c r="F93" s="183"/>
      <c r="N93" s="183" t="s">
        <v>14</v>
      </c>
      <c r="O93" s="183"/>
    </row>
    <row r="94" spans="2:18" ht="17.25" customHeight="1" x14ac:dyDescent="0.4">
      <c r="E94" s="184"/>
      <c r="F94" s="184"/>
      <c r="I94" s="1" t="s">
        <v>57</v>
      </c>
      <c r="N94" s="184"/>
      <c r="O94" s="184"/>
      <c r="R94" s="1" t="s">
        <v>57</v>
      </c>
    </row>
    <row r="95" spans="2:18" ht="17.25" customHeight="1" x14ac:dyDescent="0.4">
      <c r="B95" s="133" t="str">
        <f>CONCATENATE(はじめに!$B$11,"・写真業")</f>
        <v>・写真業</v>
      </c>
      <c r="C95" s="134">
        <f t="shared" ref="C95:I95" si="19">$B$16</f>
        <v>0</v>
      </c>
      <c r="D95" s="134">
        <f t="shared" si="19"/>
        <v>0</v>
      </c>
      <c r="E95" s="134">
        <f t="shared" si="19"/>
        <v>0</v>
      </c>
      <c r="F95" s="134">
        <f t="shared" si="19"/>
        <v>0</v>
      </c>
      <c r="G95" s="134">
        <f t="shared" si="19"/>
        <v>0</v>
      </c>
      <c r="H95" s="134">
        <f t="shared" si="19"/>
        <v>0</v>
      </c>
      <c r="I95" s="135">
        <f t="shared" si="19"/>
        <v>0</v>
      </c>
      <c r="K95" s="137" t="s">
        <v>310</v>
      </c>
      <c r="L95" s="137">
        <v>0</v>
      </c>
      <c r="M95" s="137">
        <v>0</v>
      </c>
      <c r="N95" s="137">
        <v>0</v>
      </c>
      <c r="O95" s="137">
        <v>0</v>
      </c>
      <c r="P95" s="137">
        <v>0</v>
      </c>
      <c r="Q95" s="137">
        <v>0</v>
      </c>
      <c r="R95" s="137">
        <v>0</v>
      </c>
    </row>
    <row r="96" spans="2:18" ht="17.25" customHeight="1" x14ac:dyDescent="0.4">
      <c r="B96" s="245"/>
      <c r="C96" s="246"/>
      <c r="D96" s="246"/>
      <c r="E96" s="246"/>
      <c r="F96" s="246"/>
      <c r="G96" s="246"/>
      <c r="H96" s="246"/>
      <c r="I96" s="247"/>
      <c r="K96" s="245"/>
      <c r="L96" s="246"/>
      <c r="M96" s="246"/>
      <c r="N96" s="246"/>
      <c r="O96" s="246"/>
      <c r="P96" s="246"/>
      <c r="Q96" s="246"/>
      <c r="R96" s="247"/>
    </row>
    <row r="97" spans="2:20" ht="17.25" customHeight="1" x14ac:dyDescent="0.4">
      <c r="E97" s="183" t="s">
        <v>14</v>
      </c>
      <c r="F97" s="183"/>
      <c r="N97" s="183" t="s">
        <v>14</v>
      </c>
      <c r="O97" s="183"/>
    </row>
    <row r="98" spans="2:20" ht="17.25" customHeight="1" x14ac:dyDescent="0.4">
      <c r="E98" s="184"/>
      <c r="F98" s="184"/>
      <c r="I98" s="1" t="s">
        <v>57</v>
      </c>
      <c r="N98" s="184"/>
      <c r="O98" s="184"/>
      <c r="R98" s="1" t="s">
        <v>57</v>
      </c>
    </row>
    <row r="99" spans="2:20" ht="17.25" customHeight="1" x14ac:dyDescent="0.4">
      <c r="B99" s="133" t="str">
        <f>CONCATENATE(はじめに!$B$11,"・学習塾")</f>
        <v>・学習塾</v>
      </c>
      <c r="C99" s="134">
        <f t="shared" ref="C99:I99" si="20">$B$16</f>
        <v>0</v>
      </c>
      <c r="D99" s="134">
        <f t="shared" si="20"/>
        <v>0</v>
      </c>
      <c r="E99" s="134">
        <f t="shared" si="20"/>
        <v>0</v>
      </c>
      <c r="F99" s="134">
        <f t="shared" si="20"/>
        <v>0</v>
      </c>
      <c r="G99" s="134">
        <f t="shared" si="20"/>
        <v>0</v>
      </c>
      <c r="H99" s="134">
        <f t="shared" si="20"/>
        <v>0</v>
      </c>
      <c r="I99" s="135">
        <f t="shared" si="20"/>
        <v>0</v>
      </c>
      <c r="K99" s="137" t="s">
        <v>382</v>
      </c>
      <c r="L99" s="137"/>
      <c r="M99" s="137"/>
      <c r="N99" s="137"/>
      <c r="O99" s="137"/>
      <c r="P99" s="137"/>
      <c r="Q99" s="137"/>
      <c r="R99" s="137"/>
    </row>
    <row r="100" spans="2:20" ht="17.25" customHeight="1" x14ac:dyDescent="0.4">
      <c r="B100" s="245"/>
      <c r="C100" s="246"/>
      <c r="D100" s="246"/>
      <c r="E100" s="246"/>
      <c r="F100" s="246"/>
      <c r="G100" s="246"/>
      <c r="H100" s="246"/>
      <c r="I100" s="247"/>
      <c r="K100" s="245"/>
      <c r="L100" s="246"/>
      <c r="M100" s="246"/>
      <c r="N100" s="246"/>
      <c r="O100" s="246"/>
      <c r="P100" s="246"/>
      <c r="Q100" s="246"/>
      <c r="R100" s="247"/>
    </row>
    <row r="101" spans="2:20" ht="17.25" customHeight="1" x14ac:dyDescent="0.4">
      <c r="E101" s="183" t="s">
        <v>14</v>
      </c>
      <c r="F101" s="183"/>
      <c r="N101" s="183" t="s">
        <v>14</v>
      </c>
      <c r="O101" s="183"/>
    </row>
    <row r="102" spans="2:20" ht="17.25" customHeight="1" x14ac:dyDescent="0.4">
      <c r="E102" s="184"/>
      <c r="F102" s="184"/>
      <c r="I102" s="1" t="s">
        <v>57</v>
      </c>
      <c r="N102" s="184"/>
      <c r="O102" s="184"/>
      <c r="R102" s="1" t="s">
        <v>57</v>
      </c>
    </row>
    <row r="103" spans="2:20" ht="17.25" customHeight="1" x14ac:dyDescent="0.4">
      <c r="B103" s="133" t="str">
        <f>CONCATENATE(はじめに!$B$11,"・教養、技能教授業")</f>
        <v>・教養、技能教授業</v>
      </c>
      <c r="C103" s="134">
        <f t="shared" ref="C103:I103" si="21">$B$16</f>
        <v>0</v>
      </c>
      <c r="D103" s="134">
        <f t="shared" si="21"/>
        <v>0</v>
      </c>
      <c r="E103" s="134">
        <f t="shared" si="21"/>
        <v>0</v>
      </c>
      <c r="F103" s="134">
        <f t="shared" si="21"/>
        <v>0</v>
      </c>
      <c r="G103" s="134">
        <f t="shared" si="21"/>
        <v>0</v>
      </c>
      <c r="H103" s="134">
        <f t="shared" si="21"/>
        <v>0</v>
      </c>
      <c r="I103" s="135">
        <f t="shared" si="21"/>
        <v>0</v>
      </c>
      <c r="K103" s="137" t="s">
        <v>383</v>
      </c>
      <c r="L103" s="137"/>
      <c r="M103" s="137"/>
      <c r="N103" s="137"/>
      <c r="O103" s="137"/>
      <c r="P103" s="137"/>
      <c r="Q103" s="137"/>
      <c r="R103" s="137"/>
    </row>
    <row r="104" spans="2:20" ht="17.25" customHeight="1" x14ac:dyDescent="0.4">
      <c r="B104" s="245"/>
      <c r="C104" s="246"/>
      <c r="D104" s="246"/>
      <c r="E104" s="246"/>
      <c r="F104" s="246"/>
      <c r="G104" s="246"/>
      <c r="H104" s="246"/>
      <c r="I104" s="247"/>
      <c r="K104" s="245"/>
      <c r="L104" s="246"/>
      <c r="M104" s="246"/>
      <c r="N104" s="246"/>
      <c r="O104" s="246"/>
      <c r="P104" s="246"/>
      <c r="Q104" s="246"/>
      <c r="R104" s="247"/>
    </row>
    <row r="105" spans="2:20" ht="17.25" customHeight="1" x14ac:dyDescent="0.4">
      <c r="E105" s="183" t="s">
        <v>14</v>
      </c>
      <c r="F105" s="183"/>
      <c r="N105" s="183" t="s">
        <v>14</v>
      </c>
      <c r="O105" s="183"/>
    </row>
    <row r="106" spans="2:20" ht="17.25" customHeight="1" x14ac:dyDescent="0.4">
      <c r="E106" s="184"/>
      <c r="F106" s="184"/>
      <c r="I106" s="1" t="s">
        <v>57</v>
      </c>
      <c r="N106" s="184"/>
      <c r="O106" s="184"/>
      <c r="R106" s="1" t="s">
        <v>57</v>
      </c>
    </row>
    <row r="107" spans="2:20" ht="17.25" customHeight="1" x14ac:dyDescent="0.4">
      <c r="B107" s="133" t="str">
        <f>CONCATENATE(はじめに!$B$11,"・経済団体")</f>
        <v>・経済団体</v>
      </c>
      <c r="C107" s="134">
        <f t="shared" ref="C107:I107" si="22">$B$16</f>
        <v>0</v>
      </c>
      <c r="D107" s="134">
        <f t="shared" si="22"/>
        <v>0</v>
      </c>
      <c r="E107" s="134">
        <f t="shared" si="22"/>
        <v>0</v>
      </c>
      <c r="F107" s="134">
        <f t="shared" si="22"/>
        <v>0</v>
      </c>
      <c r="G107" s="134">
        <f t="shared" si="22"/>
        <v>0</v>
      </c>
      <c r="H107" s="134">
        <f t="shared" si="22"/>
        <v>0</v>
      </c>
      <c r="I107" s="135">
        <f t="shared" si="22"/>
        <v>0</v>
      </c>
      <c r="K107" s="137" t="s">
        <v>384</v>
      </c>
      <c r="L107" s="137">
        <v>0</v>
      </c>
      <c r="M107" s="137">
        <v>0</v>
      </c>
      <c r="N107" s="137">
        <v>0</v>
      </c>
      <c r="O107" s="137">
        <v>0</v>
      </c>
      <c r="P107" s="137">
        <v>0</v>
      </c>
      <c r="Q107" s="137">
        <v>0</v>
      </c>
      <c r="R107" s="137">
        <v>0</v>
      </c>
    </row>
    <row r="108" spans="2:20" ht="17.25" customHeight="1" x14ac:dyDescent="0.4">
      <c r="B108" s="245"/>
      <c r="C108" s="246"/>
      <c r="D108" s="246"/>
      <c r="E108" s="246"/>
      <c r="F108" s="246"/>
      <c r="G108" s="246"/>
      <c r="H108" s="246"/>
      <c r="I108" s="247"/>
      <c r="K108" s="245"/>
      <c r="L108" s="246"/>
      <c r="M108" s="246"/>
      <c r="N108" s="246"/>
      <c r="O108" s="246"/>
      <c r="P108" s="246"/>
      <c r="Q108" s="246"/>
      <c r="R108" s="247"/>
    </row>
    <row r="109" spans="2:20" ht="17.25" customHeight="1" x14ac:dyDescent="0.4">
      <c r="E109" s="183" t="s">
        <v>14</v>
      </c>
      <c r="F109" s="183"/>
      <c r="N109" s="183" t="s">
        <v>14</v>
      </c>
      <c r="O109" s="183"/>
    </row>
    <row r="110" spans="2:20" ht="17.25" customHeight="1" x14ac:dyDescent="0.4">
      <c r="E110" s="184"/>
      <c r="F110" s="184"/>
      <c r="I110" s="1" t="s">
        <v>57</v>
      </c>
      <c r="N110" s="184"/>
      <c r="O110" s="184"/>
      <c r="R110" s="1" t="s">
        <v>57</v>
      </c>
    </row>
    <row r="111" spans="2:20" ht="17.25" customHeight="1" x14ac:dyDescent="0.4">
      <c r="B111" s="207" t="str">
        <f>CONCATENATE(はじめに!$B$11,"・社会教育")</f>
        <v>・社会教育</v>
      </c>
      <c r="C111" s="208">
        <f t="shared" ref="C111:I111" si="23">$B$16</f>
        <v>0</v>
      </c>
      <c r="D111" s="208">
        <f t="shared" si="23"/>
        <v>0</v>
      </c>
      <c r="E111" s="208">
        <f t="shared" si="23"/>
        <v>0</v>
      </c>
      <c r="F111" s="208">
        <f t="shared" si="23"/>
        <v>0</v>
      </c>
      <c r="G111" s="208">
        <f t="shared" si="23"/>
        <v>0</v>
      </c>
      <c r="H111" s="208">
        <f t="shared" si="23"/>
        <v>0</v>
      </c>
      <c r="I111" s="209">
        <f t="shared" si="23"/>
        <v>0</v>
      </c>
      <c r="K111" s="210" t="s">
        <v>385</v>
      </c>
      <c r="L111" s="210">
        <v>0</v>
      </c>
      <c r="M111" s="210">
        <v>0</v>
      </c>
      <c r="N111" s="210">
        <v>0</v>
      </c>
      <c r="O111" s="210">
        <v>0</v>
      </c>
      <c r="P111" s="210">
        <v>0</v>
      </c>
      <c r="Q111" s="210">
        <v>0</v>
      </c>
      <c r="R111" s="210">
        <v>0</v>
      </c>
      <c r="T111" s="32" t="s">
        <v>386</v>
      </c>
    </row>
    <row r="112" spans="2:20" ht="17.25" customHeight="1" x14ac:dyDescent="0.4">
      <c r="B112" s="245"/>
      <c r="C112" s="246"/>
      <c r="D112" s="246"/>
      <c r="E112" s="246"/>
      <c r="F112" s="246"/>
      <c r="G112" s="246"/>
      <c r="H112" s="246"/>
      <c r="I112" s="247"/>
      <c r="K112" s="245"/>
      <c r="L112" s="246"/>
      <c r="M112" s="246"/>
      <c r="N112" s="246"/>
      <c r="O112" s="246"/>
      <c r="P112" s="246"/>
      <c r="Q112" s="246"/>
      <c r="R112" s="247"/>
    </row>
    <row r="113" spans="2:27" ht="17.25" customHeight="1" x14ac:dyDescent="0.4">
      <c r="E113" s="183" t="s">
        <v>14</v>
      </c>
      <c r="F113" s="183"/>
      <c r="N113" s="183" t="s">
        <v>14</v>
      </c>
      <c r="O113" s="183"/>
    </row>
    <row r="114" spans="2:27" ht="17.25" customHeight="1" x14ac:dyDescent="0.4">
      <c r="E114" s="184"/>
      <c r="F114" s="184"/>
      <c r="I114" s="1" t="s">
        <v>57</v>
      </c>
      <c r="N114" s="184"/>
      <c r="O114" s="184"/>
      <c r="R114" s="1" t="s">
        <v>57</v>
      </c>
    </row>
    <row r="115" spans="2:27" ht="17.25" customHeight="1" x14ac:dyDescent="0.4">
      <c r="B115" s="207" t="str">
        <f>CONCATENATE(はじめに!$B$11,"・社会教育")</f>
        <v>・社会教育</v>
      </c>
      <c r="C115" s="208">
        <f t="shared" ref="C115:I115" si="24">$B$16</f>
        <v>0</v>
      </c>
      <c r="D115" s="208">
        <f t="shared" si="24"/>
        <v>0</v>
      </c>
      <c r="E115" s="208">
        <f t="shared" si="24"/>
        <v>0</v>
      </c>
      <c r="F115" s="208">
        <f t="shared" si="24"/>
        <v>0</v>
      </c>
      <c r="G115" s="208">
        <f t="shared" si="24"/>
        <v>0</v>
      </c>
      <c r="H115" s="208">
        <f t="shared" si="24"/>
        <v>0</v>
      </c>
      <c r="I115" s="209">
        <f t="shared" si="24"/>
        <v>0</v>
      </c>
      <c r="K115" s="210" t="s">
        <v>385</v>
      </c>
      <c r="L115" s="210">
        <v>0</v>
      </c>
      <c r="M115" s="210">
        <v>0</v>
      </c>
      <c r="N115" s="210">
        <v>0</v>
      </c>
      <c r="O115" s="210">
        <v>0</v>
      </c>
      <c r="P115" s="210">
        <v>0</v>
      </c>
      <c r="Q115" s="210">
        <v>0</v>
      </c>
      <c r="R115" s="210">
        <v>0</v>
      </c>
      <c r="T115" s="32" t="s">
        <v>387</v>
      </c>
    </row>
    <row r="116" spans="2:27" ht="17.25" customHeight="1" x14ac:dyDescent="0.4">
      <c r="B116" s="245"/>
      <c r="C116" s="246"/>
      <c r="D116" s="246"/>
      <c r="E116" s="246"/>
      <c r="F116" s="246"/>
      <c r="G116" s="246"/>
      <c r="H116" s="246"/>
      <c r="I116" s="247"/>
      <c r="K116" s="245"/>
      <c r="L116" s="246"/>
      <c r="M116" s="246"/>
      <c r="N116" s="246"/>
      <c r="O116" s="246"/>
      <c r="P116" s="246"/>
      <c r="Q116" s="246"/>
      <c r="R116" s="247"/>
      <c r="T116" s="32" t="s">
        <v>388</v>
      </c>
    </row>
    <row r="117" spans="2:27" ht="17.25" customHeight="1" x14ac:dyDescent="0.4">
      <c r="E117" s="113" t="s">
        <v>22</v>
      </c>
      <c r="F117" s="113"/>
      <c r="G117" s="18"/>
      <c r="H117" s="18"/>
      <c r="I117" s="18"/>
      <c r="J117" s="18"/>
      <c r="K117" s="17"/>
      <c r="L117" s="18"/>
      <c r="M117" s="18"/>
      <c r="N117" s="113" t="s">
        <v>22</v>
      </c>
      <c r="O117" s="113"/>
    </row>
    <row r="118" spans="2:27" ht="17.25" customHeight="1" x14ac:dyDescent="0.4">
      <c r="E118" s="149"/>
      <c r="F118" s="149"/>
      <c r="I118" s="1" t="s">
        <v>57</v>
      </c>
      <c r="N118" s="149"/>
      <c r="O118" s="149"/>
      <c r="R118" s="1" t="s">
        <v>57</v>
      </c>
    </row>
    <row r="119" spans="2:27" ht="17.25" customHeight="1" x14ac:dyDescent="0.4">
      <c r="B119" s="133" t="str">
        <f>CONCATENATE(はじめに!$B$11,"・従業者数計")</f>
        <v>・従業者数計</v>
      </c>
      <c r="C119" s="134" t="str">
        <f t="shared" ref="C119:I119" si="25">CONCATENATE($B$16,"・林野面積")</f>
        <v>・林野面積</v>
      </c>
      <c r="D119" s="134" t="str">
        <f t="shared" si="25"/>
        <v>・林野面積</v>
      </c>
      <c r="E119" s="134" t="str">
        <f t="shared" si="25"/>
        <v>・林野面積</v>
      </c>
      <c r="F119" s="134" t="str">
        <f t="shared" si="25"/>
        <v>・林野面積</v>
      </c>
      <c r="G119" s="134" t="str">
        <f t="shared" si="25"/>
        <v>・林野面積</v>
      </c>
      <c r="H119" s="134" t="str">
        <f t="shared" si="25"/>
        <v>・林野面積</v>
      </c>
      <c r="I119" s="135" t="str">
        <f t="shared" si="25"/>
        <v>・林野面積</v>
      </c>
      <c r="K119" s="137" t="s">
        <v>198</v>
      </c>
      <c r="L119" s="137"/>
      <c r="M119" s="137"/>
      <c r="N119" s="137"/>
      <c r="O119" s="137"/>
      <c r="P119" s="137"/>
      <c r="Q119" s="137"/>
      <c r="R119" s="137"/>
    </row>
    <row r="120" spans="2:27" ht="17.25" customHeight="1" x14ac:dyDescent="0.4">
      <c r="B120" s="130">
        <f>B88+B92+B96+B100+B104+B108+B112+B116</f>
        <v>0</v>
      </c>
      <c r="C120" s="131"/>
      <c r="D120" s="131"/>
      <c r="E120" s="131"/>
      <c r="F120" s="131"/>
      <c r="G120" s="131"/>
      <c r="H120" s="131"/>
      <c r="I120" s="132"/>
      <c r="K120" s="130">
        <f>K88+K92+K96+K100+K104+K108+K112+K116</f>
        <v>0</v>
      </c>
      <c r="L120" s="131"/>
      <c r="M120" s="131"/>
      <c r="N120" s="131"/>
      <c r="O120" s="131"/>
      <c r="P120" s="131"/>
      <c r="Q120" s="131"/>
      <c r="R120" s="132"/>
    </row>
    <row r="121" spans="2:27" ht="17.25" customHeight="1" x14ac:dyDescent="0.4"/>
    <row r="122" spans="2:27" ht="17.25" customHeight="1" x14ac:dyDescent="0.4">
      <c r="B122" s="1" t="s">
        <v>490</v>
      </c>
    </row>
    <row r="123" spans="2:27" ht="17.25" customHeight="1" x14ac:dyDescent="0.4">
      <c r="I123" s="1" t="s">
        <v>57</v>
      </c>
      <c r="R123" s="1" t="s">
        <v>57</v>
      </c>
    </row>
    <row r="124" spans="2:27" ht="17.25" customHeight="1" x14ac:dyDescent="0.4">
      <c r="B124" s="133" t="str">
        <f>CONCATENATE(はじめに!$B$11,"・旅行業")</f>
        <v>・旅行業</v>
      </c>
      <c r="C124" s="134">
        <f t="shared" ref="C124:I124" si="26">$B$16</f>
        <v>0</v>
      </c>
      <c r="D124" s="134">
        <f t="shared" si="26"/>
        <v>0</v>
      </c>
      <c r="E124" s="134">
        <f t="shared" si="26"/>
        <v>0</v>
      </c>
      <c r="F124" s="134">
        <f t="shared" si="26"/>
        <v>0</v>
      </c>
      <c r="G124" s="134">
        <f t="shared" si="26"/>
        <v>0</v>
      </c>
      <c r="H124" s="134">
        <f t="shared" si="26"/>
        <v>0</v>
      </c>
      <c r="I124" s="135">
        <f t="shared" si="26"/>
        <v>0</v>
      </c>
      <c r="K124" s="137" t="s">
        <v>389</v>
      </c>
      <c r="L124" s="137"/>
      <c r="M124" s="137"/>
      <c r="N124" s="137"/>
      <c r="O124" s="137"/>
      <c r="P124" s="137"/>
      <c r="Q124" s="137"/>
      <c r="R124" s="137"/>
    </row>
    <row r="125" spans="2:27" ht="17.25" customHeight="1" x14ac:dyDescent="0.4">
      <c r="B125" s="245"/>
      <c r="C125" s="246"/>
      <c r="D125" s="246"/>
      <c r="E125" s="246"/>
      <c r="F125" s="246"/>
      <c r="G125" s="246"/>
      <c r="H125" s="246"/>
      <c r="I125" s="247"/>
      <c r="K125" s="245"/>
      <c r="L125" s="246"/>
      <c r="M125" s="246"/>
      <c r="N125" s="246"/>
      <c r="O125" s="246"/>
      <c r="P125" s="246"/>
      <c r="Q125" s="246"/>
      <c r="R125" s="247"/>
    </row>
    <row r="126" spans="2:27" ht="17.25" customHeight="1" x14ac:dyDescent="0.4">
      <c r="E126" s="113" t="s">
        <v>22</v>
      </c>
      <c r="F126" s="113"/>
      <c r="K126" s="7"/>
      <c r="N126" s="113" t="s">
        <v>22</v>
      </c>
      <c r="O126" s="113"/>
      <c r="S126" s="7" t="s">
        <v>390</v>
      </c>
      <c r="T126" s="18"/>
      <c r="U126" s="18"/>
      <c r="V126" s="18"/>
      <c r="W126" s="18"/>
      <c r="X126" s="18"/>
    </row>
    <row r="127" spans="2:27" ht="17.25" customHeight="1" x14ac:dyDescent="0.4">
      <c r="E127" s="149"/>
      <c r="F127" s="149"/>
      <c r="I127" s="1" t="s">
        <v>57</v>
      </c>
      <c r="N127" s="149"/>
      <c r="O127" s="149"/>
      <c r="R127" s="1" t="s">
        <v>57</v>
      </c>
      <c r="S127" s="7"/>
      <c r="T127" s="18"/>
      <c r="U127" s="18"/>
      <c r="V127" s="18"/>
      <c r="W127" s="18"/>
      <c r="X127" s="23"/>
    </row>
    <row r="128" spans="2:27" ht="17.25" customHeight="1" x14ac:dyDescent="0.4">
      <c r="B128" s="133">
        <f>はじめに!$B$11</f>
        <v>0</v>
      </c>
      <c r="C128" s="134"/>
      <c r="D128" s="134"/>
      <c r="E128" s="134"/>
      <c r="F128" s="134"/>
      <c r="G128" s="134"/>
      <c r="H128" s="134"/>
      <c r="I128" s="135"/>
      <c r="J128" s="136" t="s">
        <v>27</v>
      </c>
      <c r="K128" s="200" t="s">
        <v>42</v>
      </c>
      <c r="L128" s="201"/>
      <c r="M128" s="201"/>
      <c r="N128" s="201"/>
      <c r="O128" s="201"/>
      <c r="P128" s="201"/>
      <c r="Q128" s="201"/>
      <c r="R128" s="202"/>
      <c r="S128" s="136" t="s">
        <v>15</v>
      </c>
      <c r="T128" s="137" t="s">
        <v>47</v>
      </c>
      <c r="U128" s="137"/>
      <c r="V128" s="137"/>
      <c r="W128" s="137"/>
      <c r="X128" s="137"/>
      <c r="Y128" s="137"/>
      <c r="Z128" s="137"/>
      <c r="AA128" s="137"/>
    </row>
    <row r="129" spans="1:70" s="6" customFormat="1" ht="17.25" customHeight="1" x14ac:dyDescent="0.4">
      <c r="A129" s="1"/>
      <c r="B129" s="130">
        <f>B83+B120-B125</f>
        <v>0</v>
      </c>
      <c r="C129" s="131"/>
      <c r="D129" s="131"/>
      <c r="E129" s="131"/>
      <c r="F129" s="131"/>
      <c r="G129" s="131"/>
      <c r="H129" s="131"/>
      <c r="I129" s="132"/>
      <c r="J129" s="136"/>
      <c r="K129" s="130">
        <f>K83+K120-K125</f>
        <v>0</v>
      </c>
      <c r="L129" s="131"/>
      <c r="M129" s="131"/>
      <c r="N129" s="131"/>
      <c r="O129" s="131"/>
      <c r="P129" s="131"/>
      <c r="Q129" s="131"/>
      <c r="R129" s="132"/>
      <c r="S129" s="136"/>
      <c r="T129" s="138" t="e">
        <f>B129/K129</f>
        <v>#DIV/0!</v>
      </c>
      <c r="U129" s="139"/>
      <c r="V129" s="139"/>
      <c r="W129" s="139"/>
      <c r="X129" s="139"/>
      <c r="Y129" s="139"/>
      <c r="Z129" s="139"/>
      <c r="AA129" s="140"/>
      <c r="AB129" s="1"/>
      <c r="AC129" s="1"/>
      <c r="AD129" s="1"/>
      <c r="AE129" s="1"/>
      <c r="AF129" s="1"/>
      <c r="AG129" s="1"/>
      <c r="AH129" s="1"/>
      <c r="AI129" s="1"/>
      <c r="AJ129" s="2"/>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row>
    <row r="130" spans="1:70" s="6" customFormat="1" ht="17.25" customHeight="1" x14ac:dyDescent="0.4">
      <c r="A130" s="1"/>
      <c r="B130" s="7"/>
      <c r="C130" s="1"/>
      <c r="D130" s="1"/>
      <c r="E130" s="1"/>
      <c r="F130" s="1"/>
      <c r="G130" s="1"/>
      <c r="H130" s="1"/>
      <c r="I130" s="1"/>
      <c r="J130" s="1"/>
      <c r="K130" s="18"/>
      <c r="L130" s="18"/>
      <c r="M130" s="18"/>
      <c r="N130" s="18"/>
      <c r="O130" s="18"/>
      <c r="P130" s="18"/>
      <c r="Q130" s="18"/>
      <c r="R130" s="18"/>
      <c r="S130" s="18"/>
      <c r="T130" s="18"/>
      <c r="U130" s="18"/>
      <c r="V130" s="18"/>
      <c r="W130" s="13"/>
      <c r="X130" s="1"/>
      <c r="Y130" s="1"/>
      <c r="Z130" s="1"/>
      <c r="AA130" s="1"/>
      <c r="AB130" s="1"/>
      <c r="AC130" s="1"/>
      <c r="AD130" s="1"/>
      <c r="AE130" s="1"/>
      <c r="AF130" s="1"/>
      <c r="AG130" s="1"/>
      <c r="AH130" s="1"/>
      <c r="AI130" s="1"/>
      <c r="AJ130" s="2"/>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row>
    <row r="131" spans="1:70" s="6" customFormat="1" ht="19.5" customHeight="1" x14ac:dyDescent="0.4">
      <c r="A131" s="1" t="s">
        <v>48</v>
      </c>
      <c r="B131" s="7"/>
      <c r="C131" s="7"/>
      <c r="D131" s="7"/>
      <c r="E131" s="7"/>
      <c r="F131" s="7"/>
      <c r="G131" s="7"/>
      <c r="H131" s="1" t="s">
        <v>19</v>
      </c>
      <c r="I131" s="7"/>
      <c r="J131" s="1"/>
      <c r="K131" s="18"/>
      <c r="L131" s="18"/>
      <c r="M131" s="18"/>
      <c r="N131" s="18"/>
      <c r="O131" s="18"/>
      <c r="P131" s="18"/>
      <c r="Q131" s="18"/>
      <c r="R131" s="18"/>
      <c r="S131" s="18"/>
      <c r="T131" s="18"/>
      <c r="U131" s="18"/>
      <c r="V131" s="18"/>
      <c r="W131" s="13"/>
      <c r="X131" s="1"/>
      <c r="Y131" s="1"/>
      <c r="Z131" s="1"/>
      <c r="AA131" s="1"/>
      <c r="AB131" s="1"/>
      <c r="AC131" s="1"/>
      <c r="AD131" s="1"/>
      <c r="AE131" s="1"/>
      <c r="AF131" s="1"/>
      <c r="AG131" s="1"/>
      <c r="AH131" s="1"/>
      <c r="AI131" s="1"/>
      <c r="AJ131" s="2"/>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row>
    <row r="132" spans="1:70" s="6" customFormat="1" ht="17.25" customHeight="1" x14ac:dyDescent="0.4">
      <c r="A132" s="1"/>
      <c r="B132" s="128" t="str">
        <f>B11</f>
        <v>その他のサービス業</v>
      </c>
      <c r="C132" s="128"/>
      <c r="D132" s="128"/>
      <c r="E132" s="128"/>
      <c r="F132" s="128"/>
      <c r="G132" s="128"/>
      <c r="H132" s="128"/>
      <c r="I132" s="128"/>
      <c r="J132" s="1"/>
      <c r="K132" s="18"/>
      <c r="L132" s="18"/>
      <c r="M132" s="18"/>
      <c r="N132" s="18"/>
      <c r="O132" s="18"/>
      <c r="P132" s="18"/>
      <c r="Q132" s="18"/>
      <c r="R132" s="18"/>
      <c r="S132" s="18"/>
      <c r="T132" s="18"/>
      <c r="U132" s="18"/>
      <c r="V132" s="18"/>
      <c r="W132" s="13"/>
      <c r="X132" s="1"/>
      <c r="Y132" s="1"/>
      <c r="Z132" s="1"/>
      <c r="AA132" s="1"/>
      <c r="AB132" s="1"/>
      <c r="AC132" s="1"/>
      <c r="AD132" s="1"/>
      <c r="AE132" s="1"/>
      <c r="AF132" s="1"/>
      <c r="AG132" s="1"/>
      <c r="AH132" s="1"/>
      <c r="AI132" s="1"/>
      <c r="AJ132" s="2"/>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row>
    <row r="133" spans="1:70" s="6" customFormat="1" ht="17.25" customHeight="1" x14ac:dyDescent="0.4">
      <c r="A133" s="1"/>
      <c r="B133" s="121">
        <f>$B$12</f>
        <v>0</v>
      </c>
      <c r="C133" s="119"/>
      <c r="D133" s="119"/>
      <c r="E133" s="120"/>
      <c r="F133" s="121">
        <f>$F$12</f>
        <v>0</v>
      </c>
      <c r="G133" s="119"/>
      <c r="H133" s="119"/>
      <c r="I133" s="120"/>
      <c r="J133" s="1"/>
      <c r="K133" s="129" t="s">
        <v>472</v>
      </c>
      <c r="L133" s="129"/>
      <c r="M133" s="129"/>
      <c r="N133" s="129"/>
      <c r="O133" s="129"/>
      <c r="P133" s="129"/>
      <c r="Q133" s="129"/>
      <c r="R133" s="18"/>
      <c r="S133" s="18"/>
      <c r="T133" s="18"/>
      <c r="U133" s="18"/>
      <c r="V133" s="18"/>
      <c r="W133" s="13"/>
      <c r="X133" s="1"/>
      <c r="Y133" s="1"/>
      <c r="Z133" s="1"/>
      <c r="AA133" s="1"/>
      <c r="AB133" s="1"/>
      <c r="AC133" s="1"/>
      <c r="AD133" s="1"/>
      <c r="AE133" s="1"/>
      <c r="AF133" s="1"/>
      <c r="AG133" s="1"/>
      <c r="AH133" s="1"/>
      <c r="AI133" s="1"/>
      <c r="AJ133" s="2"/>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row>
    <row r="134" spans="1:70" s="6" customFormat="1" ht="17.25" customHeight="1" x14ac:dyDescent="0.4">
      <c r="A134" s="1"/>
      <c r="B134" s="130">
        <f>B13</f>
        <v>0</v>
      </c>
      <c r="C134" s="131"/>
      <c r="D134" s="131"/>
      <c r="E134" s="132"/>
      <c r="F134" s="130">
        <f>F13</f>
        <v>0</v>
      </c>
      <c r="G134" s="131"/>
      <c r="H134" s="131"/>
      <c r="I134" s="132"/>
      <c r="J134" s="1"/>
      <c r="K134" s="129"/>
      <c r="L134" s="129"/>
      <c r="M134" s="129"/>
      <c r="N134" s="129"/>
      <c r="O134" s="129"/>
      <c r="P134" s="129"/>
      <c r="Q134" s="129"/>
      <c r="R134" s="18"/>
      <c r="S134" s="18"/>
      <c r="T134" s="18"/>
      <c r="U134" s="18"/>
      <c r="V134" s="18"/>
      <c r="W134" s="13"/>
      <c r="X134" s="1"/>
      <c r="Y134" s="1"/>
      <c r="Z134" s="1"/>
      <c r="AA134" s="1"/>
      <c r="AB134" s="1"/>
      <c r="AC134" s="1"/>
      <c r="AD134" s="1"/>
      <c r="AE134" s="1"/>
      <c r="AF134" s="1"/>
      <c r="AG134" s="1"/>
      <c r="AH134" s="1"/>
      <c r="AI134" s="1"/>
      <c r="AJ134" s="2"/>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row>
    <row r="135" spans="1:70" s="6" customFormat="1" ht="17.25" customHeight="1" thickBot="1" x14ac:dyDescent="0.45">
      <c r="A135" s="1"/>
      <c r="B135" s="1"/>
      <c r="C135" s="1"/>
      <c r="D135" s="1"/>
      <c r="E135" s="113" t="s">
        <v>22</v>
      </c>
      <c r="F135" s="113"/>
      <c r="G135" s="1"/>
      <c r="H135" s="1"/>
      <c r="I135" s="1"/>
      <c r="J135" s="1"/>
      <c r="K135" s="15"/>
      <c r="L135" s="15"/>
      <c r="M135" s="15"/>
      <c r="N135" s="15"/>
      <c r="O135" s="15"/>
      <c r="P135" s="15"/>
      <c r="Q135" s="15"/>
      <c r="R135" s="15"/>
      <c r="S135" s="15"/>
      <c r="T135" s="15"/>
      <c r="U135" s="15"/>
      <c r="V135" s="15"/>
      <c r="W135" s="14"/>
      <c r="X135" s="108" t="s">
        <v>50</v>
      </c>
      <c r="Y135" s="108"/>
      <c r="Z135" s="108"/>
      <c r="AA135" s="108"/>
      <c r="AB135" s="108"/>
      <c r="AC135" s="108"/>
      <c r="AD135" s="108"/>
      <c r="AE135" s="108"/>
      <c r="AF135" s="108"/>
      <c r="AG135" s="108"/>
      <c r="AH135" s="108"/>
      <c r="AI135" s="1"/>
      <c r="AJ135" s="2"/>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row>
    <row r="136" spans="1:70" s="6" customFormat="1" ht="17.25" customHeight="1" thickTop="1" thickBot="1" x14ac:dyDescent="0.45">
      <c r="A136" s="1"/>
      <c r="B136" s="1"/>
      <c r="C136" s="1"/>
      <c r="D136" s="1"/>
      <c r="E136" s="114"/>
      <c r="F136" s="114"/>
      <c r="G136" s="1"/>
      <c r="H136" s="1" t="s">
        <v>19</v>
      </c>
      <c r="I136" s="1"/>
      <c r="J136" s="1"/>
      <c r="K136" s="1"/>
      <c r="L136" s="1"/>
      <c r="M136" s="1"/>
      <c r="N136" s="1"/>
      <c r="O136" s="1"/>
      <c r="P136" s="1"/>
      <c r="Q136" s="1"/>
      <c r="R136" s="1"/>
      <c r="S136" s="1"/>
      <c r="T136" s="1"/>
      <c r="U136" s="1"/>
      <c r="V136" s="1"/>
      <c r="W136" s="1"/>
      <c r="X136" s="108"/>
      <c r="Y136" s="108"/>
      <c r="Z136" s="108"/>
      <c r="AA136" s="108"/>
      <c r="AB136" s="108"/>
      <c r="AC136" s="108"/>
      <c r="AD136" s="108"/>
      <c r="AE136" s="108"/>
      <c r="AF136" s="108"/>
      <c r="AG136" s="108"/>
      <c r="AH136" s="108"/>
      <c r="AI136" s="1"/>
      <c r="AJ136" s="2"/>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row>
    <row r="137" spans="1:70" s="6" customFormat="1" ht="17.25" customHeight="1" thickTop="1" x14ac:dyDescent="0.4">
      <c r="A137" s="1"/>
      <c r="B137" s="115" t="str">
        <f>CONCATENATE($B$128,"・総生産")</f>
        <v>0・総生産</v>
      </c>
      <c r="C137" s="116">
        <f t="shared" ref="C137:I137" si="27">$B$16</f>
        <v>0</v>
      </c>
      <c r="D137" s="116">
        <f t="shared" si="27"/>
        <v>0</v>
      </c>
      <c r="E137" s="116">
        <f t="shared" si="27"/>
        <v>0</v>
      </c>
      <c r="F137" s="116">
        <f t="shared" si="27"/>
        <v>0</v>
      </c>
      <c r="G137" s="116">
        <f t="shared" si="27"/>
        <v>0</v>
      </c>
      <c r="H137" s="116">
        <f t="shared" si="27"/>
        <v>0</v>
      </c>
      <c r="I137" s="117">
        <f t="shared" si="27"/>
        <v>0</v>
      </c>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2"/>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row>
    <row r="138" spans="1:70" s="6" customFormat="1" ht="17.25" customHeight="1" x14ac:dyDescent="0.4">
      <c r="A138" s="1"/>
      <c r="B138" s="118">
        <f>$B$12</f>
        <v>0</v>
      </c>
      <c r="C138" s="119"/>
      <c r="D138" s="119"/>
      <c r="E138" s="120"/>
      <c r="F138" s="121">
        <f>$F$12</f>
        <v>0</v>
      </c>
      <c r="G138" s="119"/>
      <c r="H138" s="119"/>
      <c r="I138" s="122"/>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2"/>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row>
    <row r="139" spans="1:70" s="6" customFormat="1" ht="17.25" customHeight="1" thickBot="1" x14ac:dyDescent="0.45">
      <c r="A139" s="1"/>
      <c r="B139" s="123" t="e">
        <f>B134*T129</f>
        <v>#DIV/0!</v>
      </c>
      <c r="C139" s="124"/>
      <c r="D139" s="124"/>
      <c r="E139" s="125"/>
      <c r="F139" s="126" t="e">
        <f>F134*T129</f>
        <v>#DIV/0!</v>
      </c>
      <c r="G139" s="124"/>
      <c r="H139" s="124"/>
      <c r="I139" s="127"/>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2"/>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row>
    <row r="140" spans="1:70" s="6" customFormat="1" ht="14.25" thickTop="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2"/>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row>
    <row r="141" spans="1:70" s="6" customFormat="1" ht="13.5"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2"/>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row>
    <row r="142" spans="1:70" s="6" customFormat="1" ht="13.5"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2"/>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row>
  </sheetData>
  <sheetProtection sheet="1" objects="1" scenarios="1"/>
  <mergeCells count="183">
    <mergeCell ref="N7:T8"/>
    <mergeCell ref="B11:I11"/>
    <mergeCell ref="B12:E12"/>
    <mergeCell ref="F12:I12"/>
    <mergeCell ref="B13:E13"/>
    <mergeCell ref="F13:I13"/>
    <mergeCell ref="B21:I21"/>
    <mergeCell ref="K21:R21"/>
    <mergeCell ref="B22:I22"/>
    <mergeCell ref="K22:R22"/>
    <mergeCell ref="E23:F24"/>
    <mergeCell ref="N23:O24"/>
    <mergeCell ref="B17:I17"/>
    <mergeCell ref="K17:R17"/>
    <mergeCell ref="B18:I18"/>
    <mergeCell ref="K18:R18"/>
    <mergeCell ref="E19:F20"/>
    <mergeCell ref="N19:O20"/>
    <mergeCell ref="B25:I25"/>
    <mergeCell ref="K25:R25"/>
    <mergeCell ref="B26:I26"/>
    <mergeCell ref="K26:R26"/>
    <mergeCell ref="B30:I30"/>
    <mergeCell ref="K30:R30"/>
    <mergeCell ref="E27:F28"/>
    <mergeCell ref="N27:O28"/>
    <mergeCell ref="B29:I29"/>
    <mergeCell ref="K29:R29"/>
    <mergeCell ref="B38:I38"/>
    <mergeCell ref="K38:R38"/>
    <mergeCell ref="E35:F36"/>
    <mergeCell ref="N35:O36"/>
    <mergeCell ref="B37:I37"/>
    <mergeCell ref="K37:R37"/>
    <mergeCell ref="B34:I34"/>
    <mergeCell ref="K34:R34"/>
    <mergeCell ref="E31:F32"/>
    <mergeCell ref="N31:O32"/>
    <mergeCell ref="B33:I33"/>
    <mergeCell ref="K33:R33"/>
    <mergeCell ref="B50:I50"/>
    <mergeCell ref="K50:R50"/>
    <mergeCell ref="B46:I46"/>
    <mergeCell ref="K46:R46"/>
    <mergeCell ref="B42:I42"/>
    <mergeCell ref="K42:R42"/>
    <mergeCell ref="E39:F40"/>
    <mergeCell ref="N39:O40"/>
    <mergeCell ref="B41:I41"/>
    <mergeCell ref="K41:R41"/>
    <mergeCell ref="E43:F44"/>
    <mergeCell ref="N43:O44"/>
    <mergeCell ref="B45:I45"/>
    <mergeCell ref="K45:R45"/>
    <mergeCell ref="B55:I55"/>
    <mergeCell ref="K55:R55"/>
    <mergeCell ref="E56:F57"/>
    <mergeCell ref="N56:O57"/>
    <mergeCell ref="B58:I58"/>
    <mergeCell ref="K58:R58"/>
    <mergeCell ref="B51:I51"/>
    <mergeCell ref="K51:R51"/>
    <mergeCell ref="E52:F53"/>
    <mergeCell ref="N52:O53"/>
    <mergeCell ref="B54:I54"/>
    <mergeCell ref="K54:R54"/>
    <mergeCell ref="E126:F127"/>
    <mergeCell ref="N126:O127"/>
    <mergeCell ref="B83:I83"/>
    <mergeCell ref="K83:R83"/>
    <mergeCell ref="B79:I79"/>
    <mergeCell ref="K79:R79"/>
    <mergeCell ref="B78:I78"/>
    <mergeCell ref="K78:R78"/>
    <mergeCell ref="B75:I75"/>
    <mergeCell ref="K75:R75"/>
    <mergeCell ref="E76:F77"/>
    <mergeCell ref="N76:O77"/>
    <mergeCell ref="B82:I82"/>
    <mergeCell ref="K82:R82"/>
    <mergeCell ref="E80:F81"/>
    <mergeCell ref="N80:O81"/>
    <mergeCell ref="E113:F114"/>
    <mergeCell ref="B115:I115"/>
    <mergeCell ref="N113:O114"/>
    <mergeCell ref="K115:R115"/>
    <mergeCell ref="K107:R107"/>
    <mergeCell ref="B87:I87"/>
    <mergeCell ref="K87:R87"/>
    <mergeCell ref="B92:I92"/>
    <mergeCell ref="B74:I74"/>
    <mergeCell ref="K74:R74"/>
    <mergeCell ref="B71:I71"/>
    <mergeCell ref="K71:R71"/>
    <mergeCell ref="E72:F73"/>
    <mergeCell ref="N72:O73"/>
    <mergeCell ref="E64:F65"/>
    <mergeCell ref="N64:O65"/>
    <mergeCell ref="B66:I66"/>
    <mergeCell ref="K66:R66"/>
    <mergeCell ref="B63:I63"/>
    <mergeCell ref="B67:I67"/>
    <mergeCell ref="K67:R67"/>
    <mergeCell ref="E68:F69"/>
    <mergeCell ref="N68:O69"/>
    <mergeCell ref="B70:I70"/>
    <mergeCell ref="K70:R70"/>
    <mergeCell ref="B59:I59"/>
    <mergeCell ref="K59:R59"/>
    <mergeCell ref="E60:F61"/>
    <mergeCell ref="N60:O61"/>
    <mergeCell ref="B62:I62"/>
    <mergeCell ref="K62:R62"/>
    <mergeCell ref="K63:R63"/>
    <mergeCell ref="E135:F136"/>
    <mergeCell ref="X135:AH136"/>
    <mergeCell ref="B137:I137"/>
    <mergeCell ref="B138:E138"/>
    <mergeCell ref="F138:I138"/>
    <mergeCell ref="B139:E139"/>
    <mergeCell ref="F139:I139"/>
    <mergeCell ref="T128:AA128"/>
    <mergeCell ref="B129:I129"/>
    <mergeCell ref="K129:R129"/>
    <mergeCell ref="T129:AA129"/>
    <mergeCell ref="B133:E133"/>
    <mergeCell ref="F133:I133"/>
    <mergeCell ref="K133:Q134"/>
    <mergeCell ref="B134:E134"/>
    <mergeCell ref="F134:I134"/>
    <mergeCell ref="B132:I132"/>
    <mergeCell ref="B128:I128"/>
    <mergeCell ref="J128:J129"/>
    <mergeCell ref="S128:S129"/>
    <mergeCell ref="K128:R128"/>
    <mergeCell ref="K92:R92"/>
    <mergeCell ref="E93:F94"/>
    <mergeCell ref="N93:O94"/>
    <mergeCell ref="B95:I95"/>
    <mergeCell ref="K95:R95"/>
    <mergeCell ref="B88:I88"/>
    <mergeCell ref="K88:R88"/>
    <mergeCell ref="E89:F90"/>
    <mergeCell ref="N89:O90"/>
    <mergeCell ref="B91:I91"/>
    <mergeCell ref="K91:R91"/>
    <mergeCell ref="B100:I100"/>
    <mergeCell ref="K100:R100"/>
    <mergeCell ref="E101:F102"/>
    <mergeCell ref="N101:O102"/>
    <mergeCell ref="B103:I103"/>
    <mergeCell ref="K103:R103"/>
    <mergeCell ref="B96:I96"/>
    <mergeCell ref="K96:R96"/>
    <mergeCell ref="E97:F98"/>
    <mergeCell ref="N97:O98"/>
    <mergeCell ref="B99:I99"/>
    <mergeCell ref="K99:R99"/>
    <mergeCell ref="N109:O110"/>
    <mergeCell ref="B112:I112"/>
    <mergeCell ref="K112:R112"/>
    <mergeCell ref="E109:F110"/>
    <mergeCell ref="B111:I111"/>
    <mergeCell ref="K111:R111"/>
    <mergeCell ref="B104:I104"/>
    <mergeCell ref="K104:R104"/>
    <mergeCell ref="E105:F106"/>
    <mergeCell ref="N105:O106"/>
    <mergeCell ref="B107:I107"/>
    <mergeCell ref="B108:I108"/>
    <mergeCell ref="K108:R108"/>
    <mergeCell ref="B124:I124"/>
    <mergeCell ref="K124:R124"/>
    <mergeCell ref="B125:I125"/>
    <mergeCell ref="K125:R125"/>
    <mergeCell ref="K116:R116"/>
    <mergeCell ref="E117:F118"/>
    <mergeCell ref="N117:O118"/>
    <mergeCell ref="B119:I119"/>
    <mergeCell ref="K119:R119"/>
    <mergeCell ref="B120:I120"/>
    <mergeCell ref="K120:R120"/>
    <mergeCell ref="B116:I116"/>
  </mergeCells>
  <phoneticPr fontId="2"/>
  <pageMargins left="0.70866141732283472" right="0.70866141732283472" top="0.74803149606299213" bottom="0.74803149606299213" header="0.31496062992125984" footer="0.31496062992125984"/>
  <pageSetup paperSize="8" scale="50" fitToHeight="0" orientation="portrait" r:id="rId1"/>
  <headerFooter>
    <oddHeader>&amp;A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3774C-7B54-4268-8CCF-A1A7B3431F85}">
  <sheetPr>
    <tabColor rgb="FF0000CC"/>
    <pageSetUpPr fitToPage="1"/>
  </sheetPr>
  <dimension ref="A7:BR32"/>
  <sheetViews>
    <sheetView showGridLines="0" zoomScaleNormal="100" workbookViewId="0">
      <selection activeCell="X15" sqref="X15"/>
    </sheetView>
  </sheetViews>
  <sheetFormatPr defaultColWidth="3.375" defaultRowHeight="18.75" x14ac:dyDescent="0.4"/>
  <cols>
    <col min="1" max="35" width="3.375" style="1"/>
    <col min="36" max="36" width="3.375" style="2"/>
    <col min="37" max="70" width="3.375" style="3"/>
    <col min="71" max="16384" width="3.375" style="11"/>
  </cols>
  <sheetData>
    <row r="7" spans="1:70" s="6" customFormat="1" ht="20.25" customHeight="1" x14ac:dyDescent="0.4">
      <c r="A7" s="1"/>
      <c r="B7" s="1"/>
      <c r="C7" s="1"/>
      <c r="D7" s="1"/>
      <c r="E7" s="1"/>
      <c r="F7" s="1"/>
      <c r="G7" s="1"/>
      <c r="H7" s="1"/>
      <c r="I7" s="1"/>
      <c r="J7" s="1"/>
      <c r="K7" s="1"/>
      <c r="L7" s="1"/>
      <c r="M7" s="1"/>
      <c r="N7" s="1"/>
      <c r="O7" s="1"/>
      <c r="P7" s="1"/>
      <c r="Q7" s="1"/>
      <c r="R7" s="1"/>
      <c r="S7" s="1"/>
      <c r="T7" s="1"/>
      <c r="U7" s="1"/>
      <c r="V7" s="1"/>
      <c r="W7" s="8"/>
      <c r="X7" s="214" t="s">
        <v>29</v>
      </c>
      <c r="Y7" s="215"/>
      <c r="Z7" s="215"/>
      <c r="AA7" s="215"/>
      <c r="AB7" s="215"/>
      <c r="AC7" s="215"/>
      <c r="AD7" s="215"/>
      <c r="AE7" s="1"/>
      <c r="AF7" s="1"/>
      <c r="AG7" s="1"/>
      <c r="AH7" s="1"/>
      <c r="AI7" s="1"/>
      <c r="AJ7" s="2"/>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1:70" s="6" customFormat="1" ht="20.25" customHeight="1" x14ac:dyDescent="0.4">
      <c r="A8" s="1"/>
      <c r="B8" s="1"/>
      <c r="C8" s="1"/>
      <c r="D8" s="1"/>
      <c r="E8" s="1"/>
      <c r="F8" s="1"/>
      <c r="G8" s="1"/>
      <c r="H8" s="1"/>
      <c r="I8" s="1"/>
      <c r="J8" s="1"/>
      <c r="K8" s="1"/>
      <c r="L8" s="1"/>
      <c r="M8" s="1"/>
      <c r="N8" s="1"/>
      <c r="O8" s="1"/>
      <c r="P8" s="1"/>
      <c r="Q8" s="1"/>
      <c r="R8" s="1"/>
      <c r="S8" s="1"/>
      <c r="T8" s="1"/>
      <c r="U8" s="1"/>
      <c r="V8" s="1"/>
      <c r="W8" s="9"/>
      <c r="X8" s="214"/>
      <c r="Y8" s="215"/>
      <c r="Z8" s="215"/>
      <c r="AA8" s="215"/>
      <c r="AB8" s="215"/>
      <c r="AC8" s="215"/>
      <c r="AD8" s="215"/>
      <c r="AE8" s="1"/>
      <c r="AF8" s="1"/>
      <c r="AG8" s="1"/>
      <c r="AH8" s="1"/>
      <c r="AI8" s="1"/>
      <c r="AJ8" s="2"/>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10" spans="1:70" s="6" customFormat="1" ht="18" customHeight="1" x14ac:dyDescent="0.4">
      <c r="A10" s="1" t="s">
        <v>394</v>
      </c>
      <c r="B10" s="1"/>
      <c r="C10" s="1"/>
      <c r="D10" s="1"/>
      <c r="E10" s="1"/>
      <c r="F10" s="1"/>
      <c r="G10" s="1"/>
      <c r="H10" s="1"/>
      <c r="I10" s="1"/>
      <c r="J10" s="1" t="s">
        <v>419</v>
      </c>
      <c r="K10" s="1"/>
      <c r="L10" s="1"/>
      <c r="M10" s="1"/>
      <c r="N10" s="1"/>
      <c r="O10" s="1"/>
      <c r="P10" s="1"/>
      <c r="Q10" s="1"/>
      <c r="R10" s="1"/>
      <c r="S10" s="1"/>
      <c r="T10" s="1"/>
      <c r="U10" s="1"/>
      <c r="V10" s="1"/>
      <c r="W10" s="1"/>
      <c r="X10" s="1"/>
      <c r="Y10" s="1"/>
      <c r="Z10" s="1"/>
      <c r="AA10" s="1"/>
      <c r="AB10" s="1"/>
      <c r="AC10" s="1"/>
      <c r="AD10" s="1"/>
      <c r="AE10" s="1"/>
      <c r="AF10" s="1"/>
      <c r="AG10" s="1"/>
      <c r="AH10" s="1"/>
      <c r="AI10" s="1"/>
      <c r="AJ10" s="2"/>
      <c r="AK10" s="3"/>
      <c r="AL10" s="4" t="s">
        <v>0</v>
      </c>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3"/>
      <c r="BR10" s="3"/>
    </row>
    <row r="11" spans="1:70" s="6" customFormat="1" ht="18" customHeight="1" x14ac:dyDescent="0.4">
      <c r="A11" s="1"/>
      <c r="B11" s="1"/>
      <c r="C11" s="1"/>
      <c r="D11" s="1"/>
      <c r="E11" s="1"/>
      <c r="F11" s="1"/>
      <c r="G11" s="1"/>
      <c r="H11" s="1" t="s">
        <v>19</v>
      </c>
      <c r="I11" s="1"/>
      <c r="J11" s="1"/>
      <c r="K11" s="1"/>
      <c r="L11" s="1"/>
      <c r="M11" s="1"/>
      <c r="N11" s="1"/>
      <c r="O11" s="1"/>
      <c r="P11" s="1"/>
      <c r="Q11" s="1" t="s">
        <v>19</v>
      </c>
      <c r="R11" s="1"/>
      <c r="S11" s="1"/>
      <c r="T11" s="1"/>
      <c r="U11" s="1"/>
      <c r="V11" s="1"/>
      <c r="W11" s="1"/>
      <c r="X11" s="1"/>
      <c r="Y11" s="1"/>
      <c r="Z11" s="1"/>
      <c r="AA11" s="1"/>
      <c r="AB11" s="1"/>
      <c r="AC11" s="1"/>
      <c r="AD11" s="1"/>
      <c r="AE11" s="1"/>
      <c r="AF11" s="1"/>
      <c r="AG11" s="1"/>
      <c r="AH11" s="1"/>
      <c r="AI11" s="1"/>
      <c r="AJ11" s="2"/>
      <c r="AK11" s="3"/>
      <c r="AL11" s="5"/>
      <c r="AM11" s="4" t="s">
        <v>391</v>
      </c>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3"/>
      <c r="BR11" s="3"/>
    </row>
    <row r="12" spans="1:70" s="6" customFormat="1" ht="18" customHeight="1" x14ac:dyDescent="0.4">
      <c r="A12" s="1"/>
      <c r="B12" s="128" t="s">
        <v>395</v>
      </c>
      <c r="C12" s="128"/>
      <c r="D12" s="128"/>
      <c r="E12" s="128"/>
      <c r="F12" s="128"/>
      <c r="G12" s="128"/>
      <c r="H12" s="128"/>
      <c r="I12" s="128"/>
      <c r="J12" s="1"/>
      <c r="K12" s="128" t="s">
        <v>395</v>
      </c>
      <c r="L12" s="128"/>
      <c r="M12" s="128"/>
      <c r="N12" s="128"/>
      <c r="O12" s="128"/>
      <c r="P12" s="128"/>
      <c r="Q12" s="128"/>
      <c r="R12" s="128"/>
      <c r="S12" s="1"/>
      <c r="T12" s="1"/>
      <c r="U12" s="1"/>
      <c r="V12" s="1"/>
      <c r="W12" s="1"/>
      <c r="X12" s="1"/>
      <c r="Y12" s="1"/>
      <c r="Z12" s="1"/>
      <c r="AA12" s="1"/>
      <c r="AB12" s="1"/>
      <c r="AC12" s="1"/>
      <c r="AD12" s="1"/>
      <c r="AE12" s="1"/>
      <c r="AF12" s="1"/>
      <c r="AG12" s="1"/>
      <c r="AH12" s="1"/>
      <c r="AI12" s="1"/>
      <c r="AJ12" s="2"/>
      <c r="AK12" s="3"/>
      <c r="AM12" s="40" t="s">
        <v>392</v>
      </c>
      <c r="BQ12" s="3"/>
      <c r="BR12" s="3"/>
    </row>
    <row r="13" spans="1:70" s="6" customFormat="1" ht="18" customHeight="1" x14ac:dyDescent="0.4">
      <c r="A13" s="1"/>
      <c r="B13" s="141">
        <f>はじめに!$B$16</f>
        <v>0</v>
      </c>
      <c r="C13" s="119"/>
      <c r="D13" s="119"/>
      <c r="E13" s="120"/>
      <c r="F13" s="141">
        <f>はじめに!$F$16</f>
        <v>0</v>
      </c>
      <c r="G13" s="119"/>
      <c r="H13" s="119"/>
      <c r="I13" s="120"/>
      <c r="J13" s="1"/>
      <c r="K13" s="141">
        <f>はじめに!$B$16</f>
        <v>0</v>
      </c>
      <c r="L13" s="119"/>
      <c r="M13" s="119"/>
      <c r="N13" s="120"/>
      <c r="O13" s="141">
        <f>はじめに!$F$16</f>
        <v>0</v>
      </c>
      <c r="P13" s="119"/>
      <c r="Q13" s="119"/>
      <c r="R13" s="120"/>
      <c r="S13" s="1"/>
      <c r="T13" s="1"/>
      <c r="U13" s="1"/>
      <c r="V13" s="1"/>
      <c r="W13" s="1"/>
      <c r="X13" s="1"/>
      <c r="Y13" s="1"/>
      <c r="Z13" s="1"/>
      <c r="AA13" s="1"/>
      <c r="AB13" s="1"/>
      <c r="AC13" s="1"/>
      <c r="AD13" s="1"/>
      <c r="AE13" s="1"/>
      <c r="AF13" s="1"/>
      <c r="AG13" s="1"/>
      <c r="AH13" s="1"/>
      <c r="AI13" s="1"/>
      <c r="AJ13" s="2"/>
      <c r="AK13" s="3"/>
      <c r="AL13" s="5"/>
      <c r="AM13" s="5"/>
      <c r="AN13" s="5" t="s">
        <v>1</v>
      </c>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3"/>
      <c r="BR13" s="3"/>
    </row>
    <row r="14" spans="1:70" s="6" customFormat="1" ht="15.75" customHeight="1" x14ac:dyDescent="0.4">
      <c r="A14" s="1"/>
      <c r="B14" s="241"/>
      <c r="C14" s="242"/>
      <c r="D14" s="242"/>
      <c r="E14" s="243"/>
      <c r="F14" s="241"/>
      <c r="G14" s="242"/>
      <c r="H14" s="242"/>
      <c r="I14" s="243"/>
      <c r="J14" s="1"/>
      <c r="K14" s="241"/>
      <c r="L14" s="242"/>
      <c r="M14" s="242"/>
      <c r="N14" s="243"/>
      <c r="O14" s="241"/>
      <c r="P14" s="242"/>
      <c r="Q14" s="242"/>
      <c r="R14" s="243"/>
      <c r="S14" s="1"/>
      <c r="T14" s="1"/>
      <c r="U14" s="1"/>
      <c r="V14" s="1"/>
      <c r="W14" s="1"/>
      <c r="X14" s="1"/>
      <c r="Y14" s="1"/>
      <c r="Z14" s="1"/>
      <c r="AA14" s="1"/>
      <c r="AB14" s="1"/>
      <c r="AC14" s="1"/>
      <c r="AD14" s="1"/>
      <c r="AE14" s="1"/>
      <c r="AF14" s="1"/>
      <c r="AG14" s="1"/>
      <c r="AH14" s="1"/>
      <c r="AI14" s="1"/>
      <c r="AJ14" s="2"/>
      <c r="AK14" s="3"/>
      <c r="AL14" s="5"/>
      <c r="AM14" s="5"/>
      <c r="AN14" s="5" t="s">
        <v>2</v>
      </c>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3"/>
      <c r="BR14" s="3"/>
    </row>
    <row r="15" spans="1:70" s="6" customFormat="1" ht="16.5" customHeight="1" x14ac:dyDescent="0.4">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2"/>
      <c r="AK15" s="3"/>
      <c r="AL15" s="5"/>
      <c r="AM15" s="4"/>
      <c r="AN15" s="5"/>
      <c r="AO15" s="5"/>
      <c r="AP15" s="5"/>
      <c r="AQ15" s="5"/>
      <c r="AR15" s="5"/>
      <c r="AS15" s="5"/>
      <c r="AT15" s="5"/>
      <c r="AU15" s="5"/>
      <c r="AV15" s="5"/>
      <c r="BK15" s="5"/>
      <c r="BL15" s="5"/>
      <c r="BM15" s="5"/>
      <c r="BN15" s="5"/>
      <c r="BO15" s="5"/>
      <c r="BP15" s="5"/>
      <c r="BQ15" s="3"/>
      <c r="BR15" s="3"/>
    </row>
    <row r="16" spans="1:70" s="6" customFormat="1" ht="16.5" customHeight="1" x14ac:dyDescent="0.4">
      <c r="A16" s="1" t="s">
        <v>396</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2"/>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1:70" s="6" customFormat="1" ht="16.5" customHeight="1" x14ac:dyDescent="0.4">
      <c r="A17" s="1"/>
      <c r="B17" s="1"/>
      <c r="C17" s="1"/>
      <c r="D17" s="1"/>
      <c r="E17" s="1"/>
      <c r="F17" s="1"/>
      <c r="G17" s="1"/>
      <c r="H17" s="1" t="s">
        <v>19</v>
      </c>
      <c r="I17" s="1"/>
      <c r="J17" s="1"/>
      <c r="K17" s="1"/>
      <c r="L17" s="1"/>
      <c r="M17" s="1"/>
      <c r="N17" s="1"/>
      <c r="O17" s="1"/>
      <c r="P17" s="1"/>
      <c r="Q17" s="1" t="s">
        <v>19</v>
      </c>
      <c r="R17" s="1"/>
      <c r="S17" s="1"/>
      <c r="T17" s="1"/>
      <c r="U17" s="1"/>
      <c r="V17" s="1"/>
      <c r="W17" s="1"/>
      <c r="X17" s="1"/>
      <c r="Y17" s="1"/>
      <c r="Z17" s="1"/>
      <c r="AA17" s="1"/>
      <c r="AB17" s="1"/>
      <c r="AC17" s="1"/>
      <c r="AD17" s="1"/>
      <c r="AE17" s="1"/>
      <c r="AF17" s="1"/>
      <c r="AG17" s="1"/>
      <c r="AH17" s="1"/>
      <c r="AI17" s="1"/>
      <c r="AJ17" s="2"/>
      <c r="AK17" s="3"/>
      <c r="AL17" s="4" t="s">
        <v>11</v>
      </c>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3"/>
      <c r="BR17" s="3"/>
    </row>
    <row r="18" spans="1:70" x14ac:dyDescent="0.4">
      <c r="B18" s="218">
        <f>はじめに!$B$11</f>
        <v>0</v>
      </c>
      <c r="C18" s="218"/>
      <c r="D18" s="218"/>
      <c r="E18" s="218"/>
      <c r="F18" s="218"/>
      <c r="G18" s="218"/>
      <c r="H18" s="218"/>
      <c r="I18" s="218"/>
      <c r="J18" s="41"/>
      <c r="K18" s="218" t="s">
        <v>395</v>
      </c>
      <c r="L18" s="218"/>
      <c r="M18" s="218"/>
      <c r="N18" s="218"/>
      <c r="O18" s="218"/>
      <c r="P18" s="218"/>
      <c r="Q18" s="218"/>
      <c r="R18" s="218"/>
      <c r="S18" s="41"/>
      <c r="T18" s="137" t="s">
        <v>47</v>
      </c>
      <c r="U18" s="137"/>
      <c r="V18" s="137"/>
      <c r="W18" s="137"/>
      <c r="X18" s="137"/>
      <c r="Y18" s="137"/>
      <c r="Z18" s="137"/>
      <c r="AA18" s="137"/>
      <c r="AL18" s="5"/>
      <c r="AM18" s="4" t="s">
        <v>393</v>
      </c>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row>
    <row r="19" spans="1:70" x14ac:dyDescent="0.4">
      <c r="B19" s="141">
        <f>はじめに!$B$16</f>
        <v>0</v>
      </c>
      <c r="C19" s="119"/>
      <c r="D19" s="119"/>
      <c r="E19" s="120"/>
      <c r="F19" s="141">
        <f>はじめに!$F$16</f>
        <v>0</v>
      </c>
      <c r="G19" s="119"/>
      <c r="H19" s="119"/>
      <c r="I19" s="120"/>
      <c r="J19" s="41" t="s">
        <v>27</v>
      </c>
      <c r="K19" s="141">
        <f>はじめに!$B$16</f>
        <v>0</v>
      </c>
      <c r="L19" s="119"/>
      <c r="M19" s="119"/>
      <c r="N19" s="120"/>
      <c r="O19" s="141">
        <f>はじめに!$F$16</f>
        <v>0</v>
      </c>
      <c r="P19" s="119"/>
      <c r="Q19" s="119"/>
      <c r="R19" s="120"/>
      <c r="S19" s="41" t="s">
        <v>15</v>
      </c>
      <c r="T19" s="141">
        <f>はじめに!$B$16</f>
        <v>0</v>
      </c>
      <c r="U19" s="119"/>
      <c r="V19" s="119"/>
      <c r="W19" s="120"/>
      <c r="X19" s="141">
        <f>はじめに!$F$16</f>
        <v>0</v>
      </c>
      <c r="Y19" s="119"/>
      <c r="Z19" s="119"/>
      <c r="AA19" s="120"/>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row>
    <row r="20" spans="1:70" x14ac:dyDescent="0.4">
      <c r="B20" s="157" t="e">
        <f>結果表!C25</f>
        <v>#DIV/0!</v>
      </c>
      <c r="C20" s="158"/>
      <c r="D20" s="158"/>
      <c r="E20" s="159"/>
      <c r="F20" s="157" t="e">
        <f>結果表!D25</f>
        <v>#DIV/0!</v>
      </c>
      <c r="G20" s="158"/>
      <c r="H20" s="158"/>
      <c r="I20" s="159"/>
      <c r="K20" s="157">
        <f>結果表!N25</f>
        <v>0</v>
      </c>
      <c r="L20" s="158"/>
      <c r="M20" s="158"/>
      <c r="N20" s="159"/>
      <c r="O20" s="157">
        <f>結果表!O25</f>
        <v>0</v>
      </c>
      <c r="P20" s="158"/>
      <c r="Q20" s="158"/>
      <c r="R20" s="159"/>
      <c r="T20" s="142" t="e">
        <f>B20/K20</f>
        <v>#DIV/0!</v>
      </c>
      <c r="U20" s="143"/>
      <c r="V20" s="143"/>
      <c r="W20" s="144"/>
      <c r="X20" s="142" t="e">
        <f>F20/O20</f>
        <v>#DIV/0!</v>
      </c>
      <c r="Y20" s="143"/>
      <c r="Z20" s="143"/>
      <c r="AA20" s="144"/>
    </row>
    <row r="21" spans="1:70" x14ac:dyDescent="0.4">
      <c r="T21" s="38"/>
      <c r="U21" s="38"/>
      <c r="V21" s="38"/>
      <c r="W21" s="12"/>
    </row>
    <row r="22" spans="1:70" x14ac:dyDescent="0.4">
      <c r="A22" s="1" t="s">
        <v>394</v>
      </c>
      <c r="J22" s="1" t="s">
        <v>419</v>
      </c>
      <c r="T22" s="18"/>
      <c r="U22" s="18"/>
      <c r="V22" s="18"/>
      <c r="W22" s="13"/>
    </row>
    <row r="23" spans="1:70" x14ac:dyDescent="0.4">
      <c r="B23" s="7"/>
      <c r="C23" s="7"/>
      <c r="D23" s="7"/>
      <c r="E23" s="7"/>
      <c r="F23" s="7"/>
      <c r="G23" s="7"/>
      <c r="H23" s="1" t="s">
        <v>19</v>
      </c>
      <c r="I23" s="7"/>
      <c r="K23" s="7"/>
      <c r="L23" s="7"/>
      <c r="M23" s="7"/>
      <c r="N23" s="7"/>
      <c r="O23" s="7"/>
      <c r="P23" s="7"/>
      <c r="Q23" s="1" t="s">
        <v>19</v>
      </c>
      <c r="R23" s="7"/>
      <c r="S23" s="18"/>
      <c r="T23" s="18"/>
      <c r="U23" s="18"/>
      <c r="V23" s="18"/>
      <c r="W23" s="13"/>
    </row>
    <row r="24" spans="1:70" x14ac:dyDescent="0.4">
      <c r="B24" s="128" t="str">
        <f>B12</f>
        <v>県民経済計算</v>
      </c>
      <c r="C24" s="128"/>
      <c r="D24" s="128"/>
      <c r="E24" s="128"/>
      <c r="F24" s="128"/>
      <c r="G24" s="128"/>
      <c r="H24" s="128"/>
      <c r="I24" s="128"/>
      <c r="K24" s="128" t="str">
        <f>K12</f>
        <v>県民経済計算</v>
      </c>
      <c r="L24" s="128"/>
      <c r="M24" s="128"/>
      <c r="N24" s="128"/>
      <c r="O24" s="128"/>
      <c r="P24" s="128"/>
      <c r="Q24" s="128"/>
      <c r="R24" s="128"/>
      <c r="T24" s="18"/>
      <c r="U24" s="18"/>
      <c r="V24" s="18"/>
      <c r="W24" s="13"/>
    </row>
    <row r="25" spans="1:70" x14ac:dyDescent="0.4">
      <c r="B25" s="141">
        <f>B13</f>
        <v>0</v>
      </c>
      <c r="C25" s="119"/>
      <c r="D25" s="119"/>
      <c r="E25" s="120"/>
      <c r="F25" s="141">
        <f>F13</f>
        <v>0</v>
      </c>
      <c r="G25" s="119"/>
      <c r="H25" s="119"/>
      <c r="I25" s="120"/>
      <c r="K25" s="141">
        <f>K13</f>
        <v>0</v>
      </c>
      <c r="L25" s="119"/>
      <c r="M25" s="119"/>
      <c r="N25" s="120"/>
      <c r="O25" s="141">
        <f>O13</f>
        <v>0</v>
      </c>
      <c r="P25" s="119"/>
      <c r="Q25" s="119"/>
      <c r="R25" s="120"/>
      <c r="T25" s="18"/>
      <c r="U25" s="18"/>
      <c r="V25" s="18"/>
      <c r="W25" s="13"/>
    </row>
    <row r="26" spans="1:70" ht="19.5" customHeight="1" x14ac:dyDescent="0.4">
      <c r="B26" s="217">
        <f>B14</f>
        <v>0</v>
      </c>
      <c r="C26" s="139"/>
      <c r="D26" s="139"/>
      <c r="E26" s="140"/>
      <c r="F26" s="217">
        <f>F14</f>
        <v>0</v>
      </c>
      <c r="G26" s="139"/>
      <c r="H26" s="139"/>
      <c r="I26" s="140"/>
      <c r="K26" s="217">
        <f>K14</f>
        <v>0</v>
      </c>
      <c r="L26" s="139"/>
      <c r="M26" s="139"/>
      <c r="N26" s="140"/>
      <c r="O26" s="217">
        <f>O14</f>
        <v>0</v>
      </c>
      <c r="P26" s="139"/>
      <c r="Q26" s="139"/>
      <c r="R26" s="140"/>
      <c r="T26" s="18"/>
      <c r="U26" s="18"/>
      <c r="V26" s="18"/>
      <c r="W26" s="13"/>
    </row>
    <row r="27" spans="1:70" ht="19.5" thickBot="1" x14ac:dyDescent="0.45">
      <c r="E27" s="113" t="s">
        <v>22</v>
      </c>
      <c r="F27" s="113"/>
      <c r="N27" s="113" t="s">
        <v>22</v>
      </c>
      <c r="O27" s="113"/>
      <c r="S27" s="18"/>
      <c r="T27" s="15"/>
      <c r="U27" s="15"/>
      <c r="V27" s="15"/>
      <c r="W27" s="14"/>
      <c r="X27" s="108" t="s">
        <v>50</v>
      </c>
      <c r="Y27" s="108"/>
      <c r="Z27" s="108"/>
      <c r="AA27" s="108"/>
      <c r="AB27" s="108"/>
      <c r="AC27" s="108"/>
      <c r="AD27" s="108"/>
      <c r="AE27" s="108"/>
      <c r="AF27" s="108"/>
      <c r="AG27" s="108"/>
      <c r="AH27" s="108"/>
    </row>
    <row r="28" spans="1:70" ht="20.25" thickTop="1" thickBot="1" x14ac:dyDescent="0.45">
      <c r="E28" s="114"/>
      <c r="F28" s="114"/>
      <c r="H28" s="1" t="s">
        <v>19</v>
      </c>
      <c r="N28" s="114"/>
      <c r="O28" s="114"/>
      <c r="Q28" s="1" t="s">
        <v>19</v>
      </c>
      <c r="X28" s="108"/>
      <c r="Y28" s="108"/>
      <c r="Z28" s="108"/>
      <c r="AA28" s="108"/>
      <c r="AB28" s="108"/>
      <c r="AC28" s="108"/>
      <c r="AD28" s="108"/>
      <c r="AE28" s="108"/>
      <c r="AF28" s="108"/>
      <c r="AG28" s="108"/>
      <c r="AH28" s="108"/>
    </row>
    <row r="29" spans="1:70" ht="19.5" thickTop="1" x14ac:dyDescent="0.4">
      <c r="B29" s="115">
        <f>B18</f>
        <v>0</v>
      </c>
      <c r="C29" s="116">
        <f t="shared" ref="C29:I29" si="0">$B$16</f>
        <v>0</v>
      </c>
      <c r="D29" s="116">
        <f t="shared" si="0"/>
        <v>0</v>
      </c>
      <c r="E29" s="116">
        <f t="shared" si="0"/>
        <v>0</v>
      </c>
      <c r="F29" s="116">
        <f t="shared" si="0"/>
        <v>0</v>
      </c>
      <c r="G29" s="116">
        <f t="shared" si="0"/>
        <v>0</v>
      </c>
      <c r="H29" s="116">
        <f t="shared" si="0"/>
        <v>0</v>
      </c>
      <c r="I29" s="117">
        <f t="shared" si="0"/>
        <v>0</v>
      </c>
      <c r="K29" s="115">
        <f>B18</f>
        <v>0</v>
      </c>
      <c r="L29" s="116">
        <f t="shared" ref="L29:R29" si="1">$B$16</f>
        <v>0</v>
      </c>
      <c r="M29" s="116">
        <f t="shared" si="1"/>
        <v>0</v>
      </c>
      <c r="N29" s="116">
        <f t="shared" si="1"/>
        <v>0</v>
      </c>
      <c r="O29" s="116">
        <f t="shared" si="1"/>
        <v>0</v>
      </c>
      <c r="P29" s="116">
        <f t="shared" si="1"/>
        <v>0</v>
      </c>
      <c r="Q29" s="116">
        <f t="shared" si="1"/>
        <v>0</v>
      </c>
      <c r="R29" s="117">
        <f t="shared" si="1"/>
        <v>0</v>
      </c>
    </row>
    <row r="30" spans="1:70" x14ac:dyDescent="0.4">
      <c r="B30" s="216">
        <f>B19</f>
        <v>0</v>
      </c>
      <c r="C30" s="119"/>
      <c r="D30" s="119"/>
      <c r="E30" s="120"/>
      <c r="F30" s="174">
        <f>F19</f>
        <v>0</v>
      </c>
      <c r="G30" s="119"/>
      <c r="H30" s="119"/>
      <c r="I30" s="122"/>
      <c r="K30" s="216">
        <f>K19</f>
        <v>0</v>
      </c>
      <c r="L30" s="119"/>
      <c r="M30" s="119"/>
      <c r="N30" s="120"/>
      <c r="O30" s="141">
        <f>O19</f>
        <v>0</v>
      </c>
      <c r="P30" s="119"/>
      <c r="Q30" s="119"/>
      <c r="R30" s="122"/>
    </row>
    <row r="31" spans="1:70" ht="19.5" thickBot="1" x14ac:dyDescent="0.45">
      <c r="B31" s="123" t="e">
        <f>B26*T20</f>
        <v>#DIV/0!</v>
      </c>
      <c r="C31" s="124"/>
      <c r="D31" s="124"/>
      <c r="E31" s="125"/>
      <c r="F31" s="124" t="e">
        <f>F26*T20</f>
        <v>#DIV/0!</v>
      </c>
      <c r="G31" s="124"/>
      <c r="H31" s="124"/>
      <c r="I31" s="127"/>
      <c r="K31" s="123" t="e">
        <f>K26*T20</f>
        <v>#DIV/0!</v>
      </c>
      <c r="L31" s="124"/>
      <c r="M31" s="124"/>
      <c r="N31" s="125"/>
      <c r="O31" s="126" t="e">
        <f>O26*X20</f>
        <v>#DIV/0!</v>
      </c>
      <c r="P31" s="124"/>
      <c r="Q31" s="124"/>
      <c r="R31" s="127"/>
    </row>
    <row r="32" spans="1:70" ht="19.5" thickTop="1" x14ac:dyDescent="0.4"/>
  </sheetData>
  <sheetProtection sheet="1" objects="1" scenarios="1"/>
  <mergeCells count="49">
    <mergeCell ref="X7:AD8"/>
    <mergeCell ref="B12:I12"/>
    <mergeCell ref="B13:E13"/>
    <mergeCell ref="F13:I13"/>
    <mergeCell ref="B14:E14"/>
    <mergeCell ref="F14:I14"/>
    <mergeCell ref="K12:R12"/>
    <mergeCell ref="K13:N13"/>
    <mergeCell ref="O13:R13"/>
    <mergeCell ref="K14:N14"/>
    <mergeCell ref="O14:R14"/>
    <mergeCell ref="B19:E19"/>
    <mergeCell ref="F19:I19"/>
    <mergeCell ref="B20:E20"/>
    <mergeCell ref="F20:I20"/>
    <mergeCell ref="B18:I18"/>
    <mergeCell ref="K24:R24"/>
    <mergeCell ref="K25:N25"/>
    <mergeCell ref="O25:R25"/>
    <mergeCell ref="T18:AA18"/>
    <mergeCell ref="T19:W19"/>
    <mergeCell ref="X19:AA19"/>
    <mergeCell ref="T20:W20"/>
    <mergeCell ref="X20:AA20"/>
    <mergeCell ref="K19:N19"/>
    <mergeCell ref="O19:R19"/>
    <mergeCell ref="K18:R18"/>
    <mergeCell ref="K20:N20"/>
    <mergeCell ref="O20:R20"/>
    <mergeCell ref="K30:N30"/>
    <mergeCell ref="O30:R30"/>
    <mergeCell ref="K31:N31"/>
    <mergeCell ref="O31:R31"/>
    <mergeCell ref="B25:E25"/>
    <mergeCell ref="F25:I25"/>
    <mergeCell ref="B30:E30"/>
    <mergeCell ref="F30:I30"/>
    <mergeCell ref="B31:E31"/>
    <mergeCell ref="F31:I31"/>
    <mergeCell ref="X27:AH28"/>
    <mergeCell ref="K26:N26"/>
    <mergeCell ref="O26:R26"/>
    <mergeCell ref="N27:O28"/>
    <mergeCell ref="K29:R29"/>
    <mergeCell ref="B24:I24"/>
    <mergeCell ref="B26:E26"/>
    <mergeCell ref="F26:I26"/>
    <mergeCell ref="E27:F28"/>
    <mergeCell ref="B29:I29"/>
  </mergeCells>
  <phoneticPr fontId="2"/>
  <pageMargins left="0.70866141732283472" right="0.70866141732283472" top="0.74803149606299213" bottom="0.74803149606299213" header="0.31496062992125984" footer="0.31496062992125984"/>
  <pageSetup paperSize="8" scale="50" fitToHeight="0" orientation="portrait" r:id="rId1"/>
  <headerFooter>
    <oddHeader>&amp;A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8ABAA-A6AE-4E64-900D-683C1CE8929A}">
  <sheetPr>
    <tabColor rgb="FF00B050"/>
    <pageSetUpPr fitToPage="1"/>
  </sheetPr>
  <dimension ref="A6:T28"/>
  <sheetViews>
    <sheetView showGridLines="0" workbookViewId="0">
      <selection activeCell="J4" sqref="J4"/>
    </sheetView>
  </sheetViews>
  <sheetFormatPr defaultRowHeight="23.25" customHeight="1" x14ac:dyDescent="0.4"/>
  <cols>
    <col min="1" max="1" width="4.125" style="1" customWidth="1"/>
    <col min="2" max="2" width="39.5" style="1" customWidth="1"/>
    <col min="3" max="4" width="14.25" style="1" customWidth="1"/>
    <col min="5" max="6" width="7.375" style="44" customWidth="1"/>
    <col min="7" max="7" width="9.25" style="44" customWidth="1"/>
    <col min="8" max="9" width="7.375" style="44" customWidth="1"/>
    <col min="10" max="10" width="9.25" style="44" customWidth="1"/>
    <col min="11" max="11" width="2.875" style="44" customWidth="1"/>
    <col min="12" max="12" width="2.875" style="50" customWidth="1"/>
    <col min="13" max="13" width="39.5" style="50" customWidth="1"/>
    <col min="14" max="15" width="14.25" style="50" customWidth="1"/>
    <col min="16" max="19" width="9.25" style="51" customWidth="1"/>
    <col min="20" max="20" width="9" style="50"/>
    <col min="21" max="16384" width="9" style="45"/>
  </cols>
  <sheetData>
    <row r="6" spans="2:19" ht="23.25" customHeight="1" thickBot="1" x14ac:dyDescent="0.45">
      <c r="B6" s="52" t="str">
        <f>CONCATENATE("○",はじめに!$B$11)</f>
        <v>○</v>
      </c>
      <c r="C6" s="53"/>
      <c r="D6" s="54" t="s">
        <v>19</v>
      </c>
      <c r="E6" s="55"/>
      <c r="F6" s="55"/>
      <c r="G6" s="55" t="s">
        <v>420</v>
      </c>
      <c r="H6" s="55"/>
      <c r="I6" s="55"/>
      <c r="J6" s="55"/>
      <c r="K6" s="46"/>
      <c r="M6" s="53" t="s">
        <v>13</v>
      </c>
      <c r="N6" s="53"/>
      <c r="O6" s="54" t="s">
        <v>19</v>
      </c>
      <c r="P6" s="55"/>
      <c r="Q6" s="55"/>
      <c r="R6" s="55" t="s">
        <v>420</v>
      </c>
      <c r="S6" s="55"/>
    </row>
    <row r="7" spans="2:19" ht="23.25" customHeight="1" x14ac:dyDescent="0.4">
      <c r="B7" s="221" t="s">
        <v>417</v>
      </c>
      <c r="C7" s="223">
        <f>はじめに!B16</f>
        <v>0</v>
      </c>
      <c r="D7" s="225">
        <f>はじめに!F16</f>
        <v>0</v>
      </c>
      <c r="E7" s="227" t="s">
        <v>421</v>
      </c>
      <c r="F7" s="228"/>
      <c r="G7" s="229" t="s">
        <v>422</v>
      </c>
      <c r="H7" s="227" t="s">
        <v>433</v>
      </c>
      <c r="I7" s="228"/>
      <c r="J7" s="229" t="s">
        <v>423</v>
      </c>
      <c r="K7" s="47"/>
      <c r="M7" s="221" t="s">
        <v>417</v>
      </c>
      <c r="N7" s="223">
        <f>C7</f>
        <v>0</v>
      </c>
      <c r="O7" s="225">
        <f>D7</f>
        <v>0</v>
      </c>
      <c r="P7" s="227" t="s">
        <v>421</v>
      </c>
      <c r="Q7" s="228"/>
      <c r="R7" s="229" t="s">
        <v>422</v>
      </c>
      <c r="S7" s="219" t="s">
        <v>423</v>
      </c>
    </row>
    <row r="8" spans="2:19" ht="23.25" customHeight="1" thickBot="1" x14ac:dyDescent="0.45">
      <c r="B8" s="222"/>
      <c r="C8" s="224"/>
      <c r="D8" s="226"/>
      <c r="E8" s="56">
        <f>C7</f>
        <v>0</v>
      </c>
      <c r="F8" s="57">
        <f>D7</f>
        <v>0</v>
      </c>
      <c r="G8" s="230"/>
      <c r="H8" s="56">
        <f>E8</f>
        <v>0</v>
      </c>
      <c r="I8" s="57">
        <f>F8</f>
        <v>0</v>
      </c>
      <c r="J8" s="230"/>
      <c r="K8" s="48"/>
      <c r="M8" s="231"/>
      <c r="N8" s="232"/>
      <c r="O8" s="233"/>
      <c r="P8" s="93">
        <f>N7</f>
        <v>0</v>
      </c>
      <c r="Q8" s="94">
        <f>O7</f>
        <v>0</v>
      </c>
      <c r="R8" s="234"/>
      <c r="S8" s="220"/>
    </row>
    <row r="9" spans="2:19" ht="23.25" customHeight="1" x14ac:dyDescent="0.4">
      <c r="B9" s="58" t="s">
        <v>397</v>
      </c>
      <c r="C9" s="59" t="e">
        <f>'入力-1 '!B83+'入力-1 '!B101</f>
        <v>#DIV/0!</v>
      </c>
      <c r="D9" s="60" t="e">
        <f>'入力-1 '!F83+'入力-1 '!F106</f>
        <v>#DIV/0!</v>
      </c>
      <c r="E9" s="61" t="e">
        <f>C9/$C$28*100</f>
        <v>#DIV/0!</v>
      </c>
      <c r="F9" s="62" t="e">
        <f>D9/$D$28*100</f>
        <v>#DIV/0!</v>
      </c>
      <c r="G9" s="63" t="e">
        <f t="shared" ref="G9:G28" si="0">(D9-C9)/C9*100</f>
        <v>#DIV/0!</v>
      </c>
      <c r="H9" s="61" t="e">
        <f t="shared" ref="H9:H28" si="1">E9/P9</f>
        <v>#DIV/0!</v>
      </c>
      <c r="I9" s="62" t="e">
        <f t="shared" ref="I9:I28" si="2">F9/Q9</f>
        <v>#DIV/0!</v>
      </c>
      <c r="J9" s="64" t="e">
        <f t="shared" ref="J9:J28" si="3">G9*E9/100</f>
        <v>#DIV/0!</v>
      </c>
      <c r="K9" s="49"/>
      <c r="M9" s="79" t="s">
        <v>397</v>
      </c>
      <c r="N9" s="80">
        <f>'入力-1 '!B78+'入力-1 '!B101</f>
        <v>0</v>
      </c>
      <c r="O9" s="81">
        <f>'入力-1 '!F78+'入力-1 '!F101</f>
        <v>0</v>
      </c>
      <c r="P9" s="82" t="e">
        <f>N9/$N$28*100</f>
        <v>#DIV/0!</v>
      </c>
      <c r="Q9" s="95" t="e">
        <f>O9/$O$28*100</f>
        <v>#DIV/0!</v>
      </c>
      <c r="R9" s="85" t="e">
        <f>(O9-N9)/N9*100</f>
        <v>#DIV/0!</v>
      </c>
      <c r="S9" s="96" t="e">
        <f>R9*P9/100</f>
        <v>#DIV/0!</v>
      </c>
    </row>
    <row r="10" spans="2:19" ht="23.25" customHeight="1" x14ac:dyDescent="0.4">
      <c r="B10" s="58" t="s">
        <v>398</v>
      </c>
      <c r="C10" s="59" t="e">
        <f>'入力-2'!B37</f>
        <v>#DIV/0!</v>
      </c>
      <c r="D10" s="60" t="e">
        <f>'入力-2'!F37</f>
        <v>#DIV/0!</v>
      </c>
      <c r="E10" s="61" t="e">
        <f t="shared" ref="E10:E28" si="4">C10/$C$28*100</f>
        <v>#DIV/0!</v>
      </c>
      <c r="F10" s="62" t="e">
        <f t="shared" ref="F10:F28" si="5">D10/$D$28*100</f>
        <v>#DIV/0!</v>
      </c>
      <c r="G10" s="63" t="e">
        <f t="shared" si="0"/>
        <v>#DIV/0!</v>
      </c>
      <c r="H10" s="61" t="e">
        <f t="shared" si="1"/>
        <v>#DIV/0!</v>
      </c>
      <c r="I10" s="62" t="e">
        <f t="shared" si="2"/>
        <v>#DIV/0!</v>
      </c>
      <c r="J10" s="64" t="e">
        <f t="shared" si="3"/>
        <v>#DIV/0!</v>
      </c>
      <c r="K10" s="49"/>
      <c r="M10" s="58" t="s">
        <v>398</v>
      </c>
      <c r="N10" s="59">
        <f>'入力-2'!B13</f>
        <v>0</v>
      </c>
      <c r="O10" s="60">
        <f>'入力-2'!F13</f>
        <v>0</v>
      </c>
      <c r="P10" s="61" t="e">
        <f t="shared" ref="P10:P28" si="6">N10/$N$28*100</f>
        <v>#DIV/0!</v>
      </c>
      <c r="Q10" s="97" t="e">
        <f t="shared" ref="Q10:Q28" si="7">O10/$O$28*100</f>
        <v>#DIV/0!</v>
      </c>
      <c r="R10" s="64" t="e">
        <f t="shared" ref="R10:R28" si="8">(O10-N10)/N10*100</f>
        <v>#DIV/0!</v>
      </c>
      <c r="S10" s="98" t="e">
        <f t="shared" ref="S10:S28" si="9">R10*P10/100</f>
        <v>#DIV/0!</v>
      </c>
    </row>
    <row r="11" spans="2:19" ht="23.25" customHeight="1" x14ac:dyDescent="0.4">
      <c r="B11" s="58" t="s">
        <v>399</v>
      </c>
      <c r="C11" s="59" t="e">
        <f>'入力-2'!B70</f>
        <v>#DIV/0!</v>
      </c>
      <c r="D11" s="60" t="e">
        <f>'入力-2'!$F$70</f>
        <v>#DIV/0!</v>
      </c>
      <c r="E11" s="61" t="e">
        <f t="shared" si="4"/>
        <v>#DIV/0!</v>
      </c>
      <c r="F11" s="62" t="e">
        <f t="shared" si="5"/>
        <v>#DIV/0!</v>
      </c>
      <c r="G11" s="63" t="e">
        <f t="shared" si="0"/>
        <v>#DIV/0!</v>
      </c>
      <c r="H11" s="61" t="e">
        <f t="shared" si="1"/>
        <v>#DIV/0!</v>
      </c>
      <c r="I11" s="62" t="e">
        <f t="shared" si="2"/>
        <v>#DIV/0!</v>
      </c>
      <c r="J11" s="64" t="e">
        <f t="shared" si="3"/>
        <v>#DIV/0!</v>
      </c>
      <c r="K11" s="49"/>
      <c r="M11" s="58" t="s">
        <v>399</v>
      </c>
      <c r="N11" s="59">
        <f>'入力-2'!B45</f>
        <v>0</v>
      </c>
      <c r="O11" s="60">
        <f>'入力-2'!F45</f>
        <v>0</v>
      </c>
      <c r="P11" s="61" t="e">
        <f t="shared" si="6"/>
        <v>#DIV/0!</v>
      </c>
      <c r="Q11" s="97" t="e">
        <f t="shared" si="7"/>
        <v>#DIV/0!</v>
      </c>
      <c r="R11" s="64" t="e">
        <f t="shared" si="8"/>
        <v>#DIV/0!</v>
      </c>
      <c r="S11" s="98" t="e">
        <f t="shared" si="9"/>
        <v>#DIV/0!</v>
      </c>
    </row>
    <row r="12" spans="2:19" ht="23.25" customHeight="1" x14ac:dyDescent="0.4">
      <c r="B12" s="58" t="s">
        <v>400</v>
      </c>
      <c r="C12" s="59" t="e">
        <f>'入力-3'!B123+'入力-3'!B147</f>
        <v>#DIV/0!</v>
      </c>
      <c r="D12" s="60" t="e">
        <f>'入力-3'!F123+'入力-3'!F147</f>
        <v>#DIV/0!</v>
      </c>
      <c r="E12" s="61" t="e">
        <f t="shared" si="4"/>
        <v>#DIV/0!</v>
      </c>
      <c r="F12" s="62" t="e">
        <f t="shared" si="5"/>
        <v>#DIV/0!</v>
      </c>
      <c r="G12" s="63" t="e">
        <f t="shared" si="0"/>
        <v>#DIV/0!</v>
      </c>
      <c r="H12" s="61" t="e">
        <f t="shared" si="1"/>
        <v>#DIV/0!</v>
      </c>
      <c r="I12" s="62" t="e">
        <f t="shared" si="2"/>
        <v>#DIV/0!</v>
      </c>
      <c r="J12" s="64" t="e">
        <f t="shared" si="3"/>
        <v>#DIV/0!</v>
      </c>
      <c r="K12" s="49"/>
      <c r="M12" s="58" t="s">
        <v>400</v>
      </c>
      <c r="N12" s="59">
        <f>'入力-3'!B13+'入力-3'!B131</f>
        <v>0</v>
      </c>
      <c r="O12" s="60">
        <f>'入力-3'!F13+'入力-3'!F131</f>
        <v>0</v>
      </c>
      <c r="P12" s="61" t="e">
        <f t="shared" si="6"/>
        <v>#DIV/0!</v>
      </c>
      <c r="Q12" s="97" t="e">
        <f t="shared" si="7"/>
        <v>#DIV/0!</v>
      </c>
      <c r="R12" s="64" t="e">
        <f t="shared" si="8"/>
        <v>#DIV/0!</v>
      </c>
      <c r="S12" s="98" t="e">
        <f t="shared" si="9"/>
        <v>#DIV/0!</v>
      </c>
    </row>
    <row r="13" spans="2:19" ht="23.25" customHeight="1" x14ac:dyDescent="0.4">
      <c r="B13" s="58" t="s">
        <v>401</v>
      </c>
      <c r="C13" s="59" t="e">
        <f>'入力-４'!B29</f>
        <v>#DIV/0!</v>
      </c>
      <c r="D13" s="60" t="e">
        <f>'入力-４'!F29</f>
        <v>#DIV/0!</v>
      </c>
      <c r="E13" s="61" t="e">
        <f t="shared" si="4"/>
        <v>#DIV/0!</v>
      </c>
      <c r="F13" s="62" t="e">
        <f t="shared" si="5"/>
        <v>#DIV/0!</v>
      </c>
      <c r="G13" s="63" t="e">
        <f t="shared" si="0"/>
        <v>#DIV/0!</v>
      </c>
      <c r="H13" s="61" t="e">
        <f t="shared" si="1"/>
        <v>#DIV/0!</v>
      </c>
      <c r="I13" s="62" t="e">
        <f t="shared" si="2"/>
        <v>#DIV/0!</v>
      </c>
      <c r="J13" s="64" t="e">
        <f t="shared" si="3"/>
        <v>#DIV/0!</v>
      </c>
      <c r="K13" s="49"/>
      <c r="M13" s="58" t="s">
        <v>401</v>
      </c>
      <c r="N13" s="59">
        <f>'入力-４'!B13</f>
        <v>0</v>
      </c>
      <c r="O13" s="60">
        <f>'入力-４'!F13</f>
        <v>0</v>
      </c>
      <c r="P13" s="61" t="e">
        <f t="shared" si="6"/>
        <v>#DIV/0!</v>
      </c>
      <c r="Q13" s="97" t="e">
        <f t="shared" si="7"/>
        <v>#DIV/0!</v>
      </c>
      <c r="R13" s="64" t="e">
        <f t="shared" si="8"/>
        <v>#DIV/0!</v>
      </c>
      <c r="S13" s="98" t="e">
        <f t="shared" si="9"/>
        <v>#DIV/0!</v>
      </c>
    </row>
    <row r="14" spans="2:19" ht="23.25" customHeight="1" x14ac:dyDescent="0.4">
      <c r="B14" s="58" t="s">
        <v>402</v>
      </c>
      <c r="C14" s="59" t="e">
        <f>'入力-４'!B55+'入力-４'!B80</f>
        <v>#DIV/0!</v>
      </c>
      <c r="D14" s="60" t="e">
        <f>'入力-４'!F55+'入力-４'!F80</f>
        <v>#DIV/0!</v>
      </c>
      <c r="E14" s="61" t="e">
        <f t="shared" si="4"/>
        <v>#DIV/0!</v>
      </c>
      <c r="F14" s="62" t="e">
        <f t="shared" si="5"/>
        <v>#DIV/0!</v>
      </c>
      <c r="G14" s="63" t="e">
        <f t="shared" si="0"/>
        <v>#DIV/0!</v>
      </c>
      <c r="H14" s="61" t="e">
        <f t="shared" si="1"/>
        <v>#DIV/0!</v>
      </c>
      <c r="I14" s="62" t="e">
        <f t="shared" si="2"/>
        <v>#DIV/0!</v>
      </c>
      <c r="J14" s="64" t="e">
        <f t="shared" si="3"/>
        <v>#DIV/0!</v>
      </c>
      <c r="K14" s="49"/>
      <c r="M14" s="58" t="s">
        <v>402</v>
      </c>
      <c r="N14" s="59">
        <f>'入力-４'!B39+'入力-４'!B64</f>
        <v>0</v>
      </c>
      <c r="O14" s="60">
        <f>'入力-４'!F39+'入力-４'!F64</f>
        <v>0</v>
      </c>
      <c r="P14" s="61" t="e">
        <f t="shared" si="6"/>
        <v>#DIV/0!</v>
      </c>
      <c r="Q14" s="97" t="e">
        <f t="shared" si="7"/>
        <v>#DIV/0!</v>
      </c>
      <c r="R14" s="64" t="e">
        <f t="shared" si="8"/>
        <v>#DIV/0!</v>
      </c>
      <c r="S14" s="98" t="e">
        <f t="shared" si="9"/>
        <v>#DIV/0!</v>
      </c>
    </row>
    <row r="15" spans="2:19" ht="23.25" customHeight="1" x14ac:dyDescent="0.4">
      <c r="B15" s="58" t="s">
        <v>403</v>
      </c>
      <c r="C15" s="59" t="e">
        <f>'入力-５'!B191</f>
        <v>#DIV/0!</v>
      </c>
      <c r="D15" s="60" t="e">
        <f>'入力-５'!F191</f>
        <v>#DIV/0!</v>
      </c>
      <c r="E15" s="61" t="e">
        <f t="shared" si="4"/>
        <v>#DIV/0!</v>
      </c>
      <c r="F15" s="62" t="e">
        <f t="shared" si="5"/>
        <v>#DIV/0!</v>
      </c>
      <c r="G15" s="63" t="e">
        <f t="shared" si="0"/>
        <v>#DIV/0!</v>
      </c>
      <c r="H15" s="61" t="e">
        <f t="shared" si="1"/>
        <v>#DIV/0!</v>
      </c>
      <c r="I15" s="62" t="e">
        <f t="shared" si="2"/>
        <v>#DIV/0!</v>
      </c>
      <c r="J15" s="64" t="e">
        <f t="shared" si="3"/>
        <v>#DIV/0!</v>
      </c>
      <c r="K15" s="49"/>
      <c r="M15" s="58" t="s">
        <v>403</v>
      </c>
      <c r="N15" s="59">
        <f>'入力-５'!B13</f>
        <v>0</v>
      </c>
      <c r="O15" s="60">
        <f>'入力-５'!F13</f>
        <v>0</v>
      </c>
      <c r="P15" s="61" t="e">
        <f t="shared" si="6"/>
        <v>#DIV/0!</v>
      </c>
      <c r="Q15" s="97" t="e">
        <f t="shared" si="7"/>
        <v>#DIV/0!</v>
      </c>
      <c r="R15" s="64" t="e">
        <f t="shared" si="8"/>
        <v>#DIV/0!</v>
      </c>
      <c r="S15" s="98" t="e">
        <f t="shared" si="9"/>
        <v>#DIV/0!</v>
      </c>
    </row>
    <row r="16" spans="2:19" ht="23.25" customHeight="1" x14ac:dyDescent="0.4">
      <c r="B16" s="58" t="s">
        <v>404</v>
      </c>
      <c r="C16" s="59" t="e">
        <f>'入力-6'!B61</f>
        <v>#DIV/0!</v>
      </c>
      <c r="D16" s="60" t="e">
        <f>'入力-6'!F61</f>
        <v>#DIV/0!</v>
      </c>
      <c r="E16" s="61" t="e">
        <f t="shared" si="4"/>
        <v>#DIV/0!</v>
      </c>
      <c r="F16" s="62" t="e">
        <f t="shared" si="5"/>
        <v>#DIV/0!</v>
      </c>
      <c r="G16" s="63" t="e">
        <f t="shared" si="0"/>
        <v>#DIV/0!</v>
      </c>
      <c r="H16" s="61" t="e">
        <f t="shared" si="1"/>
        <v>#DIV/0!</v>
      </c>
      <c r="I16" s="62" t="e">
        <f t="shared" si="2"/>
        <v>#DIV/0!</v>
      </c>
      <c r="J16" s="64" t="e">
        <f t="shared" si="3"/>
        <v>#DIV/0!</v>
      </c>
      <c r="K16" s="49"/>
      <c r="M16" s="58" t="s">
        <v>404</v>
      </c>
      <c r="N16" s="59">
        <f>'入力-6'!B13</f>
        <v>0</v>
      </c>
      <c r="O16" s="60">
        <f>'入力-6'!F13</f>
        <v>0</v>
      </c>
      <c r="P16" s="61" t="e">
        <f t="shared" si="6"/>
        <v>#DIV/0!</v>
      </c>
      <c r="Q16" s="97" t="e">
        <f t="shared" si="7"/>
        <v>#DIV/0!</v>
      </c>
      <c r="R16" s="64" t="e">
        <f t="shared" si="8"/>
        <v>#DIV/0!</v>
      </c>
      <c r="S16" s="98" t="e">
        <f t="shared" si="9"/>
        <v>#DIV/0!</v>
      </c>
    </row>
    <row r="17" spans="2:19" ht="23.25" customHeight="1" x14ac:dyDescent="0.4">
      <c r="B17" s="58" t="s">
        <v>405</v>
      </c>
      <c r="C17" s="59" t="e">
        <f>'入力-7'!B165</f>
        <v>#DIV/0!</v>
      </c>
      <c r="D17" s="60" t="e">
        <f>'入力-7'!F165</f>
        <v>#DIV/0!</v>
      </c>
      <c r="E17" s="61" t="e">
        <f t="shared" si="4"/>
        <v>#DIV/0!</v>
      </c>
      <c r="F17" s="62" t="e">
        <f t="shared" si="5"/>
        <v>#DIV/0!</v>
      </c>
      <c r="G17" s="63" t="e">
        <f t="shared" si="0"/>
        <v>#DIV/0!</v>
      </c>
      <c r="H17" s="61" t="e">
        <f t="shared" si="1"/>
        <v>#DIV/0!</v>
      </c>
      <c r="I17" s="62" t="e">
        <f t="shared" si="2"/>
        <v>#DIV/0!</v>
      </c>
      <c r="J17" s="64" t="e">
        <f t="shared" si="3"/>
        <v>#DIV/0!</v>
      </c>
      <c r="K17" s="49"/>
      <c r="M17" s="58" t="s">
        <v>405</v>
      </c>
      <c r="N17" s="59">
        <f>'入力-7'!B13+'入力-7'!B101</f>
        <v>0</v>
      </c>
      <c r="O17" s="60">
        <f>'入力-7'!F13+'入力-7'!F101</f>
        <v>0</v>
      </c>
      <c r="P17" s="61" t="e">
        <f t="shared" si="6"/>
        <v>#DIV/0!</v>
      </c>
      <c r="Q17" s="97" t="e">
        <f t="shared" si="7"/>
        <v>#DIV/0!</v>
      </c>
      <c r="R17" s="64" t="e">
        <f t="shared" si="8"/>
        <v>#DIV/0!</v>
      </c>
      <c r="S17" s="98" t="e">
        <f t="shared" si="9"/>
        <v>#DIV/0!</v>
      </c>
    </row>
    <row r="18" spans="2:19" ht="23.25" customHeight="1" x14ac:dyDescent="0.4">
      <c r="B18" s="58" t="s">
        <v>406</v>
      </c>
      <c r="C18" s="59" t="e">
        <f>'入力-8'!B28</f>
        <v>#DIV/0!</v>
      </c>
      <c r="D18" s="60" t="e">
        <f>'入力-8'!F28</f>
        <v>#DIV/0!</v>
      </c>
      <c r="E18" s="61" t="e">
        <f t="shared" si="4"/>
        <v>#DIV/0!</v>
      </c>
      <c r="F18" s="62" t="e">
        <f t="shared" si="5"/>
        <v>#DIV/0!</v>
      </c>
      <c r="G18" s="63" t="e">
        <f t="shared" si="0"/>
        <v>#DIV/0!</v>
      </c>
      <c r="H18" s="61" t="e">
        <f t="shared" si="1"/>
        <v>#DIV/0!</v>
      </c>
      <c r="I18" s="62" t="e">
        <f t="shared" si="2"/>
        <v>#DIV/0!</v>
      </c>
      <c r="J18" s="64" t="e">
        <f t="shared" si="3"/>
        <v>#DIV/0!</v>
      </c>
      <c r="K18" s="49"/>
      <c r="M18" s="58" t="s">
        <v>406</v>
      </c>
      <c r="N18" s="59">
        <f>'入力-8'!B13</f>
        <v>0</v>
      </c>
      <c r="O18" s="60">
        <f>'入力-8'!F13</f>
        <v>0</v>
      </c>
      <c r="P18" s="61" t="e">
        <f t="shared" si="6"/>
        <v>#DIV/0!</v>
      </c>
      <c r="Q18" s="97" t="e">
        <f t="shared" si="7"/>
        <v>#DIV/0!</v>
      </c>
      <c r="R18" s="64" t="e">
        <f t="shared" si="8"/>
        <v>#DIV/0!</v>
      </c>
      <c r="S18" s="98" t="e">
        <f t="shared" si="9"/>
        <v>#DIV/0!</v>
      </c>
    </row>
    <row r="19" spans="2:19" ht="23.25" customHeight="1" x14ac:dyDescent="0.4">
      <c r="B19" s="58" t="s">
        <v>408</v>
      </c>
      <c r="C19" s="59" t="e">
        <f>'入力-8'!B104</f>
        <v>#DIV/0!</v>
      </c>
      <c r="D19" s="60" t="e">
        <f>'入力-8'!F104</f>
        <v>#DIV/0!</v>
      </c>
      <c r="E19" s="61" t="e">
        <f t="shared" si="4"/>
        <v>#DIV/0!</v>
      </c>
      <c r="F19" s="62" t="e">
        <f t="shared" si="5"/>
        <v>#DIV/0!</v>
      </c>
      <c r="G19" s="63" t="e">
        <f t="shared" si="0"/>
        <v>#DIV/0!</v>
      </c>
      <c r="H19" s="61" t="e">
        <f t="shared" si="1"/>
        <v>#DIV/0!</v>
      </c>
      <c r="I19" s="62" t="e">
        <f t="shared" si="2"/>
        <v>#DIV/0!</v>
      </c>
      <c r="J19" s="64" t="e">
        <f t="shared" si="3"/>
        <v>#DIV/0!</v>
      </c>
      <c r="K19" s="49"/>
      <c r="M19" s="58" t="s">
        <v>408</v>
      </c>
      <c r="N19" s="59">
        <f>'入力-8'!B37+'入力-8'!B59</f>
        <v>0</v>
      </c>
      <c r="O19" s="60">
        <f>'入力-8'!F37+'入力-8'!F59</f>
        <v>0</v>
      </c>
      <c r="P19" s="61" t="e">
        <f t="shared" si="6"/>
        <v>#DIV/0!</v>
      </c>
      <c r="Q19" s="97" t="e">
        <f t="shared" si="7"/>
        <v>#DIV/0!</v>
      </c>
      <c r="R19" s="64" t="e">
        <f t="shared" si="8"/>
        <v>#DIV/0!</v>
      </c>
      <c r="S19" s="98" t="e">
        <f t="shared" si="9"/>
        <v>#DIV/0!</v>
      </c>
    </row>
    <row r="20" spans="2:19" ht="23.25" customHeight="1" x14ac:dyDescent="0.4">
      <c r="B20" s="58" t="s">
        <v>407</v>
      </c>
      <c r="C20" s="59" t="e">
        <f>'入力-9'!B114</f>
        <v>#DIV/0!</v>
      </c>
      <c r="D20" s="60" t="e">
        <f>'入力-9'!F114</f>
        <v>#DIV/0!</v>
      </c>
      <c r="E20" s="61" t="e">
        <f t="shared" si="4"/>
        <v>#DIV/0!</v>
      </c>
      <c r="F20" s="62" t="e">
        <f t="shared" si="5"/>
        <v>#DIV/0!</v>
      </c>
      <c r="G20" s="63" t="e">
        <f t="shared" si="0"/>
        <v>#DIV/0!</v>
      </c>
      <c r="H20" s="61" t="e">
        <f t="shared" si="1"/>
        <v>#DIV/0!</v>
      </c>
      <c r="I20" s="62" t="e">
        <f t="shared" si="2"/>
        <v>#DIV/0!</v>
      </c>
      <c r="J20" s="64" t="e">
        <f t="shared" si="3"/>
        <v>#DIV/0!</v>
      </c>
      <c r="K20" s="49"/>
      <c r="M20" s="58" t="s">
        <v>407</v>
      </c>
      <c r="N20" s="59">
        <f>'入力-9'!B13</f>
        <v>0</v>
      </c>
      <c r="O20" s="60">
        <f>'入力-9'!F13</f>
        <v>0</v>
      </c>
      <c r="P20" s="61" t="e">
        <f t="shared" si="6"/>
        <v>#DIV/0!</v>
      </c>
      <c r="Q20" s="97" t="e">
        <f t="shared" si="7"/>
        <v>#DIV/0!</v>
      </c>
      <c r="R20" s="64" t="e">
        <f t="shared" si="8"/>
        <v>#DIV/0!</v>
      </c>
      <c r="S20" s="98" t="e">
        <f t="shared" si="9"/>
        <v>#DIV/0!</v>
      </c>
    </row>
    <row r="21" spans="2:19" ht="23.25" customHeight="1" x14ac:dyDescent="0.4">
      <c r="B21" s="58" t="s">
        <v>409</v>
      </c>
      <c r="C21" s="59" t="e">
        <f>'入力-10'!B29</f>
        <v>#DIV/0!</v>
      </c>
      <c r="D21" s="60" t="e">
        <f>'入力-10'!F29</f>
        <v>#DIV/0!</v>
      </c>
      <c r="E21" s="61" t="e">
        <f t="shared" si="4"/>
        <v>#DIV/0!</v>
      </c>
      <c r="F21" s="62" t="e">
        <f t="shared" si="5"/>
        <v>#DIV/0!</v>
      </c>
      <c r="G21" s="63" t="e">
        <f t="shared" si="0"/>
        <v>#DIV/0!</v>
      </c>
      <c r="H21" s="61" t="e">
        <f t="shared" si="1"/>
        <v>#DIV/0!</v>
      </c>
      <c r="I21" s="62" t="e">
        <f t="shared" si="2"/>
        <v>#DIV/0!</v>
      </c>
      <c r="J21" s="64" t="e">
        <f t="shared" si="3"/>
        <v>#DIV/0!</v>
      </c>
      <c r="K21" s="49"/>
      <c r="M21" s="58" t="s">
        <v>409</v>
      </c>
      <c r="N21" s="59">
        <f>'入力-10'!B13</f>
        <v>0</v>
      </c>
      <c r="O21" s="60">
        <f>'入力-10'!F13</f>
        <v>0</v>
      </c>
      <c r="P21" s="61" t="e">
        <f t="shared" si="6"/>
        <v>#DIV/0!</v>
      </c>
      <c r="Q21" s="97" t="e">
        <f t="shared" si="7"/>
        <v>#DIV/0!</v>
      </c>
      <c r="R21" s="64" t="e">
        <f t="shared" si="8"/>
        <v>#DIV/0!</v>
      </c>
      <c r="S21" s="98" t="e">
        <f t="shared" si="9"/>
        <v>#DIV/0!</v>
      </c>
    </row>
    <row r="22" spans="2:19" ht="23.25" customHeight="1" x14ac:dyDescent="0.4">
      <c r="B22" s="58" t="s">
        <v>410</v>
      </c>
      <c r="C22" s="59" t="e">
        <f>'入力-10'!B94</f>
        <v>#DIV/0!</v>
      </c>
      <c r="D22" s="60" t="e">
        <f>'入力-10'!F94</f>
        <v>#DIV/0!</v>
      </c>
      <c r="E22" s="61" t="e">
        <f t="shared" si="4"/>
        <v>#DIV/0!</v>
      </c>
      <c r="F22" s="62" t="e">
        <f t="shared" si="5"/>
        <v>#DIV/0!</v>
      </c>
      <c r="G22" s="63" t="e">
        <f t="shared" si="0"/>
        <v>#DIV/0!</v>
      </c>
      <c r="H22" s="61" t="e">
        <f t="shared" si="1"/>
        <v>#DIV/0!</v>
      </c>
      <c r="I22" s="62" t="e">
        <f t="shared" si="2"/>
        <v>#DIV/0!</v>
      </c>
      <c r="J22" s="64" t="e">
        <f t="shared" si="3"/>
        <v>#DIV/0!</v>
      </c>
      <c r="K22" s="49"/>
      <c r="M22" s="58" t="s">
        <v>410</v>
      </c>
      <c r="N22" s="59">
        <f>'入力-10'!B37</f>
        <v>0</v>
      </c>
      <c r="O22" s="60">
        <f>'入力-10'!F37</f>
        <v>0</v>
      </c>
      <c r="P22" s="61" t="e">
        <f t="shared" si="6"/>
        <v>#DIV/0!</v>
      </c>
      <c r="Q22" s="97" t="e">
        <f t="shared" si="7"/>
        <v>#DIV/0!</v>
      </c>
      <c r="R22" s="64" t="e">
        <f t="shared" si="8"/>
        <v>#DIV/0!</v>
      </c>
      <c r="S22" s="98" t="e">
        <f t="shared" si="9"/>
        <v>#DIV/0!</v>
      </c>
    </row>
    <row r="23" spans="2:19" ht="23.25" customHeight="1" x14ac:dyDescent="0.4">
      <c r="B23" s="58" t="s">
        <v>411</v>
      </c>
      <c r="C23" s="59" t="e">
        <f>'入力-11'!B117</f>
        <v>#DIV/0!</v>
      </c>
      <c r="D23" s="60" t="e">
        <f>'入力-11'!F117</f>
        <v>#DIV/0!</v>
      </c>
      <c r="E23" s="61" t="e">
        <f t="shared" si="4"/>
        <v>#DIV/0!</v>
      </c>
      <c r="F23" s="62" t="e">
        <f t="shared" si="5"/>
        <v>#DIV/0!</v>
      </c>
      <c r="G23" s="63" t="e">
        <f t="shared" si="0"/>
        <v>#DIV/0!</v>
      </c>
      <c r="H23" s="61" t="e">
        <f t="shared" si="1"/>
        <v>#DIV/0!</v>
      </c>
      <c r="I23" s="62" t="e">
        <f t="shared" si="2"/>
        <v>#DIV/0!</v>
      </c>
      <c r="J23" s="64" t="e">
        <f t="shared" si="3"/>
        <v>#DIV/0!</v>
      </c>
      <c r="K23" s="49"/>
      <c r="M23" s="58" t="s">
        <v>411</v>
      </c>
      <c r="N23" s="59">
        <f>'入力-11'!B13</f>
        <v>0</v>
      </c>
      <c r="O23" s="60">
        <f>'入力-11'!F13</f>
        <v>0</v>
      </c>
      <c r="P23" s="61" t="e">
        <f t="shared" si="6"/>
        <v>#DIV/0!</v>
      </c>
      <c r="Q23" s="97" t="e">
        <f t="shared" si="7"/>
        <v>#DIV/0!</v>
      </c>
      <c r="R23" s="64" t="e">
        <f t="shared" si="8"/>
        <v>#DIV/0!</v>
      </c>
      <c r="S23" s="98" t="e">
        <f t="shared" si="9"/>
        <v>#DIV/0!</v>
      </c>
    </row>
    <row r="24" spans="2:19" ht="23.25" customHeight="1" x14ac:dyDescent="0.4">
      <c r="B24" s="65" t="s">
        <v>412</v>
      </c>
      <c r="C24" s="66" t="e">
        <f>'入力-12'!B139</f>
        <v>#DIV/0!</v>
      </c>
      <c r="D24" s="67" t="e">
        <f>'入力-12'!F139</f>
        <v>#DIV/0!</v>
      </c>
      <c r="E24" s="68" t="e">
        <f t="shared" si="4"/>
        <v>#DIV/0!</v>
      </c>
      <c r="F24" s="69" t="e">
        <f t="shared" si="5"/>
        <v>#DIV/0!</v>
      </c>
      <c r="G24" s="70" t="e">
        <f t="shared" si="0"/>
        <v>#DIV/0!</v>
      </c>
      <c r="H24" s="68" t="e">
        <f t="shared" si="1"/>
        <v>#DIV/0!</v>
      </c>
      <c r="I24" s="69" t="e">
        <f t="shared" si="2"/>
        <v>#DIV/0!</v>
      </c>
      <c r="J24" s="71" t="e">
        <f t="shared" si="3"/>
        <v>#DIV/0!</v>
      </c>
      <c r="K24" s="49"/>
      <c r="M24" s="65" t="s">
        <v>412</v>
      </c>
      <c r="N24" s="66">
        <f>'入力-12'!B13</f>
        <v>0</v>
      </c>
      <c r="O24" s="67">
        <f>'入力-12'!F13</f>
        <v>0</v>
      </c>
      <c r="P24" s="68" t="e">
        <f t="shared" si="6"/>
        <v>#DIV/0!</v>
      </c>
      <c r="Q24" s="99" t="e">
        <f t="shared" si="7"/>
        <v>#DIV/0!</v>
      </c>
      <c r="R24" s="71" t="e">
        <f t="shared" si="8"/>
        <v>#DIV/0!</v>
      </c>
      <c r="S24" s="100" t="e">
        <f t="shared" si="9"/>
        <v>#DIV/0!</v>
      </c>
    </row>
    <row r="25" spans="2:19" ht="28.5" customHeight="1" x14ac:dyDescent="0.4">
      <c r="B25" s="72" t="s">
        <v>413</v>
      </c>
      <c r="C25" s="73" t="e">
        <f>SUM(C9:C24)</f>
        <v>#DIV/0!</v>
      </c>
      <c r="D25" s="74" t="e">
        <f>SUM(D9:D24)</f>
        <v>#DIV/0!</v>
      </c>
      <c r="E25" s="75" t="e">
        <f t="shared" si="4"/>
        <v>#DIV/0!</v>
      </c>
      <c r="F25" s="76" t="e">
        <f t="shared" si="5"/>
        <v>#DIV/0!</v>
      </c>
      <c r="G25" s="77" t="e">
        <f t="shared" si="0"/>
        <v>#DIV/0!</v>
      </c>
      <c r="H25" s="75" t="e">
        <f t="shared" si="1"/>
        <v>#DIV/0!</v>
      </c>
      <c r="I25" s="76" t="e">
        <f t="shared" si="2"/>
        <v>#DIV/0!</v>
      </c>
      <c r="J25" s="78" t="e">
        <f t="shared" si="3"/>
        <v>#DIV/0!</v>
      </c>
      <c r="K25" s="49"/>
      <c r="M25" s="72" t="s">
        <v>413</v>
      </c>
      <c r="N25" s="73">
        <f>SUM(N9:N24)</f>
        <v>0</v>
      </c>
      <c r="O25" s="74">
        <f>SUM(O9:O24)</f>
        <v>0</v>
      </c>
      <c r="P25" s="75" t="e">
        <f t="shared" si="6"/>
        <v>#DIV/0!</v>
      </c>
      <c r="Q25" s="101" t="e">
        <f t="shared" si="7"/>
        <v>#DIV/0!</v>
      </c>
      <c r="R25" s="78" t="e">
        <f t="shared" si="8"/>
        <v>#DIV/0!</v>
      </c>
      <c r="S25" s="102" t="e">
        <f t="shared" si="9"/>
        <v>#DIV/0!</v>
      </c>
    </row>
    <row r="26" spans="2:19" ht="23.25" customHeight="1" x14ac:dyDescent="0.4">
      <c r="B26" s="79" t="s">
        <v>414</v>
      </c>
      <c r="C26" s="80" t="e">
        <f>'入力-13'!B31</f>
        <v>#DIV/0!</v>
      </c>
      <c r="D26" s="81" t="e">
        <f>'入力-13'!F31</f>
        <v>#DIV/0!</v>
      </c>
      <c r="E26" s="82" t="e">
        <f t="shared" si="4"/>
        <v>#DIV/0!</v>
      </c>
      <c r="F26" s="83" t="e">
        <f t="shared" si="5"/>
        <v>#DIV/0!</v>
      </c>
      <c r="G26" s="84" t="e">
        <f t="shared" si="0"/>
        <v>#DIV/0!</v>
      </c>
      <c r="H26" s="82" t="e">
        <f t="shared" si="1"/>
        <v>#DIV/0!</v>
      </c>
      <c r="I26" s="83" t="e">
        <f t="shared" si="2"/>
        <v>#DIV/0!</v>
      </c>
      <c r="J26" s="85" t="e">
        <f t="shared" si="3"/>
        <v>#DIV/0!</v>
      </c>
      <c r="K26" s="49"/>
      <c r="M26" s="79" t="s">
        <v>414</v>
      </c>
      <c r="N26" s="80">
        <f>'入力-13'!B14</f>
        <v>0</v>
      </c>
      <c r="O26" s="81">
        <f>'入力-13'!F14</f>
        <v>0</v>
      </c>
      <c r="P26" s="82" t="e">
        <f t="shared" si="6"/>
        <v>#DIV/0!</v>
      </c>
      <c r="Q26" s="95" t="e">
        <f t="shared" si="7"/>
        <v>#DIV/0!</v>
      </c>
      <c r="R26" s="85" t="e">
        <f t="shared" si="8"/>
        <v>#DIV/0!</v>
      </c>
      <c r="S26" s="96" t="e">
        <f t="shared" si="9"/>
        <v>#DIV/0!</v>
      </c>
    </row>
    <row r="27" spans="2:19" ht="23.25" customHeight="1" x14ac:dyDescent="0.4">
      <c r="B27" s="65" t="s">
        <v>415</v>
      </c>
      <c r="C27" s="66" t="e">
        <f>'入力-13'!K31</f>
        <v>#DIV/0!</v>
      </c>
      <c r="D27" s="67" t="e">
        <f>'入力-13'!O31</f>
        <v>#DIV/0!</v>
      </c>
      <c r="E27" s="68" t="e">
        <f t="shared" si="4"/>
        <v>#DIV/0!</v>
      </c>
      <c r="F27" s="69" t="e">
        <f t="shared" si="5"/>
        <v>#DIV/0!</v>
      </c>
      <c r="G27" s="70" t="e">
        <f t="shared" si="0"/>
        <v>#DIV/0!</v>
      </c>
      <c r="H27" s="68" t="e">
        <f t="shared" si="1"/>
        <v>#DIV/0!</v>
      </c>
      <c r="I27" s="69" t="e">
        <f t="shared" si="2"/>
        <v>#DIV/0!</v>
      </c>
      <c r="J27" s="71" t="e">
        <f>-G27*E27/100</f>
        <v>#DIV/0!</v>
      </c>
      <c r="K27" s="49"/>
      <c r="M27" s="65" t="s">
        <v>415</v>
      </c>
      <c r="N27" s="66">
        <f>'入力-13'!K14</f>
        <v>0</v>
      </c>
      <c r="O27" s="67">
        <f>'入力-13'!O14</f>
        <v>0</v>
      </c>
      <c r="P27" s="68" t="e">
        <f t="shared" si="6"/>
        <v>#DIV/0!</v>
      </c>
      <c r="Q27" s="99" t="e">
        <f t="shared" si="7"/>
        <v>#DIV/0!</v>
      </c>
      <c r="R27" s="71" t="e">
        <f t="shared" si="8"/>
        <v>#DIV/0!</v>
      </c>
      <c r="S27" s="100" t="e">
        <f>-R27*P27/100</f>
        <v>#DIV/0!</v>
      </c>
    </row>
    <row r="28" spans="2:19" ht="28.5" customHeight="1" thickBot="1" x14ac:dyDescent="0.45">
      <c r="B28" s="86" t="s">
        <v>416</v>
      </c>
      <c r="C28" s="87" t="e">
        <f>C25+C26-C27</f>
        <v>#DIV/0!</v>
      </c>
      <c r="D28" s="88" t="e">
        <f>D25+D26-D27</f>
        <v>#DIV/0!</v>
      </c>
      <c r="E28" s="89" t="e">
        <f t="shared" si="4"/>
        <v>#DIV/0!</v>
      </c>
      <c r="F28" s="90" t="e">
        <f t="shared" si="5"/>
        <v>#DIV/0!</v>
      </c>
      <c r="G28" s="91" t="e">
        <f t="shared" si="0"/>
        <v>#DIV/0!</v>
      </c>
      <c r="H28" s="89" t="e">
        <f t="shared" si="1"/>
        <v>#DIV/0!</v>
      </c>
      <c r="I28" s="90" t="e">
        <f t="shared" si="2"/>
        <v>#DIV/0!</v>
      </c>
      <c r="J28" s="92" t="e">
        <f t="shared" si="3"/>
        <v>#DIV/0!</v>
      </c>
      <c r="K28" s="49"/>
      <c r="M28" s="86" t="s">
        <v>416</v>
      </c>
      <c r="N28" s="87">
        <f>N25+N26-N27</f>
        <v>0</v>
      </c>
      <c r="O28" s="88">
        <f>O25+O26-O27</f>
        <v>0</v>
      </c>
      <c r="P28" s="89" t="e">
        <f t="shared" si="6"/>
        <v>#DIV/0!</v>
      </c>
      <c r="Q28" s="103" t="e">
        <f t="shared" si="7"/>
        <v>#DIV/0!</v>
      </c>
      <c r="R28" s="92" t="e">
        <f t="shared" si="8"/>
        <v>#DIV/0!</v>
      </c>
      <c r="S28" s="104" t="e">
        <f t="shared" si="9"/>
        <v>#DIV/0!</v>
      </c>
    </row>
  </sheetData>
  <sheetProtection sheet="1" objects="1" scenarios="1"/>
  <mergeCells count="13">
    <mergeCell ref="S7:S8"/>
    <mergeCell ref="B7:B8"/>
    <mergeCell ref="C7:C8"/>
    <mergeCell ref="D7:D8"/>
    <mergeCell ref="E7:F7"/>
    <mergeCell ref="G7:G8"/>
    <mergeCell ref="M7:M8"/>
    <mergeCell ref="N7:N8"/>
    <mergeCell ref="O7:O8"/>
    <mergeCell ref="P7:Q7"/>
    <mergeCell ref="R7:R8"/>
    <mergeCell ref="J7:J8"/>
    <mergeCell ref="H7:I7"/>
  </mergeCells>
  <phoneticPr fontId="2"/>
  <pageMargins left="0.70866141732283472" right="0.70866141732283472" top="0.74803149606299213" bottom="0.74803149606299213" header="0.31496062992125984" footer="0.31496062992125984"/>
  <pageSetup paperSize="8" scale="52" fitToHeight="0" orientation="portrait" r:id="rId1"/>
  <headerFooter>
    <oddHeade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5AD74-D8BD-4BCF-BFAC-63A0C67A08CE}">
  <sheetPr>
    <tabColor rgb="FF0000CC"/>
    <pageSetUpPr fitToPage="1"/>
  </sheetPr>
  <dimension ref="A7:BQ107"/>
  <sheetViews>
    <sheetView showGridLines="0" zoomScaleNormal="100" workbookViewId="0">
      <selection activeCell="T15" sqref="T15"/>
    </sheetView>
  </sheetViews>
  <sheetFormatPr defaultColWidth="3.375" defaultRowHeight="18.75" x14ac:dyDescent="0.4"/>
  <cols>
    <col min="1" max="35" width="3.375" style="1"/>
    <col min="36" max="36" width="3.375" style="2"/>
    <col min="37" max="69" width="3.375" style="3"/>
  </cols>
  <sheetData>
    <row r="7" spans="1:68" x14ac:dyDescent="0.4">
      <c r="K7" s="8"/>
      <c r="L7" s="107" t="s">
        <v>29</v>
      </c>
      <c r="M7" s="107"/>
      <c r="N7" s="107"/>
      <c r="O7" s="107"/>
      <c r="P7" s="107"/>
      <c r="Q7" s="107"/>
    </row>
    <row r="8" spans="1:68" x14ac:dyDescent="0.4">
      <c r="K8" s="9"/>
      <c r="L8" s="107"/>
      <c r="M8" s="107"/>
      <c r="N8" s="107"/>
      <c r="O8" s="107"/>
      <c r="P8" s="107"/>
      <c r="Q8" s="107"/>
    </row>
    <row r="10" spans="1:68" x14ac:dyDescent="0.4">
      <c r="A10" s="1" t="s">
        <v>13</v>
      </c>
      <c r="H10" s="1" t="s">
        <v>19</v>
      </c>
      <c r="Q10" s="1" t="s">
        <v>19</v>
      </c>
      <c r="Z10" s="1" t="s">
        <v>19</v>
      </c>
      <c r="AL10" s="4" t="s">
        <v>0</v>
      </c>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row>
    <row r="11" spans="1:68" ht="18.75" customHeight="1" x14ac:dyDescent="0.4">
      <c r="B11" s="128" t="s">
        <v>16</v>
      </c>
      <c r="C11" s="128"/>
      <c r="D11" s="128"/>
      <c r="E11" s="128"/>
      <c r="F11" s="128"/>
      <c r="G11" s="128"/>
      <c r="H11" s="128"/>
      <c r="I11" s="128"/>
      <c r="J11" s="136" t="s">
        <v>14</v>
      </c>
      <c r="K11" s="128" t="s">
        <v>17</v>
      </c>
      <c r="L11" s="128"/>
      <c r="M11" s="128"/>
      <c r="N11" s="128"/>
      <c r="O11" s="128"/>
      <c r="P11" s="128"/>
      <c r="Q11" s="128"/>
      <c r="R11" s="128"/>
      <c r="S11" s="163" t="s">
        <v>15</v>
      </c>
      <c r="T11" s="128" t="s">
        <v>18</v>
      </c>
      <c r="U11" s="128"/>
      <c r="V11" s="128"/>
      <c r="W11" s="128"/>
      <c r="X11" s="128"/>
      <c r="Y11" s="128"/>
      <c r="Z11" s="128"/>
      <c r="AA11" s="128"/>
      <c r="AL11" s="5"/>
      <c r="AM11" s="4" t="s">
        <v>220</v>
      </c>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row>
    <row r="12" spans="1:68" x14ac:dyDescent="0.4">
      <c r="B12" s="141">
        <f>はじめに!$B$16</f>
        <v>0</v>
      </c>
      <c r="C12" s="119"/>
      <c r="D12" s="119"/>
      <c r="E12" s="120"/>
      <c r="F12" s="141">
        <f>はじめに!$F$16</f>
        <v>0</v>
      </c>
      <c r="G12" s="119"/>
      <c r="H12" s="119"/>
      <c r="I12" s="120"/>
      <c r="J12" s="136"/>
      <c r="K12" s="121">
        <f>B12</f>
        <v>0</v>
      </c>
      <c r="L12" s="119"/>
      <c r="M12" s="119"/>
      <c r="N12" s="120"/>
      <c r="O12" s="121">
        <f>F12</f>
        <v>0</v>
      </c>
      <c r="P12" s="119"/>
      <c r="Q12" s="119"/>
      <c r="R12" s="120"/>
      <c r="S12" s="163"/>
      <c r="T12" s="121">
        <f>B12</f>
        <v>0</v>
      </c>
      <c r="U12" s="119"/>
      <c r="V12" s="119"/>
      <c r="W12" s="120"/>
      <c r="X12" s="121">
        <f>F12</f>
        <v>0</v>
      </c>
      <c r="Y12" s="119"/>
      <c r="Z12" s="119"/>
      <c r="AA12" s="120"/>
      <c r="AL12" s="5"/>
      <c r="AM12" s="4" t="s">
        <v>492</v>
      </c>
      <c r="AN12" s="5"/>
      <c r="AO12" s="5"/>
      <c r="AP12" s="5"/>
      <c r="AQ12" s="5"/>
      <c r="AR12" s="5"/>
      <c r="AS12" s="5"/>
      <c r="AT12" s="5"/>
      <c r="AU12" s="5"/>
      <c r="AV12" s="5"/>
      <c r="AW12" s="6"/>
      <c r="AX12" s="6"/>
      <c r="AY12" s="6"/>
      <c r="AZ12" s="6"/>
      <c r="BA12" s="6"/>
      <c r="BB12" s="6"/>
      <c r="BC12" s="6"/>
      <c r="BD12" s="6"/>
      <c r="BE12" s="6"/>
      <c r="BF12" s="6"/>
      <c r="BG12" s="6"/>
      <c r="BH12" s="6"/>
      <c r="BI12" s="6"/>
      <c r="BJ12" s="6"/>
      <c r="BK12" s="5"/>
      <c r="BL12" s="5"/>
      <c r="BM12" s="5"/>
      <c r="BN12" s="5"/>
      <c r="BO12" s="5"/>
      <c r="BP12" s="5"/>
    </row>
    <row r="13" spans="1:68" x14ac:dyDescent="0.4">
      <c r="B13" s="241"/>
      <c r="C13" s="242"/>
      <c r="D13" s="242"/>
      <c r="E13" s="243"/>
      <c r="F13" s="241"/>
      <c r="G13" s="242"/>
      <c r="H13" s="242"/>
      <c r="I13" s="243"/>
      <c r="J13" s="136"/>
      <c r="K13" s="241"/>
      <c r="L13" s="242"/>
      <c r="M13" s="242"/>
      <c r="N13" s="243"/>
      <c r="O13" s="241"/>
      <c r="P13" s="242"/>
      <c r="Q13" s="242"/>
      <c r="R13" s="243"/>
      <c r="S13" s="163"/>
      <c r="T13" s="130">
        <f>B13+K13</f>
        <v>0</v>
      </c>
      <c r="U13" s="131"/>
      <c r="V13" s="131"/>
      <c r="W13" s="132"/>
      <c r="X13" s="130">
        <f>F13+O13</f>
        <v>0</v>
      </c>
      <c r="Y13" s="131"/>
      <c r="Z13" s="131"/>
      <c r="AA13" s="132"/>
      <c r="AL13" s="5"/>
      <c r="AM13" s="4"/>
      <c r="AN13" s="5" t="s">
        <v>1</v>
      </c>
      <c r="AO13" s="5"/>
      <c r="AP13" s="5"/>
      <c r="AQ13" s="5"/>
      <c r="AR13" s="5"/>
      <c r="AS13" s="5"/>
      <c r="AT13" s="5"/>
      <c r="AU13" s="5"/>
      <c r="AV13" s="5"/>
      <c r="AW13" s="6"/>
      <c r="AX13" s="6"/>
      <c r="AY13" s="6"/>
      <c r="AZ13" s="6"/>
      <c r="BA13" s="6"/>
      <c r="BB13" s="6"/>
      <c r="BC13" s="6"/>
      <c r="BD13" s="6"/>
      <c r="BE13" s="6"/>
      <c r="BF13" s="6"/>
      <c r="BG13" s="6"/>
      <c r="BH13" s="6"/>
      <c r="BI13" s="6"/>
      <c r="BJ13" s="6"/>
      <c r="BK13" s="5"/>
      <c r="BL13" s="5"/>
      <c r="BM13" s="5"/>
      <c r="BN13" s="5"/>
      <c r="BO13" s="5"/>
      <c r="BP13" s="5"/>
    </row>
    <row r="14" spans="1:68" x14ac:dyDescent="0.4">
      <c r="AL14" s="5"/>
      <c r="AM14" s="4"/>
      <c r="AN14" s="5" t="s">
        <v>2</v>
      </c>
      <c r="AO14" s="5"/>
      <c r="AP14" s="5"/>
      <c r="AQ14" s="5"/>
      <c r="AR14" s="5"/>
      <c r="AS14" s="5"/>
      <c r="AT14" s="5"/>
      <c r="AU14" s="5"/>
      <c r="AV14" s="5"/>
      <c r="AW14" s="6"/>
      <c r="AX14" s="6"/>
      <c r="AY14" s="6"/>
      <c r="AZ14" s="6"/>
      <c r="BA14" s="6"/>
      <c r="BB14" s="6"/>
      <c r="BC14" s="6"/>
      <c r="BD14" s="6"/>
      <c r="BE14" s="6"/>
      <c r="BF14" s="6"/>
      <c r="BG14" s="6"/>
      <c r="BH14" s="6"/>
      <c r="BI14" s="6"/>
      <c r="BJ14" s="6"/>
      <c r="BK14" s="5"/>
      <c r="BL14" s="5"/>
      <c r="BM14" s="5"/>
      <c r="BN14" s="5"/>
      <c r="BO14" s="5"/>
      <c r="BP14" s="5"/>
    </row>
    <row r="15" spans="1:68" x14ac:dyDescent="0.4">
      <c r="A15" s="1" t="s">
        <v>491</v>
      </c>
      <c r="H15" s="1" t="s">
        <v>19</v>
      </c>
      <c r="AL15" s="5"/>
      <c r="AM15" s="4" t="s">
        <v>5</v>
      </c>
      <c r="AN15" s="5"/>
      <c r="AO15" s="5"/>
      <c r="AP15" s="5"/>
      <c r="AQ15" s="5"/>
      <c r="AR15" s="5"/>
      <c r="AS15" s="5"/>
      <c r="AT15" s="5"/>
      <c r="AU15" s="5"/>
      <c r="AV15" s="5"/>
      <c r="AW15" s="6"/>
      <c r="AX15" s="6"/>
      <c r="AY15" s="6"/>
      <c r="AZ15" s="6"/>
      <c r="BA15" s="6"/>
      <c r="BB15" s="6"/>
      <c r="BC15" s="6"/>
      <c r="BD15" s="6"/>
      <c r="BE15" s="6"/>
      <c r="BF15" s="6"/>
      <c r="BG15" s="6"/>
      <c r="BH15" s="6"/>
      <c r="BI15" s="6"/>
      <c r="BJ15" s="6"/>
      <c r="BK15" s="5"/>
      <c r="BL15" s="5"/>
      <c r="BM15" s="5"/>
      <c r="BN15" s="5"/>
      <c r="BO15" s="5"/>
      <c r="BP15" s="5"/>
    </row>
    <row r="16" spans="1:68" x14ac:dyDescent="0.4">
      <c r="B16" s="137" t="s">
        <v>17</v>
      </c>
      <c r="C16" s="137"/>
      <c r="D16" s="137"/>
      <c r="E16" s="137"/>
      <c r="F16" s="137"/>
      <c r="G16" s="137"/>
      <c r="H16" s="137"/>
      <c r="I16" s="137"/>
      <c r="AL16" s="5"/>
      <c r="AM16" s="5"/>
      <c r="AN16" s="5" t="s">
        <v>3</v>
      </c>
      <c r="AO16" s="5"/>
      <c r="AP16" s="5"/>
      <c r="AQ16" s="5"/>
      <c r="AR16" s="5"/>
      <c r="AS16" s="5"/>
      <c r="AT16" s="5"/>
      <c r="AU16" s="5"/>
      <c r="AV16" s="5"/>
      <c r="AW16" s="6"/>
      <c r="AX16" s="6"/>
      <c r="AY16" s="6"/>
      <c r="AZ16" s="6"/>
      <c r="BA16" s="6"/>
      <c r="BB16" s="6"/>
      <c r="BC16" s="6"/>
      <c r="BD16" s="6"/>
      <c r="BE16" s="6"/>
      <c r="BF16" s="6"/>
      <c r="BG16" s="6"/>
      <c r="BH16" s="6"/>
      <c r="BI16" s="6"/>
      <c r="BJ16" s="6"/>
      <c r="BK16" s="5"/>
      <c r="BL16" s="5"/>
      <c r="BM16" s="5"/>
      <c r="BN16" s="5"/>
      <c r="BO16" s="5"/>
      <c r="BP16" s="5"/>
    </row>
    <row r="17" spans="1:68" x14ac:dyDescent="0.4">
      <c r="B17" s="141">
        <f>B12</f>
        <v>0</v>
      </c>
      <c r="C17" s="119"/>
      <c r="D17" s="119"/>
      <c r="E17" s="120"/>
      <c r="F17" s="141">
        <f>F12</f>
        <v>0</v>
      </c>
      <c r="G17" s="119"/>
      <c r="H17" s="119"/>
      <c r="I17" s="120"/>
      <c r="AL17" s="5"/>
      <c r="AM17" s="5"/>
      <c r="AN17" s="5" t="s">
        <v>4</v>
      </c>
      <c r="AO17" s="5"/>
      <c r="AP17" s="5"/>
      <c r="AQ17" s="5"/>
      <c r="AR17" s="5"/>
      <c r="AS17" s="5"/>
      <c r="AT17" s="5"/>
      <c r="AU17" s="5"/>
      <c r="AV17" s="5"/>
      <c r="AW17" s="6"/>
      <c r="AX17" s="6"/>
      <c r="AY17" s="6"/>
      <c r="AZ17" s="6"/>
      <c r="BA17" s="6"/>
      <c r="BB17" s="6"/>
      <c r="BC17" s="6"/>
      <c r="BD17" s="6"/>
      <c r="BE17" s="6"/>
      <c r="BF17" s="6"/>
      <c r="BG17" s="6"/>
      <c r="BH17" s="6"/>
      <c r="BI17" s="6"/>
      <c r="BJ17" s="6"/>
      <c r="BK17" s="5"/>
      <c r="BL17" s="5"/>
      <c r="BM17" s="5"/>
      <c r="BN17" s="5"/>
      <c r="BO17" s="5"/>
      <c r="BP17" s="5"/>
    </row>
    <row r="18" spans="1:68" x14ac:dyDescent="0.4">
      <c r="B18" s="241"/>
      <c r="C18" s="242"/>
      <c r="D18" s="242"/>
      <c r="E18" s="243"/>
      <c r="F18" s="241"/>
      <c r="G18" s="242"/>
      <c r="H18" s="242"/>
      <c r="I18" s="243"/>
      <c r="AL18" s="6"/>
      <c r="AM18" s="4" t="s">
        <v>494</v>
      </c>
      <c r="AN18" s="5"/>
      <c r="AO18" s="5"/>
      <c r="AP18" s="5"/>
      <c r="AQ18" s="5"/>
      <c r="AR18" s="5"/>
      <c r="AS18" s="5"/>
      <c r="AT18" s="5"/>
      <c r="AU18" s="5"/>
      <c r="AV18" s="5"/>
      <c r="AW18" s="6"/>
      <c r="AX18" s="6"/>
      <c r="AY18" s="6"/>
      <c r="AZ18" s="6"/>
      <c r="BA18" s="6"/>
      <c r="BB18" s="6"/>
      <c r="BC18" s="6"/>
      <c r="BD18" s="6"/>
      <c r="BE18" s="6"/>
      <c r="BF18" s="6"/>
      <c r="BG18" s="6"/>
      <c r="BH18" s="6"/>
      <c r="BI18" s="6"/>
      <c r="BJ18" s="6"/>
      <c r="BK18" s="6"/>
      <c r="BL18" s="6"/>
      <c r="BM18" s="6"/>
      <c r="BN18" s="6"/>
      <c r="BO18" s="6"/>
      <c r="BP18" s="6"/>
    </row>
    <row r="19" spans="1:68" x14ac:dyDescent="0.4">
      <c r="AL19" s="6"/>
      <c r="AM19" s="5"/>
      <c r="AN19" s="5" t="s">
        <v>3</v>
      </c>
      <c r="AO19" s="5"/>
      <c r="AP19" s="5"/>
      <c r="AQ19" s="5"/>
      <c r="AR19" s="5"/>
      <c r="AS19" s="5"/>
      <c r="AT19" s="5"/>
      <c r="AU19" s="5"/>
      <c r="AV19" s="5"/>
      <c r="AW19" s="6"/>
      <c r="AX19" s="6"/>
      <c r="AY19" s="6"/>
      <c r="AZ19" s="6"/>
      <c r="BA19" s="6"/>
      <c r="BB19" s="6"/>
      <c r="BC19" s="6"/>
      <c r="BD19" s="6"/>
      <c r="BE19" s="6"/>
      <c r="BF19" s="6"/>
      <c r="BG19" s="6"/>
      <c r="BH19" s="6"/>
      <c r="BI19" s="6"/>
      <c r="BJ19" s="6"/>
      <c r="BK19" s="6"/>
      <c r="BL19" s="6"/>
      <c r="BM19" s="6"/>
      <c r="BN19" s="6"/>
      <c r="BO19" s="6"/>
      <c r="BP19" s="6"/>
    </row>
    <row r="20" spans="1:68" x14ac:dyDescent="0.4">
      <c r="A20" s="1" t="s">
        <v>20</v>
      </c>
      <c r="H20" s="1" t="s">
        <v>21</v>
      </c>
      <c r="Q20" s="1" t="s">
        <v>21</v>
      </c>
      <c r="AL20" s="6"/>
      <c r="AM20" s="5"/>
      <c r="AN20" s="5" t="s">
        <v>4</v>
      </c>
      <c r="AO20" s="5"/>
      <c r="AP20" s="5"/>
      <c r="AQ20" s="5"/>
      <c r="AR20" s="5"/>
      <c r="AS20" s="5"/>
      <c r="AT20" s="5"/>
      <c r="AU20" s="5"/>
      <c r="AV20" s="5"/>
      <c r="AW20" s="6"/>
      <c r="AX20" s="6"/>
      <c r="AY20" s="6"/>
      <c r="AZ20" s="6"/>
      <c r="BA20" s="6"/>
      <c r="BB20" s="6"/>
      <c r="BC20" s="6"/>
      <c r="BD20" s="6"/>
      <c r="BE20" s="6"/>
      <c r="BF20" s="6"/>
      <c r="BG20" s="6"/>
      <c r="BH20" s="6"/>
      <c r="BI20" s="6"/>
      <c r="BJ20" s="6"/>
      <c r="BK20" s="6"/>
      <c r="BL20" s="6"/>
      <c r="BM20" s="6"/>
      <c r="BN20" s="6"/>
      <c r="BO20" s="6"/>
      <c r="BP20" s="6"/>
    </row>
    <row r="21" spans="1:68" x14ac:dyDescent="0.4">
      <c r="B21" s="133">
        <f>はじめに!$B$11</f>
        <v>0</v>
      </c>
      <c r="C21" s="134"/>
      <c r="D21" s="134"/>
      <c r="E21" s="134"/>
      <c r="F21" s="134"/>
      <c r="G21" s="134"/>
      <c r="H21" s="134"/>
      <c r="I21" s="135"/>
      <c r="K21" s="137" t="s">
        <v>42</v>
      </c>
      <c r="L21" s="137"/>
      <c r="M21" s="137"/>
      <c r="N21" s="137"/>
      <c r="O21" s="137"/>
      <c r="P21" s="137"/>
      <c r="Q21" s="137"/>
      <c r="R21" s="137"/>
      <c r="V21" s="10"/>
      <c r="W21" s="10"/>
      <c r="AL21" s="6"/>
      <c r="AM21" s="4" t="s">
        <v>8</v>
      </c>
      <c r="AN21" s="5"/>
      <c r="AO21" s="5"/>
      <c r="AP21" s="5"/>
      <c r="AQ21" s="5"/>
      <c r="AR21" s="5"/>
      <c r="AS21" s="5"/>
      <c r="AT21" s="5"/>
      <c r="AU21" s="5"/>
      <c r="AV21" s="5"/>
      <c r="AW21" s="6"/>
      <c r="AX21" s="6"/>
      <c r="AY21" s="6"/>
      <c r="AZ21" s="6"/>
      <c r="BA21" s="6"/>
      <c r="BB21" s="6"/>
      <c r="BC21" s="6"/>
      <c r="BD21" s="6"/>
      <c r="BE21" s="6"/>
      <c r="BF21" s="6"/>
      <c r="BG21" s="6"/>
      <c r="BH21" s="6"/>
      <c r="BI21" s="6"/>
      <c r="BJ21" s="6"/>
      <c r="BK21" s="6"/>
      <c r="BL21" s="6"/>
      <c r="BM21" s="6"/>
      <c r="BN21" s="6"/>
      <c r="BO21" s="6"/>
      <c r="BP21" s="6"/>
    </row>
    <row r="22" spans="1:68" x14ac:dyDescent="0.4">
      <c r="B22" s="121">
        <f>$B$12</f>
        <v>0</v>
      </c>
      <c r="C22" s="119"/>
      <c r="D22" s="119"/>
      <c r="E22" s="120"/>
      <c r="F22" s="121">
        <f>$F$12</f>
        <v>0</v>
      </c>
      <c r="G22" s="119"/>
      <c r="H22" s="119"/>
      <c r="I22" s="120"/>
      <c r="K22" s="121">
        <f>$B$12</f>
        <v>0</v>
      </c>
      <c r="L22" s="119"/>
      <c r="M22" s="119"/>
      <c r="N22" s="120"/>
      <c r="O22" s="121">
        <f>$F$12</f>
        <v>0</v>
      </c>
      <c r="P22" s="119"/>
      <c r="Q22" s="119"/>
      <c r="R22" s="120"/>
      <c r="AL22" s="6"/>
      <c r="AM22" s="6"/>
      <c r="AN22" s="5" t="s">
        <v>7</v>
      </c>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row>
    <row r="23" spans="1:68" x14ac:dyDescent="0.4">
      <c r="B23" s="241"/>
      <c r="C23" s="242"/>
      <c r="D23" s="242"/>
      <c r="E23" s="243"/>
      <c r="F23" s="241"/>
      <c r="G23" s="242"/>
      <c r="H23" s="242"/>
      <c r="I23" s="243"/>
      <c r="K23" s="241"/>
      <c r="L23" s="242"/>
      <c r="M23" s="242"/>
      <c r="N23" s="243"/>
      <c r="O23" s="241"/>
      <c r="P23" s="242"/>
      <c r="Q23" s="242"/>
      <c r="R23" s="243"/>
      <c r="AL23" s="6"/>
      <c r="AM23" s="4" t="s">
        <v>469</v>
      </c>
      <c r="AN23" s="5"/>
      <c r="AO23" s="5"/>
      <c r="AP23" s="5"/>
      <c r="AQ23" s="5"/>
      <c r="AR23" s="5"/>
      <c r="AS23" s="5"/>
      <c r="AT23" s="5"/>
      <c r="AU23" s="5"/>
      <c r="AV23" s="5"/>
      <c r="AW23" s="6"/>
      <c r="AX23" s="6"/>
      <c r="AY23" s="6"/>
      <c r="AZ23" s="6"/>
      <c r="BA23" s="6"/>
      <c r="BB23" s="6"/>
      <c r="BC23" s="6"/>
      <c r="BD23" s="6"/>
      <c r="BE23" s="6"/>
      <c r="BF23" s="6"/>
      <c r="BG23" s="6"/>
      <c r="BH23" s="6"/>
      <c r="BI23" s="6"/>
      <c r="BJ23" s="6"/>
      <c r="BK23" s="6"/>
      <c r="BL23" s="6"/>
      <c r="BM23" s="6"/>
      <c r="BN23" s="6"/>
      <c r="BO23" s="6"/>
      <c r="BP23" s="6"/>
    </row>
    <row r="24" spans="1:68" x14ac:dyDescent="0.4">
      <c r="E24" s="113" t="s">
        <v>22</v>
      </c>
      <c r="F24" s="113"/>
      <c r="N24" s="113" t="s">
        <v>22</v>
      </c>
      <c r="O24" s="113"/>
      <c r="T24" s="7" t="s">
        <v>23</v>
      </c>
      <c r="V24" s="7"/>
      <c r="W24" s="7"/>
      <c r="X24" s="7"/>
      <c r="Y24" s="7"/>
      <c r="Z24" s="7"/>
      <c r="AA24" s="7"/>
      <c r="AL24" s="6"/>
      <c r="AM24" s="4" t="s">
        <v>470</v>
      </c>
      <c r="AN24" s="5"/>
      <c r="AO24" s="5"/>
      <c r="AP24" s="5"/>
      <c r="AQ24" s="5"/>
      <c r="AR24" s="5"/>
      <c r="AS24" s="5"/>
      <c r="AT24" s="5"/>
      <c r="AU24" s="5"/>
      <c r="AV24" s="5"/>
      <c r="AW24" s="6"/>
      <c r="AX24" s="6"/>
      <c r="AY24" s="6"/>
      <c r="AZ24" s="6"/>
      <c r="BA24" s="6"/>
      <c r="BB24" s="6"/>
      <c r="BC24" s="6"/>
      <c r="BD24" s="6"/>
      <c r="BE24" s="6"/>
      <c r="BF24" s="6"/>
      <c r="BG24" s="6"/>
      <c r="BH24" s="6"/>
      <c r="BI24" s="6"/>
      <c r="BJ24" s="6"/>
      <c r="BK24" s="6"/>
      <c r="BL24" s="6"/>
      <c r="BM24" s="6"/>
      <c r="BN24" s="6"/>
      <c r="BO24" s="6"/>
      <c r="BP24" s="6"/>
    </row>
    <row r="25" spans="1:68" x14ac:dyDescent="0.4">
      <c r="E25" s="149"/>
      <c r="F25" s="149"/>
      <c r="H25" s="1" t="s">
        <v>19</v>
      </c>
      <c r="N25" s="149"/>
      <c r="O25" s="149"/>
      <c r="Q25" s="1" t="s">
        <v>19</v>
      </c>
      <c r="S25" s="7"/>
      <c r="T25" s="7"/>
      <c r="U25" s="7"/>
      <c r="V25" s="7"/>
      <c r="W25" s="7"/>
      <c r="X25" s="7"/>
      <c r="Y25" s="7"/>
      <c r="Z25" s="7"/>
      <c r="AA25" s="7"/>
      <c r="AL25" s="6"/>
      <c r="AM25" s="5"/>
      <c r="AN25" s="5" t="s">
        <v>7</v>
      </c>
      <c r="AO25" s="5"/>
      <c r="AP25" s="5"/>
      <c r="AQ25" s="5"/>
      <c r="AR25" s="5"/>
      <c r="AS25" s="5"/>
      <c r="AT25" s="5"/>
      <c r="AU25" s="5"/>
      <c r="AV25" s="5"/>
      <c r="AW25" s="6"/>
      <c r="AX25" s="6"/>
      <c r="AY25" s="6"/>
      <c r="AZ25" s="6"/>
      <c r="BA25" s="6"/>
      <c r="BB25" s="6"/>
      <c r="BC25" s="6"/>
      <c r="BD25" s="6"/>
      <c r="BE25" s="6"/>
      <c r="BF25" s="6"/>
      <c r="BG25" s="6"/>
      <c r="BH25" s="6"/>
      <c r="BI25" s="6"/>
      <c r="BJ25" s="6"/>
      <c r="BK25" s="6"/>
      <c r="BL25" s="6"/>
      <c r="BM25" s="6"/>
      <c r="BN25" s="6"/>
      <c r="BO25" s="6"/>
      <c r="BP25" s="6"/>
    </row>
    <row r="26" spans="1:68" x14ac:dyDescent="0.4">
      <c r="B26" s="145">
        <f>$B$21</f>
        <v>0</v>
      </c>
      <c r="C26" s="146">
        <f t="shared" ref="C26:I26" si="0">$B$21</f>
        <v>0</v>
      </c>
      <c r="D26" s="146">
        <f t="shared" si="0"/>
        <v>0</v>
      </c>
      <c r="E26" s="146">
        <f t="shared" si="0"/>
        <v>0</v>
      </c>
      <c r="F26" s="146">
        <f t="shared" si="0"/>
        <v>0</v>
      </c>
      <c r="G26" s="146">
        <f t="shared" si="0"/>
        <v>0</v>
      </c>
      <c r="H26" s="146">
        <f t="shared" si="0"/>
        <v>0</v>
      </c>
      <c r="I26" s="147">
        <f t="shared" si="0"/>
        <v>0</v>
      </c>
      <c r="K26" s="148" t="s">
        <v>42</v>
      </c>
      <c r="L26" s="148"/>
      <c r="M26" s="148"/>
      <c r="N26" s="148"/>
      <c r="O26" s="148"/>
      <c r="P26" s="148"/>
      <c r="Q26" s="148"/>
      <c r="R26" s="148"/>
      <c r="V26" s="10"/>
      <c r="AL26" s="6"/>
      <c r="AM26" s="5"/>
      <c r="AN26" s="5" t="s">
        <v>2</v>
      </c>
      <c r="AO26" s="5"/>
      <c r="AP26" s="5"/>
      <c r="AQ26" s="5"/>
      <c r="AR26" s="5"/>
      <c r="AS26" s="5"/>
      <c r="AT26" s="5"/>
      <c r="AU26" s="5"/>
      <c r="AV26" s="5"/>
      <c r="AW26" s="6"/>
      <c r="AX26" s="6"/>
      <c r="AY26" s="6"/>
      <c r="AZ26" s="6"/>
      <c r="BA26" s="6"/>
      <c r="BB26" s="6"/>
      <c r="BC26" s="6"/>
      <c r="BD26" s="6"/>
      <c r="BE26" s="6"/>
      <c r="BF26" s="6"/>
      <c r="BG26" s="6"/>
      <c r="BH26" s="6"/>
      <c r="BI26" s="6"/>
      <c r="BJ26" s="6"/>
      <c r="BK26" s="6"/>
      <c r="BL26" s="6"/>
      <c r="BM26" s="6"/>
      <c r="BN26" s="6"/>
      <c r="BO26" s="6"/>
      <c r="BP26" s="6"/>
    </row>
    <row r="27" spans="1:68" x14ac:dyDescent="0.4">
      <c r="B27" s="121">
        <f>$B$12</f>
        <v>0</v>
      </c>
      <c r="C27" s="119"/>
      <c r="D27" s="119"/>
      <c r="E27" s="120"/>
      <c r="F27" s="121">
        <f>$F$12</f>
        <v>0</v>
      </c>
      <c r="G27" s="119"/>
      <c r="H27" s="119"/>
      <c r="I27" s="120"/>
      <c r="K27" s="121">
        <f>$B$12</f>
        <v>0</v>
      </c>
      <c r="L27" s="119"/>
      <c r="M27" s="119"/>
      <c r="N27" s="120"/>
      <c r="O27" s="121">
        <f>$F$12</f>
        <v>0</v>
      </c>
      <c r="P27" s="119"/>
      <c r="Q27" s="119"/>
      <c r="R27" s="120"/>
      <c r="AL27" s="6"/>
      <c r="AM27" s="4" t="s">
        <v>9</v>
      </c>
      <c r="AN27" s="5"/>
      <c r="AO27" s="5"/>
      <c r="AP27" s="5"/>
      <c r="AQ27" s="5"/>
      <c r="AR27" s="5"/>
      <c r="AS27" s="5"/>
      <c r="AT27" s="5"/>
      <c r="AU27" s="5"/>
      <c r="AV27" s="5"/>
      <c r="AW27" s="6"/>
      <c r="AX27" s="6"/>
      <c r="AY27" s="6"/>
      <c r="AZ27" s="6"/>
      <c r="BA27" s="6"/>
      <c r="BB27" s="6"/>
      <c r="BC27" s="6"/>
      <c r="BD27" s="6"/>
      <c r="BE27" s="6"/>
      <c r="BF27" s="6"/>
      <c r="BG27" s="6"/>
      <c r="BH27" s="6"/>
      <c r="BI27" s="6"/>
      <c r="BJ27" s="6"/>
      <c r="BK27" s="6"/>
      <c r="BL27" s="6"/>
      <c r="BM27" s="6"/>
      <c r="BN27" s="6"/>
      <c r="BO27" s="6"/>
      <c r="BP27" s="6"/>
    </row>
    <row r="28" spans="1:68" x14ac:dyDescent="0.4">
      <c r="B28" s="130">
        <f>B23*10</f>
        <v>0</v>
      </c>
      <c r="C28" s="131"/>
      <c r="D28" s="131"/>
      <c r="E28" s="132"/>
      <c r="F28" s="130">
        <f>F23*10</f>
        <v>0</v>
      </c>
      <c r="G28" s="131"/>
      <c r="H28" s="131"/>
      <c r="I28" s="132"/>
      <c r="K28" s="130">
        <f>K23*10</f>
        <v>0</v>
      </c>
      <c r="L28" s="131"/>
      <c r="M28" s="131"/>
      <c r="N28" s="132"/>
      <c r="O28" s="130">
        <f>O23*10</f>
        <v>0</v>
      </c>
      <c r="P28" s="131"/>
      <c r="Q28" s="131"/>
      <c r="R28" s="132"/>
      <c r="AL28" s="6"/>
      <c r="AM28" s="5"/>
      <c r="AN28" s="5" t="s">
        <v>7</v>
      </c>
      <c r="AO28" s="5"/>
      <c r="AP28" s="5"/>
      <c r="AQ28" s="5"/>
      <c r="AR28" s="5"/>
      <c r="AS28" s="5"/>
      <c r="AT28" s="5"/>
      <c r="AU28" s="5"/>
      <c r="AV28" s="5"/>
      <c r="AW28" s="6"/>
      <c r="AX28" s="6"/>
      <c r="AY28" s="6"/>
      <c r="AZ28" s="6"/>
      <c r="BA28" s="6"/>
      <c r="BB28" s="6"/>
      <c r="BC28" s="6"/>
      <c r="BD28" s="6"/>
      <c r="BE28" s="6"/>
      <c r="BF28" s="6"/>
      <c r="BG28" s="6"/>
      <c r="BH28" s="6"/>
      <c r="BI28" s="6"/>
      <c r="BJ28" s="6"/>
      <c r="BK28" s="6"/>
      <c r="BL28" s="6"/>
      <c r="BM28" s="6"/>
      <c r="BN28" s="6"/>
      <c r="BO28" s="6"/>
      <c r="BP28" s="6"/>
    </row>
    <row r="29" spans="1:68" x14ac:dyDescent="0.4">
      <c r="AL29" s="6"/>
      <c r="AM29" s="5"/>
      <c r="AN29" s="5" t="s">
        <v>10</v>
      </c>
      <c r="AO29" s="5"/>
      <c r="AP29" s="5"/>
      <c r="AQ29" s="5"/>
      <c r="AR29" s="5"/>
      <c r="AS29" s="5"/>
      <c r="AT29" s="5"/>
      <c r="AU29" s="5"/>
      <c r="AV29" s="5"/>
      <c r="AW29" s="6"/>
      <c r="AX29" s="6"/>
      <c r="AY29" s="6"/>
      <c r="AZ29" s="6"/>
      <c r="BA29" s="6"/>
      <c r="BB29" s="6"/>
      <c r="BC29" s="6"/>
      <c r="BD29" s="6"/>
      <c r="BE29" s="6"/>
      <c r="BF29" s="6"/>
      <c r="BG29" s="6"/>
      <c r="BH29" s="6"/>
      <c r="BI29" s="6"/>
      <c r="BJ29" s="6"/>
      <c r="BK29" s="6"/>
      <c r="BL29" s="6"/>
      <c r="BM29" s="6"/>
      <c r="BN29" s="6"/>
      <c r="BO29" s="6"/>
      <c r="BP29" s="6"/>
    </row>
    <row r="30" spans="1:68" x14ac:dyDescent="0.4">
      <c r="A30" s="1" t="s">
        <v>24</v>
      </c>
      <c r="H30" s="1" t="s">
        <v>496</v>
      </c>
      <c r="Q30" s="1" t="s">
        <v>493</v>
      </c>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row>
    <row r="31" spans="1:68" x14ac:dyDescent="0.4">
      <c r="B31" s="137" t="s">
        <v>498</v>
      </c>
      <c r="C31" s="137"/>
      <c r="D31" s="137"/>
      <c r="E31" s="137"/>
      <c r="F31" s="137"/>
      <c r="G31" s="137"/>
      <c r="H31" s="137"/>
      <c r="I31" s="137"/>
      <c r="K31" s="137" t="s">
        <v>498</v>
      </c>
      <c r="L31" s="137"/>
      <c r="M31" s="137"/>
      <c r="N31" s="137"/>
      <c r="O31" s="137"/>
      <c r="P31" s="137"/>
      <c r="Q31" s="137"/>
      <c r="R31" s="137"/>
    </row>
    <row r="32" spans="1:68" x14ac:dyDescent="0.4">
      <c r="B32" s="121">
        <f>$B$12</f>
        <v>0</v>
      </c>
      <c r="C32" s="119"/>
      <c r="D32" s="119"/>
      <c r="E32" s="120"/>
      <c r="F32" s="121">
        <f>$F$12</f>
        <v>0</v>
      </c>
      <c r="G32" s="119"/>
      <c r="H32" s="119"/>
      <c r="I32" s="120"/>
      <c r="J32" s="105" t="s">
        <v>499</v>
      </c>
      <c r="K32" s="121">
        <f>$B$12</f>
        <v>0</v>
      </c>
      <c r="L32" s="119"/>
      <c r="M32" s="119"/>
      <c r="N32" s="120"/>
      <c r="O32" s="121">
        <f>$F$12</f>
        <v>0</v>
      </c>
      <c r="P32" s="119"/>
      <c r="Q32" s="119"/>
      <c r="R32" s="120"/>
      <c r="T32" s="7" t="s">
        <v>23</v>
      </c>
      <c r="AL32" s="4" t="s">
        <v>11</v>
      </c>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row>
    <row r="33" spans="2:68" x14ac:dyDescent="0.4">
      <c r="B33" s="241"/>
      <c r="C33" s="242"/>
      <c r="D33" s="242"/>
      <c r="E33" s="243"/>
      <c r="F33" s="241"/>
      <c r="G33" s="242"/>
      <c r="H33" s="242"/>
      <c r="I33" s="243"/>
      <c r="K33" s="157">
        <f>B33*10</f>
        <v>0</v>
      </c>
      <c r="L33" s="158"/>
      <c r="M33" s="158"/>
      <c r="N33" s="159"/>
      <c r="O33" s="157">
        <f>F33*10</f>
        <v>0</v>
      </c>
      <c r="P33" s="158"/>
      <c r="Q33" s="158"/>
      <c r="R33" s="159"/>
      <c r="AL33" s="5"/>
      <c r="AM33" s="4" t="s">
        <v>12</v>
      </c>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row>
    <row r="34" spans="2:68" x14ac:dyDescent="0.4">
      <c r="B34" s="32" t="s">
        <v>497</v>
      </c>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row>
    <row r="35" spans="2:68" x14ac:dyDescent="0.4">
      <c r="H35" s="1" t="s">
        <v>493</v>
      </c>
      <c r="Q35" s="1" t="s">
        <v>493</v>
      </c>
      <c r="Z35" s="1" t="s">
        <v>493</v>
      </c>
    </row>
    <row r="36" spans="2:68" x14ac:dyDescent="0.4">
      <c r="B36" s="137" t="s">
        <v>500</v>
      </c>
      <c r="C36" s="137"/>
      <c r="D36" s="137"/>
      <c r="E36" s="137"/>
      <c r="F36" s="137"/>
      <c r="G36" s="137"/>
      <c r="H36" s="137"/>
      <c r="I36" s="137"/>
      <c r="K36" s="137" t="s">
        <v>498</v>
      </c>
      <c r="L36" s="137"/>
      <c r="M36" s="137"/>
      <c r="N36" s="137"/>
      <c r="O36" s="137"/>
      <c r="P36" s="137"/>
      <c r="Q36" s="137"/>
      <c r="R36" s="137"/>
      <c r="T36" s="137" t="s">
        <v>504</v>
      </c>
      <c r="U36" s="137"/>
      <c r="V36" s="137"/>
      <c r="W36" s="137"/>
      <c r="X36" s="137"/>
      <c r="Y36" s="137"/>
      <c r="Z36" s="137"/>
      <c r="AA36" s="137"/>
    </row>
    <row r="37" spans="2:68" x14ac:dyDescent="0.4">
      <c r="B37" s="141">
        <f>B32</f>
        <v>0</v>
      </c>
      <c r="C37" s="119"/>
      <c r="D37" s="119"/>
      <c r="E37" s="120"/>
      <c r="F37" s="141">
        <f>F32</f>
        <v>0</v>
      </c>
      <c r="G37" s="119"/>
      <c r="H37" s="119"/>
      <c r="I37" s="120"/>
      <c r="J37" s="16" t="s">
        <v>495</v>
      </c>
      <c r="K37" s="121">
        <f>$B$12</f>
        <v>0</v>
      </c>
      <c r="L37" s="119"/>
      <c r="M37" s="119"/>
      <c r="N37" s="120"/>
      <c r="O37" s="121">
        <f>$F$12</f>
        <v>0</v>
      </c>
      <c r="P37" s="119"/>
      <c r="Q37" s="119"/>
      <c r="R37" s="120"/>
      <c r="S37" s="1" t="s">
        <v>502</v>
      </c>
      <c r="T37" s="121">
        <f>$B$12</f>
        <v>0</v>
      </c>
      <c r="U37" s="119"/>
      <c r="V37" s="119"/>
      <c r="W37" s="120"/>
      <c r="X37" s="121">
        <f>$F$12</f>
        <v>0</v>
      </c>
      <c r="Y37" s="119"/>
      <c r="Z37" s="119"/>
      <c r="AA37" s="120"/>
    </row>
    <row r="38" spans="2:68" x14ac:dyDescent="0.4">
      <c r="B38" s="157">
        <f>B18</f>
        <v>0</v>
      </c>
      <c r="C38" s="158"/>
      <c r="D38" s="158"/>
      <c r="E38" s="159"/>
      <c r="F38" s="157">
        <f>F18</f>
        <v>0</v>
      </c>
      <c r="G38" s="158"/>
      <c r="H38" s="158"/>
      <c r="I38" s="159"/>
      <c r="K38" s="157">
        <f>K33</f>
        <v>0</v>
      </c>
      <c r="L38" s="158"/>
      <c r="M38" s="158"/>
      <c r="N38" s="159"/>
      <c r="O38" s="157">
        <f>O33</f>
        <v>0</v>
      </c>
      <c r="P38" s="158"/>
      <c r="Q38" s="158"/>
      <c r="R38" s="159"/>
      <c r="T38" s="157">
        <f>B38-K38</f>
        <v>0</v>
      </c>
      <c r="U38" s="158"/>
      <c r="V38" s="158"/>
      <c r="W38" s="159"/>
      <c r="X38" s="157">
        <f>F38-O38</f>
        <v>0</v>
      </c>
      <c r="Y38" s="158"/>
      <c r="Z38" s="158"/>
      <c r="AA38" s="159"/>
    </row>
    <row r="39" spans="2:68" x14ac:dyDescent="0.4">
      <c r="B39" s="32" t="s">
        <v>501</v>
      </c>
      <c r="K39" s="32" t="s">
        <v>503</v>
      </c>
    </row>
    <row r="40" spans="2:68" x14ac:dyDescent="0.4">
      <c r="I40" s="1" t="s">
        <v>26</v>
      </c>
      <c r="R40" s="1" t="s">
        <v>26</v>
      </c>
      <c r="T40" s="18"/>
      <c r="U40" s="18"/>
      <c r="V40" s="18"/>
      <c r="W40" s="18"/>
      <c r="X40" s="18"/>
    </row>
    <row r="41" spans="2:68" x14ac:dyDescent="0.4">
      <c r="B41" s="133" t="str">
        <f t="shared" ref="B41:I41" si="1">CONCATENATE($B$21,"・林野面積")</f>
        <v>0・林野面積</v>
      </c>
      <c r="C41" s="134" t="str">
        <f t="shared" si="1"/>
        <v>0・林野面積</v>
      </c>
      <c r="D41" s="134" t="str">
        <f t="shared" si="1"/>
        <v>0・林野面積</v>
      </c>
      <c r="E41" s="134" t="str">
        <f t="shared" si="1"/>
        <v>0・林野面積</v>
      </c>
      <c r="F41" s="134" t="str">
        <f t="shared" si="1"/>
        <v>0・林野面積</v>
      </c>
      <c r="G41" s="134" t="str">
        <f t="shared" si="1"/>
        <v>0・林野面積</v>
      </c>
      <c r="H41" s="134" t="str">
        <f t="shared" si="1"/>
        <v>0・林野面積</v>
      </c>
      <c r="I41" s="135" t="str">
        <f t="shared" si="1"/>
        <v>0・林野面積</v>
      </c>
      <c r="K41" s="137" t="s">
        <v>28</v>
      </c>
      <c r="L41" s="137"/>
      <c r="M41" s="137"/>
      <c r="N41" s="137"/>
      <c r="O41" s="137"/>
      <c r="P41" s="137"/>
      <c r="Q41" s="137"/>
      <c r="R41" s="137"/>
      <c r="T41" s="137" t="s">
        <v>114</v>
      </c>
      <c r="U41" s="137"/>
      <c r="V41" s="137"/>
      <c r="W41" s="137"/>
      <c r="X41" s="137"/>
      <c r="Y41" s="137"/>
      <c r="Z41" s="137"/>
      <c r="AA41" s="137"/>
    </row>
    <row r="42" spans="2:68" x14ac:dyDescent="0.4">
      <c r="B42" s="121">
        <f>$B$12</f>
        <v>0</v>
      </c>
      <c r="C42" s="119"/>
      <c r="D42" s="119"/>
      <c r="E42" s="120"/>
      <c r="F42" s="121">
        <f>$F$12</f>
        <v>0</v>
      </c>
      <c r="G42" s="119"/>
      <c r="H42" s="119"/>
      <c r="I42" s="120"/>
      <c r="J42" s="16" t="s">
        <v>505</v>
      </c>
      <c r="K42" s="121">
        <f>$B$12</f>
        <v>0</v>
      </c>
      <c r="L42" s="119"/>
      <c r="M42" s="119"/>
      <c r="N42" s="120"/>
      <c r="O42" s="121">
        <f>$F$12</f>
        <v>0</v>
      </c>
      <c r="P42" s="119"/>
      <c r="Q42" s="119"/>
      <c r="R42" s="120"/>
      <c r="S42" s="16" t="s">
        <v>15</v>
      </c>
      <c r="T42" s="121">
        <f>$B$12</f>
        <v>0</v>
      </c>
      <c r="U42" s="119"/>
      <c r="V42" s="119"/>
      <c r="W42" s="120"/>
      <c r="X42" s="121">
        <f>$F$12</f>
        <v>0</v>
      </c>
      <c r="Y42" s="119"/>
      <c r="Z42" s="119"/>
      <c r="AA42" s="120"/>
    </row>
    <row r="43" spans="2:68" x14ac:dyDescent="0.4">
      <c r="B43" s="241"/>
      <c r="C43" s="242"/>
      <c r="D43" s="242"/>
      <c r="E43" s="243"/>
      <c r="F43" s="241"/>
      <c r="G43" s="242"/>
      <c r="H43" s="242"/>
      <c r="I43" s="243"/>
      <c r="K43" s="241"/>
      <c r="L43" s="242"/>
      <c r="M43" s="242"/>
      <c r="N43" s="243"/>
      <c r="O43" s="241"/>
      <c r="P43" s="242"/>
      <c r="Q43" s="242"/>
      <c r="R43" s="243"/>
      <c r="T43" s="164" t="e">
        <f>B43/K43</f>
        <v>#DIV/0!</v>
      </c>
      <c r="U43" s="165"/>
      <c r="V43" s="165"/>
      <c r="W43" s="166"/>
      <c r="X43" s="164" t="e">
        <f>F43/O43</f>
        <v>#DIV/0!</v>
      </c>
      <c r="Y43" s="165"/>
      <c r="Z43" s="165"/>
      <c r="AA43" s="166"/>
    </row>
    <row r="44" spans="2:68" x14ac:dyDescent="0.4">
      <c r="K44" s="18"/>
      <c r="L44" s="18"/>
      <c r="M44" s="18"/>
      <c r="N44" s="18"/>
      <c r="O44" s="18"/>
      <c r="P44" s="18"/>
      <c r="Q44" s="18"/>
      <c r="R44" s="18"/>
      <c r="S44" s="18"/>
      <c r="T44" s="18"/>
      <c r="U44" s="18"/>
      <c r="V44" s="18"/>
      <c r="W44" s="13"/>
    </row>
    <row r="45" spans="2:68" x14ac:dyDescent="0.4">
      <c r="H45" s="1" t="s">
        <v>19</v>
      </c>
      <c r="K45" s="18"/>
      <c r="L45" s="18"/>
      <c r="M45" s="18"/>
      <c r="N45" s="18"/>
      <c r="O45" s="18"/>
      <c r="P45" s="18"/>
      <c r="Q45" s="18"/>
      <c r="R45" s="18"/>
      <c r="S45" s="18"/>
      <c r="T45" s="18"/>
      <c r="U45" s="18"/>
      <c r="V45" s="18"/>
      <c r="W45" s="13"/>
    </row>
    <row r="46" spans="2:68" x14ac:dyDescent="0.4">
      <c r="B46" s="156" t="s">
        <v>504</v>
      </c>
      <c r="C46" s="156"/>
      <c r="D46" s="156"/>
      <c r="E46" s="156"/>
      <c r="F46" s="156"/>
      <c r="G46" s="156"/>
      <c r="H46" s="156"/>
      <c r="I46" s="156"/>
      <c r="K46" s="18"/>
      <c r="L46" s="18"/>
      <c r="M46" s="18"/>
      <c r="N46" s="18"/>
      <c r="O46" s="18"/>
      <c r="P46" s="18"/>
      <c r="Q46" s="18"/>
      <c r="R46" s="18"/>
      <c r="S46" s="18"/>
      <c r="T46" s="18"/>
      <c r="U46" s="18"/>
      <c r="V46" s="18"/>
      <c r="W46" s="13"/>
    </row>
    <row r="47" spans="2:68" x14ac:dyDescent="0.4">
      <c r="B47" s="121">
        <f>$B$12</f>
        <v>0</v>
      </c>
      <c r="C47" s="119"/>
      <c r="D47" s="119"/>
      <c r="E47" s="120"/>
      <c r="F47" s="121">
        <f>$F$12</f>
        <v>0</v>
      </c>
      <c r="G47" s="119"/>
      <c r="H47" s="119"/>
      <c r="I47" s="120"/>
      <c r="K47" s="33" t="s">
        <v>49</v>
      </c>
      <c r="L47" s="18"/>
      <c r="M47" s="18"/>
      <c r="N47" s="18"/>
      <c r="O47" s="18"/>
      <c r="P47" s="18"/>
      <c r="Q47" s="18"/>
      <c r="R47" s="18"/>
      <c r="S47" s="18"/>
      <c r="T47" s="18"/>
      <c r="U47" s="18"/>
      <c r="V47" s="18"/>
      <c r="W47" s="13"/>
    </row>
    <row r="48" spans="2:68" x14ac:dyDescent="0.4">
      <c r="B48" s="157">
        <f>T38</f>
        <v>0</v>
      </c>
      <c r="C48" s="158"/>
      <c r="D48" s="158"/>
      <c r="E48" s="159"/>
      <c r="F48" s="157">
        <f>X38</f>
        <v>0</v>
      </c>
      <c r="G48" s="158"/>
      <c r="H48" s="158"/>
      <c r="I48" s="159"/>
      <c r="K48" s="18"/>
      <c r="L48" s="18"/>
      <c r="M48" s="18"/>
      <c r="N48" s="18"/>
      <c r="O48" s="18"/>
      <c r="P48" s="18"/>
      <c r="Q48" s="18"/>
      <c r="R48" s="18"/>
      <c r="S48" s="18"/>
      <c r="T48" s="18"/>
      <c r="U48" s="18"/>
      <c r="V48" s="18"/>
      <c r="W48" s="13"/>
    </row>
    <row r="49" spans="1:34" ht="19.5" thickBot="1" x14ac:dyDescent="0.45">
      <c r="E49" s="113" t="s">
        <v>22</v>
      </c>
      <c r="F49" s="113"/>
      <c r="K49" s="15"/>
      <c r="L49" s="15"/>
      <c r="M49" s="15"/>
      <c r="N49" s="15"/>
      <c r="O49" s="15"/>
      <c r="P49" s="15"/>
      <c r="Q49" s="15"/>
      <c r="R49" s="15"/>
      <c r="S49" s="15"/>
      <c r="T49" s="15"/>
      <c r="U49" s="15"/>
      <c r="V49" s="15"/>
      <c r="W49" s="14"/>
      <c r="X49" s="108" t="s">
        <v>50</v>
      </c>
      <c r="Y49" s="108"/>
      <c r="Z49" s="108"/>
      <c r="AA49" s="108"/>
      <c r="AB49" s="108"/>
      <c r="AC49" s="108"/>
      <c r="AD49" s="108"/>
      <c r="AE49" s="108"/>
      <c r="AF49" s="108"/>
      <c r="AG49" s="108"/>
      <c r="AH49" s="108"/>
    </row>
    <row r="50" spans="1:34" ht="19.5" thickTop="1" x14ac:dyDescent="0.4">
      <c r="E50" s="149"/>
      <c r="F50" s="149"/>
      <c r="H50" s="1" t="s">
        <v>19</v>
      </c>
      <c r="X50" s="108"/>
      <c r="Y50" s="108"/>
      <c r="Z50" s="108"/>
      <c r="AA50" s="108"/>
      <c r="AB50" s="108"/>
      <c r="AC50" s="108"/>
      <c r="AD50" s="108"/>
      <c r="AE50" s="108"/>
      <c r="AF50" s="108"/>
      <c r="AG50" s="108"/>
      <c r="AH50" s="108"/>
    </row>
    <row r="51" spans="1:34" x14ac:dyDescent="0.4">
      <c r="B51" s="160" t="str">
        <f>CONCATENATE($B$21,"・育林産出額")</f>
        <v>0・育林産出額</v>
      </c>
      <c r="C51" s="161"/>
      <c r="D51" s="161"/>
      <c r="E51" s="161"/>
      <c r="F51" s="161"/>
      <c r="G51" s="161"/>
      <c r="H51" s="161"/>
      <c r="I51" s="162"/>
    </row>
    <row r="52" spans="1:34" x14ac:dyDescent="0.4">
      <c r="B52" s="121">
        <f>$B$12</f>
        <v>0</v>
      </c>
      <c r="C52" s="119"/>
      <c r="D52" s="119"/>
      <c r="E52" s="120"/>
      <c r="F52" s="121">
        <f>$F$12</f>
        <v>0</v>
      </c>
      <c r="G52" s="119"/>
      <c r="H52" s="119"/>
      <c r="I52" s="120"/>
    </row>
    <row r="53" spans="1:34" x14ac:dyDescent="0.4">
      <c r="B53" s="130" t="e">
        <f>B48*T43</f>
        <v>#DIV/0!</v>
      </c>
      <c r="C53" s="131"/>
      <c r="D53" s="131"/>
      <c r="E53" s="132"/>
      <c r="F53" s="130" t="e">
        <f>F48*X43</f>
        <v>#DIV/0!</v>
      </c>
      <c r="G53" s="131"/>
      <c r="H53" s="131"/>
      <c r="I53" s="132"/>
    </row>
    <row r="55" spans="1:34" x14ac:dyDescent="0.4">
      <c r="A55" s="1" t="s">
        <v>30</v>
      </c>
      <c r="H55" s="1" t="s">
        <v>19</v>
      </c>
      <c r="R55" s="1" t="s">
        <v>39</v>
      </c>
      <c r="Y55" s="1" t="s">
        <v>41</v>
      </c>
    </row>
    <row r="56" spans="1:34" x14ac:dyDescent="0.4">
      <c r="B56" s="137" t="s">
        <v>37</v>
      </c>
      <c r="C56" s="137"/>
      <c r="D56" s="137"/>
      <c r="E56" s="137"/>
      <c r="F56" s="137"/>
      <c r="G56" s="137"/>
      <c r="H56" s="137"/>
      <c r="I56" s="137"/>
      <c r="K56" s="137" t="s">
        <v>38</v>
      </c>
      <c r="L56" s="137"/>
      <c r="M56" s="137"/>
      <c r="N56" s="137"/>
      <c r="O56" s="137"/>
      <c r="P56" s="137"/>
      <c r="Q56" s="137"/>
      <c r="R56" s="137"/>
      <c r="T56" s="137" t="s">
        <v>40</v>
      </c>
      <c r="U56" s="137"/>
      <c r="V56" s="137"/>
      <c r="W56" s="137"/>
      <c r="X56" s="137"/>
      <c r="Y56" s="137"/>
      <c r="Z56" s="137"/>
      <c r="AA56" s="137"/>
    </row>
    <row r="57" spans="1:34" x14ac:dyDescent="0.4">
      <c r="B57" s="121">
        <f>$B$12</f>
        <v>0</v>
      </c>
      <c r="C57" s="119"/>
      <c r="D57" s="119"/>
      <c r="E57" s="120"/>
      <c r="F57" s="121">
        <f>$F$12</f>
        <v>0</v>
      </c>
      <c r="G57" s="119"/>
      <c r="H57" s="119"/>
      <c r="I57" s="120"/>
      <c r="J57" s="16" t="s">
        <v>27</v>
      </c>
      <c r="K57" s="121">
        <f>$B$12</f>
        <v>0</v>
      </c>
      <c r="L57" s="119"/>
      <c r="M57" s="119"/>
      <c r="N57" s="120"/>
      <c r="O57" s="121">
        <f>$F$12</f>
        <v>0</v>
      </c>
      <c r="P57" s="119"/>
      <c r="Q57" s="119"/>
      <c r="R57" s="120"/>
      <c r="S57" s="16" t="s">
        <v>15</v>
      </c>
      <c r="T57" s="121">
        <f>$B$12</f>
        <v>0</v>
      </c>
      <c r="U57" s="119"/>
      <c r="V57" s="119"/>
      <c r="W57" s="120"/>
      <c r="X57" s="121">
        <f>$F$12</f>
        <v>0</v>
      </c>
      <c r="Y57" s="119"/>
      <c r="Z57" s="119"/>
      <c r="AA57" s="120"/>
    </row>
    <row r="58" spans="1:34" x14ac:dyDescent="0.4">
      <c r="B58" s="241"/>
      <c r="C58" s="242"/>
      <c r="D58" s="242"/>
      <c r="E58" s="243"/>
      <c r="F58" s="241"/>
      <c r="G58" s="242"/>
      <c r="H58" s="242"/>
      <c r="I58" s="243"/>
      <c r="K58" s="241"/>
      <c r="L58" s="242"/>
      <c r="M58" s="242"/>
      <c r="N58" s="243"/>
      <c r="O58" s="241"/>
      <c r="P58" s="242"/>
      <c r="Q58" s="242"/>
      <c r="R58" s="243"/>
      <c r="T58" s="142" t="e">
        <f>B58/K58</f>
        <v>#DIV/0!</v>
      </c>
      <c r="U58" s="143"/>
      <c r="V58" s="143"/>
      <c r="W58" s="144"/>
      <c r="X58" s="142" t="e">
        <f>F58/O58</f>
        <v>#DIV/0!</v>
      </c>
      <c r="Y58" s="143"/>
      <c r="Z58" s="143"/>
      <c r="AA58" s="144"/>
    </row>
    <row r="59" spans="1:34" x14ac:dyDescent="0.4">
      <c r="W59" s="12"/>
    </row>
    <row r="60" spans="1:34" x14ac:dyDescent="0.4">
      <c r="I60" s="1" t="s">
        <v>39</v>
      </c>
      <c r="R60" s="1" t="s">
        <v>39</v>
      </c>
      <c r="W60" s="13"/>
    </row>
    <row r="61" spans="1:34" x14ac:dyDescent="0.4">
      <c r="B61" s="150" t="str">
        <f>CONCATENATE($B$21,"・素材生産量")</f>
        <v>0・素材生産量</v>
      </c>
      <c r="C61" s="151"/>
      <c r="D61" s="151"/>
      <c r="E61" s="151"/>
      <c r="F61" s="151"/>
      <c r="G61" s="151"/>
      <c r="H61" s="151"/>
      <c r="I61" s="152"/>
      <c r="K61" s="153" t="s">
        <v>43</v>
      </c>
      <c r="L61" s="154"/>
      <c r="M61" s="154"/>
      <c r="N61" s="154"/>
      <c r="O61" s="154"/>
      <c r="P61" s="154"/>
      <c r="Q61" s="154"/>
      <c r="R61" s="155"/>
      <c r="W61" s="13"/>
    </row>
    <row r="62" spans="1:34" x14ac:dyDescent="0.4">
      <c r="B62" s="121">
        <f>$B$12</f>
        <v>0</v>
      </c>
      <c r="C62" s="119"/>
      <c r="D62" s="119"/>
      <c r="E62" s="120"/>
      <c r="F62" s="121">
        <f>$F$12</f>
        <v>0</v>
      </c>
      <c r="G62" s="119"/>
      <c r="H62" s="119"/>
      <c r="I62" s="120"/>
      <c r="K62" s="121">
        <f>$B$12</f>
        <v>0</v>
      </c>
      <c r="L62" s="119"/>
      <c r="M62" s="119"/>
      <c r="N62" s="120"/>
      <c r="O62" s="121">
        <f>$F$12</f>
        <v>0</v>
      </c>
      <c r="P62" s="119"/>
      <c r="Q62" s="119"/>
      <c r="R62" s="120"/>
      <c r="W62" s="13"/>
    </row>
    <row r="63" spans="1:34" x14ac:dyDescent="0.4">
      <c r="B63" s="241"/>
      <c r="C63" s="242"/>
      <c r="D63" s="242"/>
      <c r="E63" s="243"/>
      <c r="F63" s="241"/>
      <c r="G63" s="242"/>
      <c r="H63" s="242"/>
      <c r="I63" s="243"/>
      <c r="K63" s="241"/>
      <c r="L63" s="242"/>
      <c r="M63" s="242"/>
      <c r="N63" s="243"/>
      <c r="O63" s="241"/>
      <c r="P63" s="242"/>
      <c r="Q63" s="242"/>
      <c r="R63" s="243"/>
      <c r="W63" s="13"/>
    </row>
    <row r="64" spans="1:34" ht="19.5" thickBot="1" x14ac:dyDescent="0.45">
      <c r="E64" s="113" t="s">
        <v>22</v>
      </c>
      <c r="F64" s="113"/>
      <c r="N64" s="113" t="s">
        <v>22</v>
      </c>
      <c r="O64" s="113"/>
      <c r="T64" s="15"/>
      <c r="U64" s="15"/>
      <c r="V64" s="15"/>
      <c r="W64" s="14"/>
      <c r="X64" s="108" t="s">
        <v>44</v>
      </c>
      <c r="Y64" s="108"/>
      <c r="Z64" s="108"/>
      <c r="AA64" s="108"/>
      <c r="AB64" s="108"/>
      <c r="AC64" s="108"/>
      <c r="AD64" s="108"/>
      <c r="AE64" s="108"/>
      <c r="AF64" s="108"/>
      <c r="AG64" s="108"/>
      <c r="AH64" s="108"/>
    </row>
    <row r="65" spans="1:34" ht="19.5" thickTop="1" x14ac:dyDescent="0.4">
      <c r="E65" s="149"/>
      <c r="F65" s="149"/>
      <c r="H65" s="1" t="s">
        <v>19</v>
      </c>
      <c r="N65" s="149"/>
      <c r="O65" s="149"/>
      <c r="Q65" s="1" t="s">
        <v>19</v>
      </c>
      <c r="X65" s="108"/>
      <c r="Y65" s="108"/>
      <c r="Z65" s="108"/>
      <c r="AA65" s="108"/>
      <c r="AB65" s="108"/>
      <c r="AC65" s="108"/>
      <c r="AD65" s="108"/>
      <c r="AE65" s="108"/>
      <c r="AF65" s="108"/>
      <c r="AG65" s="108"/>
      <c r="AH65" s="108"/>
    </row>
    <row r="66" spans="1:34" x14ac:dyDescent="0.4">
      <c r="B66" s="145">
        <f>$B$21</f>
        <v>0</v>
      </c>
      <c r="C66" s="146">
        <f t="shared" ref="C66:I66" si="2">$B$21</f>
        <v>0</v>
      </c>
      <c r="D66" s="146">
        <f t="shared" si="2"/>
        <v>0</v>
      </c>
      <c r="E66" s="146">
        <f t="shared" si="2"/>
        <v>0</v>
      </c>
      <c r="F66" s="146">
        <f t="shared" si="2"/>
        <v>0</v>
      </c>
      <c r="G66" s="146">
        <f t="shared" si="2"/>
        <v>0</v>
      </c>
      <c r="H66" s="146">
        <f t="shared" si="2"/>
        <v>0</v>
      </c>
      <c r="I66" s="147">
        <f t="shared" si="2"/>
        <v>0</v>
      </c>
      <c r="K66" s="148" t="s">
        <v>42</v>
      </c>
      <c r="L66" s="148"/>
      <c r="M66" s="148"/>
      <c r="N66" s="148"/>
      <c r="O66" s="148"/>
      <c r="P66" s="148"/>
      <c r="Q66" s="148"/>
      <c r="R66" s="148"/>
    </row>
    <row r="67" spans="1:34" x14ac:dyDescent="0.4">
      <c r="B67" s="121">
        <f>$B$12</f>
        <v>0</v>
      </c>
      <c r="C67" s="119"/>
      <c r="D67" s="119"/>
      <c r="E67" s="120"/>
      <c r="F67" s="121">
        <f>$F$12</f>
        <v>0</v>
      </c>
      <c r="G67" s="119"/>
      <c r="H67" s="119"/>
      <c r="I67" s="120"/>
      <c r="K67" s="121">
        <f>$B$12</f>
        <v>0</v>
      </c>
      <c r="L67" s="119"/>
      <c r="M67" s="119"/>
      <c r="N67" s="120"/>
      <c r="O67" s="121">
        <f>$F$12</f>
        <v>0</v>
      </c>
      <c r="P67" s="119"/>
      <c r="Q67" s="119"/>
      <c r="R67" s="120"/>
    </row>
    <row r="68" spans="1:34" x14ac:dyDescent="0.4">
      <c r="B68" s="130" t="e">
        <f>T58*B63</f>
        <v>#DIV/0!</v>
      </c>
      <c r="C68" s="131"/>
      <c r="D68" s="131"/>
      <c r="E68" s="132"/>
      <c r="F68" s="130" t="e">
        <f>X58*F63</f>
        <v>#DIV/0!</v>
      </c>
      <c r="G68" s="131"/>
      <c r="H68" s="131"/>
      <c r="I68" s="132"/>
      <c r="K68" s="130" t="e">
        <f>K63*T58</f>
        <v>#DIV/0!</v>
      </c>
      <c r="L68" s="131"/>
      <c r="M68" s="131"/>
      <c r="N68" s="132"/>
      <c r="O68" s="130" t="e">
        <f>O63*X58</f>
        <v>#DIV/0!</v>
      </c>
      <c r="P68" s="131"/>
      <c r="Q68" s="131"/>
      <c r="R68" s="132"/>
    </row>
    <row r="70" spans="1:34" x14ac:dyDescent="0.4">
      <c r="A70" s="1" t="s">
        <v>45</v>
      </c>
      <c r="H70" s="1" t="s">
        <v>19</v>
      </c>
      <c r="Q70" s="1" t="s">
        <v>19</v>
      </c>
    </row>
    <row r="71" spans="1:34" x14ac:dyDescent="0.4">
      <c r="B71" s="145">
        <f>$B$21</f>
        <v>0</v>
      </c>
      <c r="C71" s="146">
        <f t="shared" ref="C71:I71" si="3">$B$21</f>
        <v>0</v>
      </c>
      <c r="D71" s="146">
        <f t="shared" si="3"/>
        <v>0</v>
      </c>
      <c r="E71" s="146">
        <f t="shared" si="3"/>
        <v>0</v>
      </c>
      <c r="F71" s="146">
        <f t="shared" si="3"/>
        <v>0</v>
      </c>
      <c r="G71" s="146">
        <f t="shared" si="3"/>
        <v>0</v>
      </c>
      <c r="H71" s="146">
        <f t="shared" si="3"/>
        <v>0</v>
      </c>
      <c r="I71" s="147">
        <f t="shared" si="3"/>
        <v>0</v>
      </c>
      <c r="K71" s="148" t="s">
        <v>42</v>
      </c>
      <c r="L71" s="148"/>
      <c r="M71" s="148"/>
      <c r="N71" s="148"/>
      <c r="O71" s="148"/>
      <c r="P71" s="148"/>
      <c r="Q71" s="148"/>
      <c r="R71" s="148"/>
      <c r="T71" s="137" t="s">
        <v>47</v>
      </c>
      <c r="U71" s="137"/>
      <c r="V71" s="137"/>
      <c r="W71" s="137"/>
      <c r="X71" s="137"/>
      <c r="Y71" s="137"/>
      <c r="Z71" s="137"/>
      <c r="AA71" s="137"/>
    </row>
    <row r="72" spans="1:34" x14ac:dyDescent="0.4">
      <c r="B72" s="121">
        <f>$B$12</f>
        <v>0</v>
      </c>
      <c r="C72" s="119"/>
      <c r="D72" s="119"/>
      <c r="E72" s="120"/>
      <c r="F72" s="121">
        <f>$F$12</f>
        <v>0</v>
      </c>
      <c r="G72" s="119"/>
      <c r="H72" s="119"/>
      <c r="I72" s="120"/>
      <c r="J72" s="16" t="s">
        <v>27</v>
      </c>
      <c r="K72" s="121">
        <f>$B$12</f>
        <v>0</v>
      </c>
      <c r="L72" s="119"/>
      <c r="M72" s="119"/>
      <c r="N72" s="120"/>
      <c r="O72" s="121">
        <f>$F$12</f>
        <v>0</v>
      </c>
      <c r="P72" s="119"/>
      <c r="Q72" s="119"/>
      <c r="R72" s="120"/>
      <c r="S72" s="16" t="s">
        <v>15</v>
      </c>
      <c r="T72" s="121">
        <f>$B$12</f>
        <v>0</v>
      </c>
      <c r="U72" s="119"/>
      <c r="V72" s="119"/>
      <c r="W72" s="120"/>
      <c r="X72" s="121">
        <f>$F$12</f>
        <v>0</v>
      </c>
      <c r="Y72" s="119"/>
      <c r="Z72" s="119"/>
      <c r="AA72" s="120"/>
    </row>
    <row r="73" spans="1:34" x14ac:dyDescent="0.4">
      <c r="B73" s="130" t="e">
        <f>SUM(B28,B53,B68)</f>
        <v>#DIV/0!</v>
      </c>
      <c r="C73" s="131"/>
      <c r="D73" s="131"/>
      <c r="E73" s="132"/>
      <c r="F73" s="130" t="e">
        <f>SUM(F28,F53,F68)</f>
        <v>#DIV/0!</v>
      </c>
      <c r="G73" s="131"/>
      <c r="H73" s="131"/>
      <c r="I73" s="132"/>
      <c r="K73" s="130" t="e">
        <f>SUM(K28,B48,K68)</f>
        <v>#DIV/0!</v>
      </c>
      <c r="L73" s="131"/>
      <c r="M73" s="131"/>
      <c r="N73" s="132"/>
      <c r="O73" s="130" t="e">
        <f>SUM(O28,F48,O68)</f>
        <v>#DIV/0!</v>
      </c>
      <c r="P73" s="131"/>
      <c r="Q73" s="131"/>
      <c r="R73" s="132"/>
      <c r="T73" s="142" t="e">
        <f>B73/K73</f>
        <v>#DIV/0!</v>
      </c>
      <c r="U73" s="143"/>
      <c r="V73" s="143"/>
      <c r="W73" s="144"/>
      <c r="X73" s="142" t="e">
        <f>F73/O73</f>
        <v>#DIV/0!</v>
      </c>
      <c r="Y73" s="143"/>
      <c r="Z73" s="143"/>
      <c r="AA73" s="144"/>
    </row>
    <row r="74" spans="1:34" x14ac:dyDescent="0.4">
      <c r="C74" s="7"/>
      <c r="D74" s="7"/>
      <c r="E74" s="7"/>
      <c r="F74" s="7" t="s">
        <v>46</v>
      </c>
      <c r="G74" s="7"/>
      <c r="H74" s="7"/>
      <c r="I74" s="7"/>
      <c r="J74" s="7"/>
      <c r="K74" s="17"/>
      <c r="L74" s="17"/>
      <c r="M74" s="18"/>
      <c r="N74" s="18"/>
      <c r="O74" s="18"/>
      <c r="P74" s="18"/>
      <c r="Q74" s="18"/>
      <c r="R74" s="18"/>
      <c r="S74" s="18"/>
      <c r="T74" s="18"/>
      <c r="U74" s="18"/>
      <c r="V74" s="18"/>
      <c r="W74" s="13"/>
    </row>
    <row r="75" spans="1:34" x14ac:dyDescent="0.4">
      <c r="A75" s="1" t="s">
        <v>48</v>
      </c>
      <c r="B75" s="7"/>
      <c r="C75" s="7"/>
      <c r="D75" s="7"/>
      <c r="E75" s="7"/>
      <c r="F75" s="7"/>
      <c r="G75" s="7"/>
      <c r="H75" s="1" t="s">
        <v>19</v>
      </c>
      <c r="I75" s="7"/>
      <c r="J75" s="7"/>
      <c r="K75" s="17"/>
      <c r="L75" s="17"/>
      <c r="M75" s="18"/>
      <c r="N75" s="18"/>
      <c r="O75" s="18"/>
      <c r="P75" s="18"/>
      <c r="Q75" s="18"/>
      <c r="R75" s="18"/>
      <c r="S75" s="18"/>
      <c r="T75" s="18"/>
      <c r="U75" s="18"/>
      <c r="V75" s="18"/>
      <c r="W75" s="13"/>
    </row>
    <row r="76" spans="1:34" x14ac:dyDescent="0.4">
      <c r="B76" s="128" t="s">
        <v>483</v>
      </c>
      <c r="C76" s="128"/>
      <c r="D76" s="128"/>
      <c r="E76" s="128"/>
      <c r="F76" s="128"/>
      <c r="G76" s="128"/>
      <c r="H76" s="128"/>
      <c r="I76" s="128"/>
      <c r="K76" s="18"/>
      <c r="L76" s="18"/>
      <c r="M76" s="18"/>
      <c r="N76" s="18"/>
      <c r="O76" s="18"/>
      <c r="P76" s="18"/>
      <c r="Q76" s="18"/>
      <c r="R76" s="18"/>
      <c r="S76" s="18"/>
      <c r="T76" s="18"/>
      <c r="U76" s="18"/>
      <c r="V76" s="18"/>
      <c r="W76" s="13"/>
    </row>
    <row r="77" spans="1:34" x14ac:dyDescent="0.4">
      <c r="B77" s="121">
        <f>$B$12</f>
        <v>0</v>
      </c>
      <c r="C77" s="119"/>
      <c r="D77" s="119"/>
      <c r="E77" s="120"/>
      <c r="F77" s="121">
        <f>$F$12</f>
        <v>0</v>
      </c>
      <c r="G77" s="119"/>
      <c r="H77" s="119"/>
      <c r="I77" s="120"/>
      <c r="K77" s="129" t="s">
        <v>49</v>
      </c>
      <c r="L77" s="129"/>
      <c r="M77" s="129"/>
      <c r="N77" s="129"/>
      <c r="O77" s="129"/>
      <c r="P77" s="129"/>
      <c r="Q77" s="129"/>
      <c r="R77" s="18"/>
      <c r="S77" s="18"/>
      <c r="T77" s="18"/>
      <c r="U77" s="18"/>
      <c r="V77" s="18"/>
      <c r="W77" s="13"/>
    </row>
    <row r="78" spans="1:34" x14ac:dyDescent="0.4">
      <c r="B78" s="130">
        <f>T13</f>
        <v>0</v>
      </c>
      <c r="C78" s="131"/>
      <c r="D78" s="131"/>
      <c r="E78" s="132"/>
      <c r="F78" s="130">
        <f>X13</f>
        <v>0</v>
      </c>
      <c r="G78" s="131"/>
      <c r="H78" s="131"/>
      <c r="I78" s="132"/>
      <c r="K78" s="129"/>
      <c r="L78" s="129"/>
      <c r="M78" s="129"/>
      <c r="N78" s="129"/>
      <c r="O78" s="129"/>
      <c r="P78" s="129"/>
      <c r="Q78" s="129"/>
      <c r="R78" s="18"/>
      <c r="S78" s="18"/>
      <c r="T78" s="18"/>
      <c r="U78" s="18"/>
      <c r="V78" s="18"/>
      <c r="W78" s="13"/>
    </row>
    <row r="79" spans="1:34" ht="19.5" thickBot="1" x14ac:dyDescent="0.45">
      <c r="E79" s="113" t="s">
        <v>22</v>
      </c>
      <c r="F79" s="113"/>
      <c r="K79" s="15"/>
      <c r="L79" s="15"/>
      <c r="M79" s="15"/>
      <c r="N79" s="15"/>
      <c r="O79" s="15"/>
      <c r="P79" s="15"/>
      <c r="Q79" s="15"/>
      <c r="R79" s="15"/>
      <c r="S79" s="15"/>
      <c r="T79" s="15"/>
      <c r="U79" s="15"/>
      <c r="V79" s="15"/>
      <c r="W79" s="14"/>
      <c r="X79" s="108" t="s">
        <v>50</v>
      </c>
      <c r="Y79" s="108"/>
      <c r="Z79" s="108"/>
      <c r="AA79" s="108"/>
      <c r="AB79" s="108"/>
      <c r="AC79" s="108"/>
      <c r="AD79" s="108"/>
      <c r="AE79" s="108"/>
      <c r="AF79" s="108"/>
      <c r="AG79" s="108"/>
      <c r="AH79" s="108"/>
    </row>
    <row r="80" spans="1:34" ht="20.25" thickTop="1" thickBot="1" x14ac:dyDescent="0.45">
      <c r="E80" s="114"/>
      <c r="F80" s="114"/>
      <c r="H80" s="1" t="s">
        <v>19</v>
      </c>
      <c r="X80" s="108"/>
      <c r="Y80" s="108"/>
      <c r="Z80" s="108"/>
      <c r="AA80" s="108"/>
      <c r="AB80" s="108"/>
      <c r="AC80" s="108"/>
      <c r="AD80" s="108"/>
      <c r="AE80" s="108"/>
      <c r="AF80" s="108"/>
      <c r="AG80" s="108"/>
      <c r="AH80" s="108"/>
    </row>
    <row r="81" spans="1:68" ht="19.5" thickTop="1" x14ac:dyDescent="0.4">
      <c r="B81" s="115" t="str">
        <f>CONCATENATE($B$21,"・総生産")</f>
        <v>0・総生産</v>
      </c>
      <c r="C81" s="116">
        <f t="shared" ref="C81:I81" si="4">$B$21</f>
        <v>0</v>
      </c>
      <c r="D81" s="116">
        <f t="shared" si="4"/>
        <v>0</v>
      </c>
      <c r="E81" s="116">
        <f t="shared" si="4"/>
        <v>0</v>
      </c>
      <c r="F81" s="116">
        <f t="shared" si="4"/>
        <v>0</v>
      </c>
      <c r="G81" s="116">
        <f t="shared" si="4"/>
        <v>0</v>
      </c>
      <c r="H81" s="116">
        <f t="shared" si="4"/>
        <v>0</v>
      </c>
      <c r="I81" s="117">
        <f t="shared" si="4"/>
        <v>0</v>
      </c>
    </row>
    <row r="82" spans="1:68" x14ac:dyDescent="0.4">
      <c r="B82" s="118">
        <f>$B$12</f>
        <v>0</v>
      </c>
      <c r="C82" s="119"/>
      <c r="D82" s="119"/>
      <c r="E82" s="120"/>
      <c r="F82" s="121">
        <f>$F$12</f>
        <v>0</v>
      </c>
      <c r="G82" s="119"/>
      <c r="H82" s="119"/>
      <c r="I82" s="122"/>
    </row>
    <row r="83" spans="1:68" ht="19.5" thickBot="1" x14ac:dyDescent="0.45">
      <c r="B83" s="123" t="e">
        <f>B78*T73</f>
        <v>#DIV/0!</v>
      </c>
      <c r="C83" s="124"/>
      <c r="D83" s="124"/>
      <c r="E83" s="125"/>
      <c r="F83" s="126" t="e">
        <f>F78*X73</f>
        <v>#DIV/0!</v>
      </c>
      <c r="G83" s="124"/>
      <c r="H83" s="124"/>
      <c r="I83" s="127"/>
    </row>
    <row r="84" spans="1:68" ht="19.5" thickTop="1" x14ac:dyDescent="0.4"/>
    <row r="86" spans="1:68" x14ac:dyDescent="0.4">
      <c r="K86" s="8"/>
      <c r="L86" s="107" t="s">
        <v>29</v>
      </c>
      <c r="M86" s="107"/>
      <c r="N86" s="107"/>
      <c r="O86" s="107"/>
      <c r="P86" s="107"/>
      <c r="Q86" s="107"/>
    </row>
    <row r="87" spans="1:68" x14ac:dyDescent="0.4">
      <c r="K87" s="9"/>
      <c r="L87" s="107"/>
      <c r="M87" s="107"/>
      <c r="N87" s="107"/>
      <c r="O87" s="107"/>
      <c r="P87" s="107"/>
      <c r="Q87" s="107"/>
    </row>
    <row r="89" spans="1:68" x14ac:dyDescent="0.4">
      <c r="A89" s="1" t="s">
        <v>13</v>
      </c>
      <c r="H89" s="1" t="s">
        <v>19</v>
      </c>
      <c r="AL89" s="4" t="s">
        <v>0</v>
      </c>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row>
    <row r="90" spans="1:68" x14ac:dyDescent="0.4">
      <c r="B90" s="128" t="s">
        <v>51</v>
      </c>
      <c r="C90" s="128"/>
      <c r="D90" s="128"/>
      <c r="E90" s="128"/>
      <c r="F90" s="128"/>
      <c r="G90" s="128"/>
      <c r="H90" s="128"/>
      <c r="I90" s="128"/>
      <c r="AL90" s="5"/>
      <c r="AM90" s="4" t="s">
        <v>221</v>
      </c>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row>
    <row r="91" spans="1:68" x14ac:dyDescent="0.4">
      <c r="B91" s="141">
        <f>はじめに!$B$16</f>
        <v>0</v>
      </c>
      <c r="C91" s="119"/>
      <c r="D91" s="119"/>
      <c r="E91" s="120"/>
      <c r="F91" s="141">
        <f>はじめに!$F$16</f>
        <v>0</v>
      </c>
      <c r="G91" s="119"/>
      <c r="H91" s="119"/>
      <c r="I91" s="120"/>
      <c r="AL91" s="5"/>
      <c r="AM91" s="5"/>
      <c r="AN91" s="5" t="s">
        <v>1</v>
      </c>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row>
    <row r="92" spans="1:68" x14ac:dyDescent="0.4">
      <c r="B92" s="241"/>
      <c r="C92" s="242"/>
      <c r="D92" s="242"/>
      <c r="E92" s="243"/>
      <c r="F92" s="241"/>
      <c r="G92" s="242"/>
      <c r="H92" s="242"/>
      <c r="I92" s="243"/>
      <c r="AL92" s="5"/>
      <c r="AM92" s="5"/>
      <c r="AN92" s="5" t="s">
        <v>2</v>
      </c>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row>
    <row r="93" spans="1:68" x14ac:dyDescent="0.4">
      <c r="AL93" s="5"/>
      <c r="AM93" s="4" t="s">
        <v>52</v>
      </c>
      <c r="AN93" s="5"/>
      <c r="AO93" s="5"/>
      <c r="AP93" s="5"/>
      <c r="AQ93" s="5"/>
      <c r="AR93" s="5"/>
      <c r="AS93" s="5"/>
      <c r="AT93" s="5"/>
      <c r="AU93" s="5"/>
      <c r="AV93" s="5"/>
      <c r="AW93" s="6"/>
      <c r="AX93" s="6"/>
      <c r="AY93" s="6"/>
      <c r="AZ93" s="6"/>
      <c r="BA93" s="6"/>
      <c r="BB93" s="6"/>
      <c r="BC93" s="6"/>
      <c r="BD93" s="6"/>
      <c r="BE93" s="6"/>
      <c r="BF93" s="6"/>
      <c r="BG93" s="6"/>
      <c r="BH93" s="6"/>
      <c r="BI93" s="6"/>
      <c r="BJ93" s="6"/>
      <c r="BK93" s="5"/>
      <c r="BL93" s="5"/>
      <c r="BM93" s="5"/>
      <c r="BN93" s="5"/>
      <c r="BO93" s="5"/>
      <c r="BP93" s="5"/>
    </row>
    <row r="94" spans="1:68" x14ac:dyDescent="0.4">
      <c r="A94" s="1" t="s">
        <v>55</v>
      </c>
      <c r="I94" s="1" t="s">
        <v>57</v>
      </c>
      <c r="R94" s="1" t="s">
        <v>57</v>
      </c>
      <c r="AL94" s="6"/>
      <c r="AM94" s="6"/>
      <c r="AN94" s="5" t="s">
        <v>53</v>
      </c>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row>
    <row r="95" spans="1:68" x14ac:dyDescent="0.4">
      <c r="B95" s="133">
        <f>$B$21</f>
        <v>0</v>
      </c>
      <c r="C95" s="134">
        <f t="shared" ref="C95:I95" si="5">$B$21</f>
        <v>0</v>
      </c>
      <c r="D95" s="134">
        <f t="shared" si="5"/>
        <v>0</v>
      </c>
      <c r="E95" s="134">
        <f t="shared" si="5"/>
        <v>0</v>
      </c>
      <c r="F95" s="134">
        <f t="shared" si="5"/>
        <v>0</v>
      </c>
      <c r="G95" s="134">
        <f t="shared" si="5"/>
        <v>0</v>
      </c>
      <c r="H95" s="134">
        <f t="shared" si="5"/>
        <v>0</v>
      </c>
      <c r="I95" s="135">
        <f t="shared" si="5"/>
        <v>0</v>
      </c>
      <c r="J95" s="136" t="s">
        <v>27</v>
      </c>
      <c r="K95" s="137" t="s">
        <v>56</v>
      </c>
      <c r="L95" s="137"/>
      <c r="M95" s="137"/>
      <c r="N95" s="137"/>
      <c r="O95" s="137"/>
      <c r="P95" s="137"/>
      <c r="Q95" s="137"/>
      <c r="R95" s="137"/>
      <c r="S95" s="136" t="s">
        <v>15</v>
      </c>
      <c r="T95" s="137" t="s">
        <v>47</v>
      </c>
      <c r="U95" s="137"/>
      <c r="V95" s="137"/>
      <c r="W95" s="137"/>
      <c r="X95" s="137"/>
      <c r="Y95" s="137"/>
      <c r="Z95" s="137"/>
      <c r="AA95" s="137"/>
      <c r="AL95" s="6"/>
      <c r="AM95" s="6"/>
      <c r="AN95" s="5" t="s">
        <v>4</v>
      </c>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row>
    <row r="96" spans="1:68" x14ac:dyDescent="0.4">
      <c r="B96" s="244"/>
      <c r="C96" s="244"/>
      <c r="D96" s="244"/>
      <c r="E96" s="244"/>
      <c r="F96" s="244"/>
      <c r="G96" s="244"/>
      <c r="H96" s="244"/>
      <c r="I96" s="244"/>
      <c r="J96" s="136"/>
      <c r="K96" s="244"/>
      <c r="L96" s="244"/>
      <c r="M96" s="244"/>
      <c r="N96" s="244"/>
      <c r="O96" s="244"/>
      <c r="P96" s="244"/>
      <c r="Q96" s="244"/>
      <c r="R96" s="244"/>
      <c r="S96" s="136"/>
      <c r="T96" s="138" t="e">
        <f>B96/K96</f>
        <v>#DIV/0!</v>
      </c>
      <c r="U96" s="139"/>
      <c r="V96" s="139"/>
      <c r="W96" s="139"/>
      <c r="X96" s="139"/>
      <c r="Y96" s="139"/>
      <c r="Z96" s="139"/>
      <c r="AA96" s="140"/>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row>
    <row r="97" spans="1:68" x14ac:dyDescent="0.4">
      <c r="K97" s="18"/>
      <c r="L97" s="18"/>
      <c r="M97" s="18"/>
      <c r="N97" s="18"/>
      <c r="O97" s="18"/>
      <c r="P97" s="18"/>
      <c r="Q97" s="18"/>
      <c r="R97" s="18"/>
      <c r="S97" s="18"/>
      <c r="T97" s="18"/>
      <c r="U97" s="18"/>
      <c r="V97" s="18"/>
      <c r="W97" s="13"/>
    </row>
    <row r="98" spans="1:68" x14ac:dyDescent="0.4">
      <c r="A98" s="1" t="s">
        <v>48</v>
      </c>
      <c r="B98" s="7"/>
      <c r="C98" s="7"/>
      <c r="D98" s="7"/>
      <c r="E98" s="7"/>
      <c r="F98" s="7"/>
      <c r="G98" s="7"/>
      <c r="H98" s="1" t="s">
        <v>19</v>
      </c>
      <c r="I98" s="7"/>
      <c r="K98" s="18"/>
      <c r="L98" s="18"/>
      <c r="M98" s="18"/>
      <c r="N98" s="18"/>
      <c r="O98" s="18"/>
      <c r="P98" s="18"/>
      <c r="Q98" s="18"/>
      <c r="R98" s="18"/>
      <c r="S98" s="18"/>
      <c r="T98" s="18"/>
      <c r="U98" s="18"/>
      <c r="V98" s="18"/>
      <c r="W98" s="13"/>
      <c r="AL98" s="4" t="s">
        <v>11</v>
      </c>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row>
    <row r="99" spans="1:68" x14ac:dyDescent="0.4">
      <c r="B99" s="128" t="s">
        <v>482</v>
      </c>
      <c r="C99" s="128"/>
      <c r="D99" s="128"/>
      <c r="E99" s="128"/>
      <c r="F99" s="128"/>
      <c r="G99" s="128"/>
      <c r="H99" s="128"/>
      <c r="I99" s="128"/>
      <c r="K99" s="18"/>
      <c r="L99" s="18"/>
      <c r="M99" s="18"/>
      <c r="N99" s="18"/>
      <c r="O99" s="18"/>
      <c r="P99" s="18"/>
      <c r="Q99" s="18"/>
      <c r="R99" s="18"/>
      <c r="S99" s="18"/>
      <c r="T99" s="18"/>
      <c r="U99" s="18"/>
      <c r="V99" s="18"/>
      <c r="W99" s="13"/>
      <c r="AL99" s="5"/>
      <c r="AM99" s="4" t="s">
        <v>54</v>
      </c>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row>
    <row r="100" spans="1:68" x14ac:dyDescent="0.4">
      <c r="B100" s="121">
        <f>$B$12</f>
        <v>0</v>
      </c>
      <c r="C100" s="119"/>
      <c r="D100" s="119"/>
      <c r="E100" s="120"/>
      <c r="F100" s="121">
        <f>$F$12</f>
        <v>0</v>
      </c>
      <c r="G100" s="119"/>
      <c r="H100" s="119"/>
      <c r="I100" s="120"/>
      <c r="K100" s="129" t="s">
        <v>49</v>
      </c>
      <c r="L100" s="129"/>
      <c r="M100" s="129"/>
      <c r="N100" s="129"/>
      <c r="O100" s="129"/>
      <c r="P100" s="129"/>
      <c r="Q100" s="129"/>
      <c r="R100" s="18"/>
      <c r="S100" s="18"/>
      <c r="T100" s="18"/>
      <c r="U100" s="18"/>
      <c r="V100" s="18"/>
      <c r="W100" s="13"/>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row>
    <row r="101" spans="1:68" x14ac:dyDescent="0.4">
      <c r="B101" s="130">
        <f>B92</f>
        <v>0</v>
      </c>
      <c r="C101" s="131"/>
      <c r="D101" s="131"/>
      <c r="E101" s="132"/>
      <c r="F101" s="130">
        <f>F92</f>
        <v>0</v>
      </c>
      <c r="G101" s="131"/>
      <c r="H101" s="131"/>
      <c r="I101" s="132"/>
      <c r="K101" s="129"/>
      <c r="L101" s="129"/>
      <c r="M101" s="129"/>
      <c r="N101" s="129"/>
      <c r="O101" s="129"/>
      <c r="P101" s="129"/>
      <c r="Q101" s="129"/>
      <c r="R101" s="18"/>
      <c r="S101" s="18"/>
      <c r="T101" s="18"/>
      <c r="U101" s="18"/>
      <c r="V101" s="18"/>
      <c r="W101" s="13"/>
    </row>
    <row r="102" spans="1:68" ht="19.5" thickBot="1" x14ac:dyDescent="0.45">
      <c r="E102" s="113" t="s">
        <v>22</v>
      </c>
      <c r="F102" s="113"/>
      <c r="K102" s="15"/>
      <c r="L102" s="15"/>
      <c r="M102" s="15"/>
      <c r="N102" s="15"/>
      <c r="O102" s="15"/>
      <c r="P102" s="15"/>
      <c r="Q102" s="15"/>
      <c r="R102" s="15"/>
      <c r="S102" s="15"/>
      <c r="T102" s="15"/>
      <c r="U102" s="15"/>
      <c r="V102" s="15"/>
      <c r="W102" s="14"/>
      <c r="X102" s="108" t="s">
        <v>50</v>
      </c>
      <c r="Y102" s="108"/>
      <c r="Z102" s="108"/>
      <c r="AA102" s="108"/>
      <c r="AB102" s="108"/>
      <c r="AC102" s="108"/>
      <c r="AD102" s="108"/>
      <c r="AE102" s="108"/>
      <c r="AF102" s="108"/>
      <c r="AG102" s="108"/>
      <c r="AH102" s="108"/>
    </row>
    <row r="103" spans="1:68" ht="20.25" thickTop="1" thickBot="1" x14ac:dyDescent="0.45">
      <c r="E103" s="114"/>
      <c r="F103" s="114"/>
      <c r="H103" s="1" t="s">
        <v>19</v>
      </c>
      <c r="X103" s="108"/>
      <c r="Y103" s="108"/>
      <c r="Z103" s="108"/>
      <c r="AA103" s="108"/>
      <c r="AB103" s="108"/>
      <c r="AC103" s="108"/>
      <c r="AD103" s="108"/>
      <c r="AE103" s="108"/>
      <c r="AF103" s="108"/>
      <c r="AG103" s="108"/>
      <c r="AH103" s="108"/>
    </row>
    <row r="104" spans="1:68" ht="19.5" thickTop="1" x14ac:dyDescent="0.4">
      <c r="B104" s="115" t="str">
        <f>CONCATENATE($B$21,"・総生産")</f>
        <v>0・総生産</v>
      </c>
      <c r="C104" s="116">
        <f t="shared" ref="C104:I104" si="6">$B$21</f>
        <v>0</v>
      </c>
      <c r="D104" s="116">
        <f t="shared" si="6"/>
        <v>0</v>
      </c>
      <c r="E104" s="116">
        <f t="shared" si="6"/>
        <v>0</v>
      </c>
      <c r="F104" s="116">
        <f t="shared" si="6"/>
        <v>0</v>
      </c>
      <c r="G104" s="116">
        <f t="shared" si="6"/>
        <v>0</v>
      </c>
      <c r="H104" s="116">
        <f t="shared" si="6"/>
        <v>0</v>
      </c>
      <c r="I104" s="117">
        <f t="shared" si="6"/>
        <v>0</v>
      </c>
    </row>
    <row r="105" spans="1:68" x14ac:dyDescent="0.4">
      <c r="B105" s="118">
        <f>$B$12</f>
        <v>0</v>
      </c>
      <c r="C105" s="119"/>
      <c r="D105" s="119"/>
      <c r="E105" s="120"/>
      <c r="F105" s="121">
        <f>$F$12</f>
        <v>0</v>
      </c>
      <c r="G105" s="119"/>
      <c r="H105" s="119"/>
      <c r="I105" s="122"/>
    </row>
    <row r="106" spans="1:68" ht="19.5" thickBot="1" x14ac:dyDescent="0.45">
      <c r="B106" s="123" t="e">
        <f>B101*T96</f>
        <v>#DIV/0!</v>
      </c>
      <c r="C106" s="124"/>
      <c r="D106" s="124"/>
      <c r="E106" s="125"/>
      <c r="F106" s="126" t="e">
        <f>F101*T96</f>
        <v>#DIV/0!</v>
      </c>
      <c r="G106" s="124"/>
      <c r="H106" s="124"/>
      <c r="I106" s="127"/>
    </row>
    <row r="107" spans="1:68" ht="19.5" thickTop="1" x14ac:dyDescent="0.4"/>
  </sheetData>
  <sheetProtection sheet="1" objects="1" scenarios="1"/>
  <mergeCells count="190">
    <mergeCell ref="T36:AA36"/>
    <mergeCell ref="T37:W37"/>
    <mergeCell ref="X37:AA37"/>
    <mergeCell ref="T38:W38"/>
    <mergeCell ref="X38:AA38"/>
    <mergeCell ref="T41:AA41"/>
    <mergeCell ref="T42:W42"/>
    <mergeCell ref="X42:AA42"/>
    <mergeCell ref="T43:W43"/>
    <mergeCell ref="X43:AA43"/>
    <mergeCell ref="L7:Q8"/>
    <mergeCell ref="B11:I11"/>
    <mergeCell ref="J11:J13"/>
    <mergeCell ref="K11:R11"/>
    <mergeCell ref="S11:S13"/>
    <mergeCell ref="T11:AA11"/>
    <mergeCell ref="B12:E12"/>
    <mergeCell ref="F12:I12"/>
    <mergeCell ref="K12:N12"/>
    <mergeCell ref="O12:R12"/>
    <mergeCell ref="B21:I21"/>
    <mergeCell ref="K21:R21"/>
    <mergeCell ref="B22:E22"/>
    <mergeCell ref="F22:I22"/>
    <mergeCell ref="K22:N22"/>
    <mergeCell ref="O22:R22"/>
    <mergeCell ref="T12:W12"/>
    <mergeCell ref="X12:AA12"/>
    <mergeCell ref="B13:E13"/>
    <mergeCell ref="F13:I13"/>
    <mergeCell ref="K13:N13"/>
    <mergeCell ref="O13:R13"/>
    <mergeCell ref="T13:W13"/>
    <mergeCell ref="X13:AA13"/>
    <mergeCell ref="B16:I16"/>
    <mergeCell ref="B17:E17"/>
    <mergeCell ref="F17:I17"/>
    <mergeCell ref="B18:E18"/>
    <mergeCell ref="F18:I18"/>
    <mergeCell ref="X49:AH50"/>
    <mergeCell ref="E49:F50"/>
    <mergeCell ref="B26:I26"/>
    <mergeCell ref="K26:R26"/>
    <mergeCell ref="B27:E27"/>
    <mergeCell ref="F27:I27"/>
    <mergeCell ref="K27:N27"/>
    <mergeCell ref="O27:R27"/>
    <mergeCell ref="B23:E23"/>
    <mergeCell ref="F23:I23"/>
    <mergeCell ref="K23:N23"/>
    <mergeCell ref="O23:R23"/>
    <mergeCell ref="E24:F25"/>
    <mergeCell ref="N24:O25"/>
    <mergeCell ref="B31:I31"/>
    <mergeCell ref="B33:E33"/>
    <mergeCell ref="F33:I33"/>
    <mergeCell ref="B36:I36"/>
    <mergeCell ref="B37:E37"/>
    <mergeCell ref="F37:I37"/>
    <mergeCell ref="B38:E38"/>
    <mergeCell ref="F38:I38"/>
    <mergeCell ref="K36:R36"/>
    <mergeCell ref="K37:N37"/>
    <mergeCell ref="B41:I41"/>
    <mergeCell ref="K41:R41"/>
    <mergeCell ref="B28:E28"/>
    <mergeCell ref="F28:I28"/>
    <mergeCell ref="K28:N28"/>
    <mergeCell ref="O28:R28"/>
    <mergeCell ref="B32:E32"/>
    <mergeCell ref="F32:I32"/>
    <mergeCell ref="K31:R31"/>
    <mergeCell ref="K32:N32"/>
    <mergeCell ref="O32:R32"/>
    <mergeCell ref="K33:N33"/>
    <mergeCell ref="O33:R33"/>
    <mergeCell ref="O37:R37"/>
    <mergeCell ref="K38:N38"/>
    <mergeCell ref="O38:R38"/>
    <mergeCell ref="B47:E47"/>
    <mergeCell ref="F47:I47"/>
    <mergeCell ref="B48:E48"/>
    <mergeCell ref="F48:I48"/>
    <mergeCell ref="B52:E52"/>
    <mergeCell ref="F52:I52"/>
    <mergeCell ref="B51:I51"/>
    <mergeCell ref="B53:E53"/>
    <mergeCell ref="F53:I53"/>
    <mergeCell ref="B42:E42"/>
    <mergeCell ref="F42:I42"/>
    <mergeCell ref="K42:N42"/>
    <mergeCell ref="O42:R42"/>
    <mergeCell ref="B43:E43"/>
    <mergeCell ref="F43:I43"/>
    <mergeCell ref="K43:N43"/>
    <mergeCell ref="O43:R43"/>
    <mergeCell ref="B46:I46"/>
    <mergeCell ref="B58:E58"/>
    <mergeCell ref="F58:I58"/>
    <mergeCell ref="K58:N58"/>
    <mergeCell ref="O58:R58"/>
    <mergeCell ref="T58:W58"/>
    <mergeCell ref="X58:AA58"/>
    <mergeCell ref="B56:I56"/>
    <mergeCell ref="K56:R56"/>
    <mergeCell ref="T56:AA56"/>
    <mergeCell ref="B57:E57"/>
    <mergeCell ref="F57:I57"/>
    <mergeCell ref="K57:N57"/>
    <mergeCell ref="O57:R57"/>
    <mergeCell ref="T57:W57"/>
    <mergeCell ref="X57:AA57"/>
    <mergeCell ref="B63:E63"/>
    <mergeCell ref="F63:I63"/>
    <mergeCell ref="K63:N63"/>
    <mergeCell ref="O63:R63"/>
    <mergeCell ref="E64:F65"/>
    <mergeCell ref="N64:O65"/>
    <mergeCell ref="B61:I61"/>
    <mergeCell ref="K61:R61"/>
    <mergeCell ref="B62:E62"/>
    <mergeCell ref="F62:I62"/>
    <mergeCell ref="K62:N62"/>
    <mergeCell ref="O62:R62"/>
    <mergeCell ref="B68:E68"/>
    <mergeCell ref="F68:I68"/>
    <mergeCell ref="K68:N68"/>
    <mergeCell ref="O68:R68"/>
    <mergeCell ref="B71:I71"/>
    <mergeCell ref="K71:R71"/>
    <mergeCell ref="X64:AH65"/>
    <mergeCell ref="B66:I66"/>
    <mergeCell ref="K66:R66"/>
    <mergeCell ref="B67:E67"/>
    <mergeCell ref="F67:I67"/>
    <mergeCell ref="K67:N67"/>
    <mergeCell ref="O67:R67"/>
    <mergeCell ref="B73:E73"/>
    <mergeCell ref="F73:I73"/>
    <mergeCell ref="K73:N73"/>
    <mergeCell ref="O73:R73"/>
    <mergeCell ref="T73:W73"/>
    <mergeCell ref="X73:AA73"/>
    <mergeCell ref="T71:AA71"/>
    <mergeCell ref="B72:E72"/>
    <mergeCell ref="F72:I72"/>
    <mergeCell ref="K72:N72"/>
    <mergeCell ref="O72:R72"/>
    <mergeCell ref="T72:W72"/>
    <mergeCell ref="X72:AA72"/>
    <mergeCell ref="E79:F80"/>
    <mergeCell ref="X79:AH80"/>
    <mergeCell ref="B81:I81"/>
    <mergeCell ref="B82:E82"/>
    <mergeCell ref="F82:I82"/>
    <mergeCell ref="B83:E83"/>
    <mergeCell ref="F83:I83"/>
    <mergeCell ref="B76:I76"/>
    <mergeCell ref="B77:E77"/>
    <mergeCell ref="F77:I77"/>
    <mergeCell ref="K77:Q78"/>
    <mergeCell ref="B78:E78"/>
    <mergeCell ref="F78:I78"/>
    <mergeCell ref="B95:I95"/>
    <mergeCell ref="J95:J96"/>
    <mergeCell ref="K95:R95"/>
    <mergeCell ref="S95:S96"/>
    <mergeCell ref="T95:AA95"/>
    <mergeCell ref="B96:I96"/>
    <mergeCell ref="K96:R96"/>
    <mergeCell ref="T96:AA96"/>
    <mergeCell ref="L86:Q87"/>
    <mergeCell ref="B90:I90"/>
    <mergeCell ref="B91:E91"/>
    <mergeCell ref="F91:I91"/>
    <mergeCell ref="B92:E92"/>
    <mergeCell ref="F92:I92"/>
    <mergeCell ref="E102:F103"/>
    <mergeCell ref="X102:AH103"/>
    <mergeCell ref="B104:I104"/>
    <mergeCell ref="B105:E105"/>
    <mergeCell ref="F105:I105"/>
    <mergeCell ref="B106:E106"/>
    <mergeCell ref="F106:I106"/>
    <mergeCell ref="B99:I99"/>
    <mergeCell ref="B100:E100"/>
    <mergeCell ref="F100:I100"/>
    <mergeCell ref="K100:Q101"/>
    <mergeCell ref="B101:E101"/>
    <mergeCell ref="F101:I101"/>
  </mergeCells>
  <phoneticPr fontId="2"/>
  <pageMargins left="0.70866141732283472" right="0.70866141732283472" top="0.74803149606299213" bottom="0.74803149606299213" header="0.31496062992125984" footer="0.31496062992125984"/>
  <pageSetup paperSize="8" scale="52" fitToHeight="0" orientation="portrait" r:id="rId1"/>
  <headerFooter>
    <oddHeade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63B24-3619-4892-8290-A5634D0ECAAC}">
  <sheetPr>
    <tabColor rgb="FF0000CC"/>
    <pageSetUpPr fitToPage="1"/>
  </sheetPr>
  <dimension ref="A7:BQ71"/>
  <sheetViews>
    <sheetView showGridLines="0" topLeftCell="A46" zoomScaleNormal="100" workbookViewId="0">
      <selection activeCell="AC52" sqref="AC52"/>
    </sheetView>
  </sheetViews>
  <sheetFormatPr defaultColWidth="3.375" defaultRowHeight="18.75" x14ac:dyDescent="0.4"/>
  <cols>
    <col min="1" max="35" width="3.375" style="1"/>
    <col min="36" max="36" width="3.375" style="2"/>
    <col min="37" max="69" width="3.375" style="3"/>
  </cols>
  <sheetData>
    <row r="7" spans="1:68" x14ac:dyDescent="0.4">
      <c r="K7" s="8"/>
      <c r="L7" s="107" t="s">
        <v>29</v>
      </c>
      <c r="M7" s="107"/>
      <c r="N7" s="107"/>
      <c r="O7" s="107"/>
      <c r="P7" s="107"/>
      <c r="Q7" s="107"/>
    </row>
    <row r="8" spans="1:68" x14ac:dyDescent="0.4">
      <c r="K8" s="9"/>
      <c r="L8" s="107"/>
      <c r="M8" s="107"/>
      <c r="N8" s="107"/>
      <c r="O8" s="107"/>
      <c r="P8" s="107"/>
      <c r="Q8" s="107"/>
    </row>
    <row r="10" spans="1:68" x14ac:dyDescent="0.4">
      <c r="A10" s="1" t="s">
        <v>13</v>
      </c>
      <c r="H10" s="1" t="s">
        <v>19</v>
      </c>
      <c r="AL10" s="4" t="s">
        <v>0</v>
      </c>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row>
    <row r="11" spans="1:68" ht="18.75" customHeight="1" x14ac:dyDescent="0.4">
      <c r="B11" s="128" t="s">
        <v>58</v>
      </c>
      <c r="C11" s="128"/>
      <c r="D11" s="128"/>
      <c r="E11" s="128"/>
      <c r="F11" s="128"/>
      <c r="G11" s="128"/>
      <c r="H11" s="128"/>
      <c r="I11" s="128"/>
      <c r="AL11" s="5"/>
      <c r="AM11" s="4" t="s">
        <v>222</v>
      </c>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row>
    <row r="12" spans="1:68" x14ac:dyDescent="0.4">
      <c r="B12" s="141">
        <f>はじめに!$B$16</f>
        <v>0</v>
      </c>
      <c r="C12" s="119"/>
      <c r="D12" s="119"/>
      <c r="E12" s="120"/>
      <c r="F12" s="141">
        <f>はじめに!$F$16</f>
        <v>0</v>
      </c>
      <c r="G12" s="119"/>
      <c r="H12" s="119"/>
      <c r="I12" s="120"/>
      <c r="AL12" s="5"/>
      <c r="AM12" s="5"/>
      <c r="AN12" s="5" t="s">
        <v>1</v>
      </c>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row>
    <row r="13" spans="1:68" x14ac:dyDescent="0.4">
      <c r="B13" s="241"/>
      <c r="C13" s="242"/>
      <c r="D13" s="242"/>
      <c r="E13" s="243"/>
      <c r="F13" s="241"/>
      <c r="G13" s="242"/>
      <c r="H13" s="242"/>
      <c r="I13" s="243"/>
      <c r="AL13" s="5"/>
      <c r="AM13" s="5"/>
      <c r="AN13" s="5" t="s">
        <v>2</v>
      </c>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row>
    <row r="14" spans="1:68" x14ac:dyDescent="0.4">
      <c r="AL14" s="5"/>
      <c r="AM14" s="4" t="s">
        <v>60</v>
      </c>
      <c r="AN14" s="5"/>
      <c r="AO14" s="5"/>
      <c r="AP14" s="5"/>
      <c r="AQ14" s="5"/>
      <c r="AR14" s="5"/>
      <c r="AS14" s="5"/>
      <c r="AT14" s="5"/>
      <c r="AU14" s="5"/>
      <c r="AV14" s="5"/>
      <c r="AW14" s="6"/>
      <c r="AX14" s="6"/>
      <c r="AY14" s="6"/>
      <c r="AZ14" s="6"/>
      <c r="BA14" s="6"/>
      <c r="BB14" s="6"/>
      <c r="BC14" s="6"/>
      <c r="BD14" s="6"/>
      <c r="BE14" s="6"/>
      <c r="BF14" s="6"/>
      <c r="BG14" s="6"/>
      <c r="BH14" s="6"/>
      <c r="BI14" s="6"/>
      <c r="BJ14" s="6"/>
      <c r="BK14" s="5"/>
      <c r="BL14" s="5"/>
      <c r="BM14" s="5"/>
      <c r="BN14" s="5"/>
      <c r="BO14" s="5"/>
      <c r="BP14" s="5"/>
    </row>
    <row r="15" spans="1:68" x14ac:dyDescent="0.4">
      <c r="A15" s="1" t="s">
        <v>66</v>
      </c>
      <c r="AL15" s="6"/>
      <c r="AM15" s="6"/>
      <c r="AN15" s="19" t="s">
        <v>61</v>
      </c>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row>
    <row r="16" spans="1:68" x14ac:dyDescent="0.4">
      <c r="I16" s="1" t="s">
        <v>67</v>
      </c>
      <c r="R16" s="1" t="s">
        <v>67</v>
      </c>
      <c r="AL16" s="6"/>
      <c r="AM16" s="6"/>
      <c r="AN16" s="19" t="s">
        <v>64</v>
      </c>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row>
    <row r="17" spans="1:68" x14ac:dyDescent="0.4">
      <c r="B17" s="133">
        <f>はじめに!$B$11</f>
        <v>0</v>
      </c>
      <c r="C17" s="134"/>
      <c r="D17" s="134"/>
      <c r="E17" s="134"/>
      <c r="F17" s="134"/>
      <c r="G17" s="134"/>
      <c r="H17" s="134"/>
      <c r="I17" s="135"/>
      <c r="K17" s="137" t="s">
        <v>42</v>
      </c>
      <c r="L17" s="137"/>
      <c r="M17" s="137"/>
      <c r="N17" s="137"/>
      <c r="O17" s="137"/>
      <c r="P17" s="137"/>
      <c r="Q17" s="137"/>
      <c r="R17" s="137"/>
      <c r="AL17" s="6"/>
      <c r="AM17" s="4" t="s">
        <v>60</v>
      </c>
      <c r="AN17" s="5"/>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row>
    <row r="18" spans="1:68" x14ac:dyDescent="0.4">
      <c r="B18" s="245"/>
      <c r="C18" s="246"/>
      <c r="D18" s="246"/>
      <c r="E18" s="246"/>
      <c r="F18" s="246"/>
      <c r="G18" s="246"/>
      <c r="H18" s="246"/>
      <c r="I18" s="247"/>
      <c r="K18" s="245"/>
      <c r="L18" s="246"/>
      <c r="M18" s="246"/>
      <c r="N18" s="246"/>
      <c r="O18" s="246"/>
      <c r="P18" s="246"/>
      <c r="Q18" s="246"/>
      <c r="R18" s="247"/>
      <c r="AL18" s="6"/>
      <c r="AM18" s="6"/>
      <c r="AN18" s="19" t="s">
        <v>62</v>
      </c>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row>
    <row r="19" spans="1:68" x14ac:dyDescent="0.4">
      <c r="AL19" s="6"/>
      <c r="AM19" s="6"/>
      <c r="AN19" s="19" t="s">
        <v>65</v>
      </c>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row>
    <row r="20" spans="1:68" x14ac:dyDescent="0.4">
      <c r="B20" s="1" t="s">
        <v>227</v>
      </c>
      <c r="AL20" s="6"/>
      <c r="AM20" s="6"/>
      <c r="AN20" s="5" t="s">
        <v>63</v>
      </c>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row>
    <row r="21" spans="1:68" x14ac:dyDescent="0.4">
      <c r="I21" s="1" t="s">
        <v>67</v>
      </c>
      <c r="R21" s="1" t="s">
        <v>67</v>
      </c>
      <c r="AL21" s="6"/>
      <c r="AM21" s="6"/>
      <c r="AN21" s="5" t="s">
        <v>4</v>
      </c>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row>
    <row r="22" spans="1:68" x14ac:dyDescent="0.4">
      <c r="B22" s="133">
        <f>はじめに!$B$11</f>
        <v>0</v>
      </c>
      <c r="C22" s="134"/>
      <c r="D22" s="134"/>
      <c r="E22" s="134"/>
      <c r="F22" s="134"/>
      <c r="G22" s="134"/>
      <c r="H22" s="134"/>
      <c r="I22" s="135"/>
      <c r="K22" s="137" t="s">
        <v>42</v>
      </c>
      <c r="L22" s="137"/>
      <c r="M22" s="137"/>
      <c r="N22" s="137"/>
      <c r="O22" s="137"/>
      <c r="P22" s="137"/>
      <c r="Q22" s="137"/>
      <c r="R22" s="137"/>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row>
    <row r="23" spans="1:68" x14ac:dyDescent="0.4">
      <c r="B23" s="245"/>
      <c r="C23" s="246"/>
      <c r="D23" s="246"/>
      <c r="E23" s="246"/>
      <c r="F23" s="246"/>
      <c r="G23" s="246"/>
      <c r="H23" s="246"/>
      <c r="I23" s="247"/>
      <c r="K23" s="245"/>
      <c r="L23" s="246"/>
      <c r="M23" s="246"/>
      <c r="N23" s="246"/>
      <c r="O23" s="246"/>
      <c r="P23" s="246"/>
      <c r="Q23" s="246"/>
      <c r="R23" s="247"/>
    </row>
    <row r="24" spans="1:68" x14ac:dyDescent="0.4">
      <c r="E24" s="113" t="s">
        <v>22</v>
      </c>
      <c r="F24" s="113"/>
      <c r="N24" s="113" t="s">
        <v>22</v>
      </c>
      <c r="O24" s="113"/>
      <c r="S24" s="108" t="s">
        <v>68</v>
      </c>
      <c r="T24" s="108"/>
      <c r="U24" s="108"/>
      <c r="V24" s="108"/>
      <c r="W24" s="108"/>
      <c r="X24" s="108"/>
      <c r="Y24" s="108"/>
      <c r="Z24" s="108"/>
      <c r="AA24" s="108"/>
      <c r="AB24" s="108"/>
      <c r="AC24" s="108"/>
      <c r="AD24" s="108"/>
      <c r="AE24" s="108"/>
      <c r="AL24" s="4" t="s">
        <v>11</v>
      </c>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row>
    <row r="25" spans="1:68" x14ac:dyDescent="0.4">
      <c r="E25" s="149"/>
      <c r="F25" s="149"/>
      <c r="I25" s="1" t="s">
        <v>67</v>
      </c>
      <c r="N25" s="149"/>
      <c r="O25" s="149"/>
      <c r="R25" s="1" t="s">
        <v>67</v>
      </c>
      <c r="S25" s="108"/>
      <c r="T25" s="108"/>
      <c r="U25" s="108"/>
      <c r="V25" s="108"/>
      <c r="W25" s="108"/>
      <c r="X25" s="108"/>
      <c r="Y25" s="108"/>
      <c r="Z25" s="108"/>
      <c r="AA25" s="108"/>
      <c r="AB25" s="108"/>
      <c r="AC25" s="108"/>
      <c r="AD25" s="108"/>
      <c r="AE25" s="108"/>
      <c r="AL25" s="5"/>
      <c r="AM25" s="4" t="s">
        <v>59</v>
      </c>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row>
    <row r="26" spans="1:68" x14ac:dyDescent="0.4">
      <c r="B26" s="133">
        <f>はじめに!$B$11</f>
        <v>0</v>
      </c>
      <c r="C26" s="134"/>
      <c r="D26" s="134"/>
      <c r="E26" s="134"/>
      <c r="F26" s="134"/>
      <c r="G26" s="134"/>
      <c r="H26" s="134"/>
      <c r="I26" s="135"/>
      <c r="J26" s="136" t="s">
        <v>27</v>
      </c>
      <c r="K26" s="137" t="s">
        <v>42</v>
      </c>
      <c r="L26" s="137"/>
      <c r="M26" s="137"/>
      <c r="N26" s="137"/>
      <c r="O26" s="137"/>
      <c r="P26" s="137"/>
      <c r="Q26" s="137"/>
      <c r="R26" s="137"/>
      <c r="S26" s="136" t="s">
        <v>15</v>
      </c>
      <c r="T26" s="137" t="s">
        <v>47</v>
      </c>
      <c r="U26" s="137"/>
      <c r="V26" s="137"/>
      <c r="W26" s="137"/>
      <c r="X26" s="137"/>
      <c r="Y26" s="137"/>
      <c r="Z26" s="137"/>
      <c r="AA26" s="137"/>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row>
    <row r="27" spans="1:68" x14ac:dyDescent="0.4">
      <c r="B27" s="130">
        <f>B18-B23</f>
        <v>0</v>
      </c>
      <c r="C27" s="131"/>
      <c r="D27" s="131"/>
      <c r="E27" s="131"/>
      <c r="F27" s="131"/>
      <c r="G27" s="131"/>
      <c r="H27" s="131"/>
      <c r="I27" s="132"/>
      <c r="J27" s="136"/>
      <c r="K27" s="130">
        <f>K18-K23</f>
        <v>0</v>
      </c>
      <c r="L27" s="131"/>
      <c r="M27" s="131"/>
      <c r="N27" s="131"/>
      <c r="O27" s="131"/>
      <c r="P27" s="131"/>
      <c r="Q27" s="131"/>
      <c r="R27" s="132"/>
      <c r="S27" s="136"/>
      <c r="T27" s="138" t="e">
        <f>B27/K27</f>
        <v>#DIV/0!</v>
      </c>
      <c r="U27" s="139"/>
      <c r="V27" s="139"/>
      <c r="W27" s="139"/>
      <c r="X27" s="139"/>
      <c r="Y27" s="139"/>
      <c r="Z27" s="139"/>
      <c r="AA27" s="140"/>
    </row>
    <row r="28" spans="1:68" x14ac:dyDescent="0.4">
      <c r="B28" s="7"/>
      <c r="K28" s="18"/>
      <c r="L28" s="18"/>
      <c r="M28" s="18"/>
      <c r="N28" s="18"/>
      <c r="O28" s="18"/>
      <c r="P28" s="18"/>
      <c r="Q28" s="18"/>
      <c r="R28" s="18"/>
      <c r="S28" s="18"/>
      <c r="T28" s="18"/>
      <c r="U28" s="18"/>
      <c r="V28" s="18"/>
      <c r="W28" s="13"/>
    </row>
    <row r="29" spans="1:68" x14ac:dyDescent="0.4">
      <c r="A29" s="1" t="s">
        <v>48</v>
      </c>
      <c r="B29" s="7"/>
      <c r="C29" s="7"/>
      <c r="D29" s="7"/>
      <c r="E29" s="7"/>
      <c r="F29" s="7"/>
      <c r="G29" s="7"/>
      <c r="H29" s="1" t="s">
        <v>19</v>
      </c>
      <c r="I29" s="7"/>
      <c r="K29" s="18"/>
      <c r="L29" s="18"/>
      <c r="M29" s="18"/>
      <c r="N29" s="18"/>
      <c r="O29" s="18"/>
      <c r="P29" s="18"/>
      <c r="Q29" s="18"/>
      <c r="R29" s="18"/>
      <c r="S29" s="18"/>
      <c r="T29" s="18"/>
      <c r="U29" s="18"/>
      <c r="V29" s="18"/>
      <c r="W29" s="13"/>
    </row>
    <row r="30" spans="1:68" x14ac:dyDescent="0.4">
      <c r="B30" s="128" t="s">
        <v>69</v>
      </c>
      <c r="C30" s="128"/>
      <c r="D30" s="128"/>
      <c r="E30" s="128"/>
      <c r="F30" s="128"/>
      <c r="G30" s="128"/>
      <c r="H30" s="128"/>
      <c r="I30" s="128"/>
      <c r="K30" s="18"/>
      <c r="L30" s="18"/>
      <c r="M30" s="18"/>
      <c r="N30" s="18"/>
      <c r="O30" s="18"/>
      <c r="P30" s="18"/>
      <c r="Q30" s="18"/>
      <c r="R30" s="18"/>
      <c r="S30" s="18"/>
      <c r="T30" s="18"/>
      <c r="U30" s="18"/>
      <c r="V30" s="18"/>
      <c r="W30" s="13"/>
    </row>
    <row r="31" spans="1:68" x14ac:dyDescent="0.4">
      <c r="B31" s="121">
        <f>$B$12</f>
        <v>0</v>
      </c>
      <c r="C31" s="119"/>
      <c r="D31" s="119"/>
      <c r="E31" s="120"/>
      <c r="F31" s="121">
        <f>$F$12</f>
        <v>0</v>
      </c>
      <c r="G31" s="119"/>
      <c r="H31" s="119"/>
      <c r="I31" s="120"/>
      <c r="K31" s="129" t="s">
        <v>49</v>
      </c>
      <c r="L31" s="129"/>
      <c r="M31" s="129"/>
      <c r="N31" s="129"/>
      <c r="O31" s="129"/>
      <c r="P31" s="129"/>
      <c r="Q31" s="129"/>
      <c r="R31" s="18"/>
      <c r="S31" s="18"/>
      <c r="T31" s="18"/>
      <c r="U31" s="18"/>
      <c r="V31" s="18"/>
      <c r="W31" s="13"/>
    </row>
    <row r="32" spans="1:68" x14ac:dyDescent="0.4">
      <c r="B32" s="130">
        <f>B13</f>
        <v>0</v>
      </c>
      <c r="C32" s="131"/>
      <c r="D32" s="131"/>
      <c r="E32" s="132"/>
      <c r="F32" s="130">
        <f>F13</f>
        <v>0</v>
      </c>
      <c r="G32" s="131"/>
      <c r="H32" s="131"/>
      <c r="I32" s="132"/>
      <c r="K32" s="129"/>
      <c r="L32" s="129"/>
      <c r="M32" s="129"/>
      <c r="N32" s="129"/>
      <c r="O32" s="129"/>
      <c r="P32" s="129"/>
      <c r="Q32" s="129"/>
      <c r="R32" s="18"/>
      <c r="S32" s="18"/>
      <c r="T32" s="18"/>
      <c r="U32" s="18"/>
      <c r="V32" s="18"/>
      <c r="W32" s="13"/>
    </row>
    <row r="33" spans="1:68" ht="19.5" thickBot="1" x14ac:dyDescent="0.45">
      <c r="E33" s="113" t="s">
        <v>22</v>
      </c>
      <c r="F33" s="113"/>
      <c r="K33" s="15"/>
      <c r="L33" s="15"/>
      <c r="M33" s="15"/>
      <c r="N33" s="15"/>
      <c r="O33" s="15"/>
      <c r="P33" s="15"/>
      <c r="Q33" s="15"/>
      <c r="R33" s="15"/>
      <c r="S33" s="15"/>
      <c r="T33" s="15"/>
      <c r="U33" s="15"/>
      <c r="V33" s="15"/>
      <c r="W33" s="14"/>
      <c r="X33" s="108" t="s">
        <v>50</v>
      </c>
      <c r="Y33" s="108"/>
      <c r="Z33" s="108"/>
      <c r="AA33" s="108"/>
      <c r="AB33" s="108"/>
      <c r="AC33" s="108"/>
      <c r="AD33" s="108"/>
      <c r="AE33" s="108"/>
      <c r="AF33" s="108"/>
      <c r="AG33" s="108"/>
      <c r="AH33" s="108"/>
    </row>
    <row r="34" spans="1:68" ht="20.25" thickTop="1" thickBot="1" x14ac:dyDescent="0.45">
      <c r="E34" s="114"/>
      <c r="F34" s="114"/>
      <c r="H34" s="1" t="s">
        <v>19</v>
      </c>
      <c r="X34" s="108"/>
      <c r="Y34" s="108"/>
      <c r="Z34" s="108"/>
      <c r="AA34" s="108"/>
      <c r="AB34" s="108"/>
      <c r="AC34" s="108"/>
      <c r="AD34" s="108"/>
      <c r="AE34" s="108"/>
      <c r="AF34" s="108"/>
      <c r="AG34" s="108"/>
      <c r="AH34" s="108"/>
    </row>
    <row r="35" spans="1:68" ht="19.5" thickTop="1" x14ac:dyDescent="0.4">
      <c r="B35" s="115" t="str">
        <f>CONCATENATE($B$17,"・総生産")</f>
        <v>0・総生産</v>
      </c>
      <c r="C35" s="116">
        <f t="shared" ref="C35:I35" si="0">$B$16</f>
        <v>0</v>
      </c>
      <c r="D35" s="116">
        <f t="shared" si="0"/>
        <v>0</v>
      </c>
      <c r="E35" s="116">
        <f t="shared" si="0"/>
        <v>0</v>
      </c>
      <c r="F35" s="116">
        <f t="shared" si="0"/>
        <v>0</v>
      </c>
      <c r="G35" s="116">
        <f t="shared" si="0"/>
        <v>0</v>
      </c>
      <c r="H35" s="116">
        <f t="shared" si="0"/>
        <v>0</v>
      </c>
      <c r="I35" s="117">
        <f t="shared" si="0"/>
        <v>0</v>
      </c>
    </row>
    <row r="36" spans="1:68" x14ac:dyDescent="0.4">
      <c r="B36" s="118">
        <f>$B$12</f>
        <v>0</v>
      </c>
      <c r="C36" s="119"/>
      <c r="D36" s="119"/>
      <c r="E36" s="120"/>
      <c r="F36" s="121">
        <f>$F$12</f>
        <v>0</v>
      </c>
      <c r="G36" s="119"/>
      <c r="H36" s="119"/>
      <c r="I36" s="122"/>
    </row>
    <row r="37" spans="1:68" ht="19.5" thickBot="1" x14ac:dyDescent="0.45">
      <c r="B37" s="123" t="e">
        <f>B32*T27</f>
        <v>#DIV/0!</v>
      </c>
      <c r="C37" s="124"/>
      <c r="D37" s="124"/>
      <c r="E37" s="125"/>
      <c r="F37" s="126" t="e">
        <f>F32*T27</f>
        <v>#DIV/0!</v>
      </c>
      <c r="G37" s="124"/>
      <c r="H37" s="124"/>
      <c r="I37" s="127"/>
    </row>
    <row r="38" spans="1:68" ht="19.5" thickTop="1" x14ac:dyDescent="0.4"/>
    <row r="42" spans="1:68" x14ac:dyDescent="0.4">
      <c r="A42" s="1" t="s">
        <v>13</v>
      </c>
      <c r="H42" s="1" t="s">
        <v>19</v>
      </c>
      <c r="AL42" s="4" t="s">
        <v>0</v>
      </c>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row>
    <row r="43" spans="1:68" x14ac:dyDescent="0.4">
      <c r="B43" s="128" t="s">
        <v>70</v>
      </c>
      <c r="C43" s="128"/>
      <c r="D43" s="128"/>
      <c r="E43" s="128"/>
      <c r="F43" s="128"/>
      <c r="G43" s="128"/>
      <c r="H43" s="128"/>
      <c r="I43" s="128"/>
      <c r="AL43" s="5"/>
      <c r="AM43" s="4" t="s">
        <v>223</v>
      </c>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row>
    <row r="44" spans="1:68" x14ac:dyDescent="0.4">
      <c r="B44" s="141">
        <f>はじめに!$B$16</f>
        <v>0</v>
      </c>
      <c r="C44" s="119"/>
      <c r="D44" s="119"/>
      <c r="E44" s="120"/>
      <c r="F44" s="141">
        <f>はじめに!$F$16</f>
        <v>0</v>
      </c>
      <c r="G44" s="119"/>
      <c r="H44" s="119"/>
      <c r="I44" s="120"/>
      <c r="AL44" s="5"/>
      <c r="AM44" s="5"/>
      <c r="AN44" s="5" t="s">
        <v>1</v>
      </c>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row>
    <row r="45" spans="1:68" x14ac:dyDescent="0.4">
      <c r="B45" s="241"/>
      <c r="C45" s="242"/>
      <c r="D45" s="242"/>
      <c r="E45" s="243"/>
      <c r="F45" s="241"/>
      <c r="G45" s="242"/>
      <c r="H45" s="242"/>
      <c r="I45" s="243"/>
      <c r="AL45" s="5"/>
      <c r="AM45" s="5"/>
      <c r="AN45" s="5" t="s">
        <v>2</v>
      </c>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row>
    <row r="46" spans="1:68" x14ac:dyDescent="0.4">
      <c r="AL46" s="5"/>
      <c r="AM46" s="4" t="s">
        <v>74</v>
      </c>
      <c r="AN46" s="5"/>
      <c r="AO46" s="5"/>
      <c r="AP46" s="5"/>
      <c r="AQ46" s="5"/>
      <c r="AR46" s="5"/>
      <c r="AS46" s="5"/>
      <c r="AT46" s="5"/>
      <c r="AU46" s="5"/>
      <c r="AV46" s="5"/>
      <c r="AW46" s="6"/>
      <c r="AX46" s="6"/>
      <c r="AY46" s="6"/>
      <c r="AZ46" s="6"/>
      <c r="BA46" s="6"/>
      <c r="BB46" s="6"/>
      <c r="BC46" s="6"/>
      <c r="BD46" s="6"/>
      <c r="BE46" s="6"/>
      <c r="BF46" s="6"/>
      <c r="BG46" s="6"/>
      <c r="BH46" s="6"/>
      <c r="BI46" s="6"/>
      <c r="BJ46" s="6"/>
      <c r="BK46" s="5"/>
      <c r="BL46" s="5"/>
      <c r="BM46" s="5"/>
      <c r="BN46" s="5"/>
      <c r="BO46" s="5"/>
      <c r="BP46" s="5"/>
    </row>
    <row r="47" spans="1:68" x14ac:dyDescent="0.4">
      <c r="A47" s="1" t="s">
        <v>75</v>
      </c>
      <c r="I47" s="1" t="s">
        <v>71</v>
      </c>
      <c r="R47" s="1" t="s">
        <v>71</v>
      </c>
      <c r="AL47" s="6"/>
      <c r="AM47" s="6"/>
      <c r="AN47" s="5" t="s">
        <v>3</v>
      </c>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row>
    <row r="48" spans="1:68" x14ac:dyDescent="0.4">
      <c r="B48" s="133">
        <f>はじめに!$B$11</f>
        <v>0</v>
      </c>
      <c r="C48" s="134"/>
      <c r="D48" s="134"/>
      <c r="E48" s="134"/>
      <c r="F48" s="134"/>
      <c r="G48" s="134"/>
      <c r="H48" s="134"/>
      <c r="I48" s="135"/>
      <c r="K48" s="137" t="s">
        <v>42</v>
      </c>
      <c r="L48" s="137"/>
      <c r="M48" s="137"/>
      <c r="N48" s="137"/>
      <c r="O48" s="137"/>
      <c r="P48" s="137"/>
      <c r="Q48" s="137"/>
      <c r="R48" s="137"/>
      <c r="AL48" s="6"/>
      <c r="AM48" s="6"/>
      <c r="AN48" s="5" t="s">
        <v>2</v>
      </c>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row>
    <row r="49" spans="1:68" x14ac:dyDescent="0.4">
      <c r="B49" s="121">
        <f>$B$12</f>
        <v>0</v>
      </c>
      <c r="C49" s="119"/>
      <c r="D49" s="119"/>
      <c r="E49" s="120"/>
      <c r="F49" s="121">
        <f>$F$12</f>
        <v>0</v>
      </c>
      <c r="G49" s="119"/>
      <c r="H49" s="119"/>
      <c r="I49" s="120"/>
      <c r="K49" s="121">
        <f>$B$12</f>
        <v>0</v>
      </c>
      <c r="L49" s="119"/>
      <c r="M49" s="119"/>
      <c r="N49" s="120"/>
      <c r="O49" s="121">
        <f>$F$12</f>
        <v>0</v>
      </c>
      <c r="P49" s="119"/>
      <c r="Q49" s="119"/>
      <c r="R49" s="120"/>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row>
    <row r="50" spans="1:68" x14ac:dyDescent="0.4">
      <c r="B50" s="241"/>
      <c r="C50" s="242"/>
      <c r="D50" s="242"/>
      <c r="E50" s="243"/>
      <c r="F50" s="241"/>
      <c r="G50" s="242"/>
      <c r="H50" s="242"/>
      <c r="I50" s="243"/>
      <c r="K50" s="241"/>
      <c r="L50" s="242"/>
      <c r="M50" s="242"/>
      <c r="N50" s="243"/>
      <c r="O50" s="241"/>
      <c r="P50" s="242"/>
      <c r="Q50" s="242"/>
      <c r="R50" s="243"/>
    </row>
    <row r="51" spans="1:68" ht="18.75" customHeight="1" x14ac:dyDescent="0.4">
      <c r="AL51" s="4" t="s">
        <v>11</v>
      </c>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6"/>
    </row>
    <row r="52" spans="1:68" ht="18.75" customHeight="1" x14ac:dyDescent="0.4">
      <c r="A52" s="1" t="s">
        <v>76</v>
      </c>
      <c r="I52" s="1" t="s">
        <v>71</v>
      </c>
      <c r="R52" s="1" t="s">
        <v>71</v>
      </c>
      <c r="AL52" s="5"/>
      <c r="AM52" s="4" t="s">
        <v>72</v>
      </c>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6"/>
    </row>
    <row r="53" spans="1:68" x14ac:dyDescent="0.4">
      <c r="B53" s="133">
        <f>はじめに!$B$11</f>
        <v>0</v>
      </c>
      <c r="C53" s="134"/>
      <c r="D53" s="134"/>
      <c r="E53" s="134"/>
      <c r="F53" s="134"/>
      <c r="G53" s="134"/>
      <c r="H53" s="134"/>
      <c r="I53" s="135"/>
      <c r="K53" s="137" t="s">
        <v>42</v>
      </c>
      <c r="L53" s="137"/>
      <c r="M53" s="137"/>
      <c r="N53" s="137"/>
      <c r="O53" s="137"/>
      <c r="P53" s="137"/>
      <c r="Q53" s="137"/>
      <c r="R53" s="137"/>
      <c r="AL53" s="5"/>
      <c r="AM53" s="4" t="s">
        <v>73</v>
      </c>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6"/>
    </row>
    <row r="54" spans="1:68" x14ac:dyDescent="0.4">
      <c r="B54" s="121">
        <f>$B$12</f>
        <v>0</v>
      </c>
      <c r="C54" s="119"/>
      <c r="D54" s="119"/>
      <c r="E54" s="120"/>
      <c r="F54" s="121">
        <f>$F$12</f>
        <v>0</v>
      </c>
      <c r="G54" s="119"/>
      <c r="H54" s="119"/>
      <c r="I54" s="120"/>
      <c r="K54" s="121">
        <f>$B$12</f>
        <v>0</v>
      </c>
      <c r="L54" s="119"/>
      <c r="M54" s="119"/>
      <c r="N54" s="120"/>
      <c r="O54" s="121">
        <f>$F$12</f>
        <v>0</v>
      </c>
      <c r="P54" s="119"/>
      <c r="Q54" s="119"/>
      <c r="R54" s="120"/>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row>
    <row r="55" spans="1:68" x14ac:dyDescent="0.4">
      <c r="B55" s="241"/>
      <c r="C55" s="242"/>
      <c r="D55" s="242"/>
      <c r="E55" s="243"/>
      <c r="F55" s="241"/>
      <c r="G55" s="242"/>
      <c r="H55" s="242"/>
      <c r="I55" s="243"/>
      <c r="K55" s="241"/>
      <c r="L55" s="242"/>
      <c r="M55" s="242"/>
      <c r="N55" s="243"/>
      <c r="O55" s="241"/>
      <c r="P55" s="242"/>
      <c r="Q55" s="242"/>
      <c r="R55" s="243"/>
      <c r="BP55" s="20"/>
    </row>
    <row r="56" spans="1:68" x14ac:dyDescent="0.4">
      <c r="E56" s="113" t="s">
        <v>22</v>
      </c>
      <c r="F56" s="113"/>
      <c r="N56" s="113" t="s">
        <v>22</v>
      </c>
      <c r="O56" s="113"/>
      <c r="T56" s="32" t="s">
        <v>418</v>
      </c>
      <c r="AL56" s="4" t="s">
        <v>79</v>
      </c>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6"/>
    </row>
    <row r="57" spans="1:68" x14ac:dyDescent="0.4">
      <c r="A57" s="1" t="s">
        <v>77</v>
      </c>
      <c r="E57" s="114"/>
      <c r="F57" s="114"/>
      <c r="I57" s="1" t="s">
        <v>71</v>
      </c>
      <c r="N57" s="114"/>
      <c r="O57" s="114"/>
      <c r="R57" s="1" t="s">
        <v>71</v>
      </c>
      <c r="AL57" s="5"/>
      <c r="AM57" s="4" t="s">
        <v>80</v>
      </c>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6"/>
    </row>
    <row r="58" spans="1:68" x14ac:dyDescent="0.4">
      <c r="B58" s="133">
        <f>はじめに!$B$11</f>
        <v>0</v>
      </c>
      <c r="C58" s="134"/>
      <c r="D58" s="134"/>
      <c r="E58" s="134"/>
      <c r="F58" s="134"/>
      <c r="G58" s="134"/>
      <c r="H58" s="134"/>
      <c r="I58" s="135"/>
      <c r="K58" s="137" t="s">
        <v>42</v>
      </c>
      <c r="L58" s="137"/>
      <c r="M58" s="137"/>
      <c r="N58" s="137"/>
      <c r="O58" s="137"/>
      <c r="P58" s="137"/>
      <c r="Q58" s="137"/>
      <c r="R58" s="137"/>
      <c r="T58" s="137" t="s">
        <v>47</v>
      </c>
      <c r="U58" s="137"/>
      <c r="V58" s="137"/>
      <c r="W58" s="137"/>
      <c r="X58" s="137"/>
      <c r="Y58" s="137"/>
      <c r="Z58" s="137"/>
      <c r="AA58" s="137"/>
      <c r="AL58" s="5"/>
      <c r="AM58" s="5"/>
      <c r="AN58" s="5" t="s">
        <v>81</v>
      </c>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6"/>
    </row>
    <row r="59" spans="1:68" x14ac:dyDescent="0.4">
      <c r="B59" s="121">
        <f>$B$12</f>
        <v>0</v>
      </c>
      <c r="C59" s="119"/>
      <c r="D59" s="119"/>
      <c r="E59" s="120"/>
      <c r="F59" s="121">
        <f>$F$12</f>
        <v>0</v>
      </c>
      <c r="G59" s="119"/>
      <c r="H59" s="119"/>
      <c r="I59" s="120"/>
      <c r="J59" s="16" t="s">
        <v>27</v>
      </c>
      <c r="K59" s="121">
        <f>$B$12</f>
        <v>0</v>
      </c>
      <c r="L59" s="119"/>
      <c r="M59" s="119"/>
      <c r="N59" s="120"/>
      <c r="O59" s="121">
        <f>$F$12</f>
        <v>0</v>
      </c>
      <c r="P59" s="119"/>
      <c r="Q59" s="119"/>
      <c r="R59" s="120"/>
      <c r="S59" s="16" t="s">
        <v>15</v>
      </c>
      <c r="T59" s="121">
        <f>$B$12</f>
        <v>0</v>
      </c>
      <c r="U59" s="119"/>
      <c r="V59" s="119"/>
      <c r="W59" s="120"/>
      <c r="X59" s="121">
        <f>$F$12</f>
        <v>0</v>
      </c>
      <c r="Y59" s="119"/>
      <c r="Z59" s="119"/>
      <c r="AA59" s="120"/>
      <c r="AL59" s="6"/>
      <c r="AM59" s="6"/>
      <c r="AN59" s="6" t="s">
        <v>82</v>
      </c>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row>
    <row r="60" spans="1:68" x14ac:dyDescent="0.4">
      <c r="B60" s="157">
        <f>B50-B55</f>
        <v>0</v>
      </c>
      <c r="C60" s="158"/>
      <c r="D60" s="158"/>
      <c r="E60" s="159"/>
      <c r="F60" s="157">
        <f>F50-F55</f>
        <v>0</v>
      </c>
      <c r="G60" s="158"/>
      <c r="H60" s="158"/>
      <c r="I60" s="159"/>
      <c r="K60" s="157">
        <f t="shared" ref="K60" si="1">K50-K55</f>
        <v>0</v>
      </c>
      <c r="L60" s="158"/>
      <c r="M60" s="158"/>
      <c r="N60" s="159"/>
      <c r="O60" s="157">
        <f t="shared" ref="O60" si="2">O50-O55</f>
        <v>0</v>
      </c>
      <c r="P60" s="158"/>
      <c r="Q60" s="158"/>
      <c r="R60" s="159"/>
      <c r="T60" s="142" t="e">
        <f>B60/K60</f>
        <v>#DIV/0!</v>
      </c>
      <c r="U60" s="143"/>
      <c r="V60" s="143"/>
      <c r="W60" s="144"/>
      <c r="X60" s="142" t="e">
        <f>F60/O60</f>
        <v>#DIV/0!</v>
      </c>
      <c r="Y60" s="143"/>
      <c r="Z60" s="143"/>
      <c r="AA60" s="144"/>
      <c r="AL60" s="6"/>
      <c r="AM60" s="6"/>
      <c r="AN60" s="6" t="s">
        <v>83</v>
      </c>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row>
    <row r="61" spans="1:68" ht="18.75" customHeight="1" x14ac:dyDescent="0.4">
      <c r="K61" s="18"/>
      <c r="L61" s="18"/>
      <c r="M61" s="18"/>
      <c r="N61" s="18"/>
      <c r="O61" s="18"/>
      <c r="P61" s="18"/>
      <c r="Q61" s="18"/>
      <c r="R61" s="18"/>
      <c r="S61" s="18"/>
      <c r="T61" s="18"/>
      <c r="U61" s="18"/>
      <c r="V61" s="18"/>
      <c r="W61" s="13"/>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row>
    <row r="62" spans="1:68" ht="18.75" customHeight="1" x14ac:dyDescent="0.4">
      <c r="A62" s="1" t="s">
        <v>48</v>
      </c>
      <c r="B62" s="7"/>
      <c r="C62" s="7"/>
      <c r="D62" s="7"/>
      <c r="E62" s="7"/>
      <c r="F62" s="7"/>
      <c r="G62" s="7"/>
      <c r="H62" s="1" t="s">
        <v>19</v>
      </c>
      <c r="I62" s="7"/>
      <c r="K62" s="18"/>
      <c r="L62" s="18"/>
      <c r="M62" s="18"/>
      <c r="N62" s="18"/>
      <c r="O62" s="18"/>
      <c r="P62" s="18"/>
      <c r="Q62" s="18"/>
      <c r="R62" s="18"/>
      <c r="S62" s="18"/>
      <c r="T62" s="18"/>
      <c r="U62" s="18"/>
      <c r="V62" s="18"/>
      <c r="W62" s="13"/>
    </row>
    <row r="63" spans="1:68" x14ac:dyDescent="0.4">
      <c r="B63" s="128" t="s">
        <v>78</v>
      </c>
      <c r="C63" s="128"/>
      <c r="D63" s="128"/>
      <c r="E63" s="128"/>
      <c r="F63" s="128"/>
      <c r="G63" s="128"/>
      <c r="H63" s="128"/>
      <c r="I63" s="128"/>
      <c r="K63" s="18"/>
      <c r="L63" s="18"/>
      <c r="M63" s="18"/>
      <c r="N63" s="18"/>
      <c r="O63" s="18"/>
      <c r="P63" s="18"/>
      <c r="Q63" s="18"/>
      <c r="R63" s="18"/>
      <c r="S63" s="18"/>
      <c r="T63" s="18"/>
      <c r="U63" s="18"/>
      <c r="V63" s="18"/>
      <c r="W63" s="13"/>
    </row>
    <row r="64" spans="1:68" x14ac:dyDescent="0.4">
      <c r="B64" s="121">
        <f>$B$12</f>
        <v>0</v>
      </c>
      <c r="C64" s="119"/>
      <c r="D64" s="119"/>
      <c r="E64" s="120"/>
      <c r="F64" s="121">
        <f>$F$12</f>
        <v>0</v>
      </c>
      <c r="G64" s="119"/>
      <c r="H64" s="119"/>
      <c r="I64" s="120"/>
      <c r="K64" s="129" t="s">
        <v>49</v>
      </c>
      <c r="L64" s="129"/>
      <c r="M64" s="129"/>
      <c r="N64" s="129"/>
      <c r="O64" s="129"/>
      <c r="P64" s="129"/>
      <c r="Q64" s="129"/>
      <c r="R64" s="18"/>
      <c r="S64" s="18"/>
      <c r="T64" s="18"/>
      <c r="U64" s="18"/>
      <c r="V64" s="18"/>
      <c r="W64" s="13"/>
    </row>
    <row r="65" spans="2:34" x14ac:dyDescent="0.4">
      <c r="B65" s="130">
        <f>B45</f>
        <v>0</v>
      </c>
      <c r="C65" s="131"/>
      <c r="D65" s="131"/>
      <c r="E65" s="132"/>
      <c r="F65" s="130">
        <f>F45</f>
        <v>0</v>
      </c>
      <c r="G65" s="131"/>
      <c r="H65" s="131"/>
      <c r="I65" s="132"/>
      <c r="K65" s="129"/>
      <c r="L65" s="129"/>
      <c r="M65" s="129"/>
      <c r="N65" s="129"/>
      <c r="O65" s="129"/>
      <c r="P65" s="129"/>
      <c r="Q65" s="129"/>
      <c r="R65" s="18"/>
      <c r="S65" s="18"/>
      <c r="T65" s="18"/>
      <c r="U65" s="18"/>
      <c r="V65" s="18"/>
      <c r="W65" s="13"/>
    </row>
    <row r="66" spans="2:34" ht="19.5" thickBot="1" x14ac:dyDescent="0.45">
      <c r="E66" s="113" t="s">
        <v>22</v>
      </c>
      <c r="F66" s="113"/>
      <c r="K66" s="15"/>
      <c r="L66" s="15"/>
      <c r="M66" s="15"/>
      <c r="N66" s="15"/>
      <c r="O66" s="15"/>
      <c r="P66" s="15"/>
      <c r="Q66" s="15"/>
      <c r="R66" s="15"/>
      <c r="S66" s="15"/>
      <c r="T66" s="15"/>
      <c r="U66" s="15"/>
      <c r="V66" s="15"/>
      <c r="W66" s="14"/>
      <c r="X66" s="108" t="s">
        <v>50</v>
      </c>
      <c r="Y66" s="108"/>
      <c r="Z66" s="108"/>
      <c r="AA66" s="108"/>
      <c r="AB66" s="108"/>
      <c r="AC66" s="108"/>
      <c r="AD66" s="108"/>
      <c r="AE66" s="108"/>
      <c r="AF66" s="108"/>
      <c r="AG66" s="108"/>
      <c r="AH66" s="108"/>
    </row>
    <row r="67" spans="2:34" ht="20.25" thickTop="1" thickBot="1" x14ac:dyDescent="0.45">
      <c r="E67" s="114"/>
      <c r="F67" s="114"/>
      <c r="H67" s="1" t="s">
        <v>19</v>
      </c>
      <c r="X67" s="108"/>
      <c r="Y67" s="108"/>
      <c r="Z67" s="108"/>
      <c r="AA67" s="108"/>
      <c r="AB67" s="108"/>
      <c r="AC67" s="108"/>
      <c r="AD67" s="108"/>
      <c r="AE67" s="108"/>
      <c r="AF67" s="108"/>
      <c r="AG67" s="108"/>
      <c r="AH67" s="108"/>
    </row>
    <row r="68" spans="2:34" ht="19.5" thickTop="1" x14ac:dyDescent="0.4">
      <c r="B68" s="115" t="str">
        <f>CONCATENATE($B$58,"・総生産")</f>
        <v>0・総生産</v>
      </c>
      <c r="C68" s="116">
        <f t="shared" ref="C68:I68" si="3">$B$16</f>
        <v>0</v>
      </c>
      <c r="D68" s="116">
        <f t="shared" si="3"/>
        <v>0</v>
      </c>
      <c r="E68" s="116">
        <f t="shared" si="3"/>
        <v>0</v>
      </c>
      <c r="F68" s="116">
        <f t="shared" si="3"/>
        <v>0</v>
      </c>
      <c r="G68" s="116">
        <f t="shared" si="3"/>
        <v>0</v>
      </c>
      <c r="H68" s="116">
        <f t="shared" si="3"/>
        <v>0</v>
      </c>
      <c r="I68" s="117">
        <f t="shared" si="3"/>
        <v>0</v>
      </c>
    </row>
    <row r="69" spans="2:34" x14ac:dyDescent="0.4">
      <c r="B69" s="118">
        <f>$B$12</f>
        <v>0</v>
      </c>
      <c r="C69" s="119"/>
      <c r="D69" s="119"/>
      <c r="E69" s="120"/>
      <c r="F69" s="121">
        <f>$F$12</f>
        <v>0</v>
      </c>
      <c r="G69" s="119"/>
      <c r="H69" s="119"/>
      <c r="I69" s="122"/>
    </row>
    <row r="70" spans="2:34" ht="19.5" thickBot="1" x14ac:dyDescent="0.45">
      <c r="B70" s="123" t="e">
        <f>B65*T60</f>
        <v>#DIV/0!</v>
      </c>
      <c r="C70" s="124"/>
      <c r="D70" s="124"/>
      <c r="E70" s="125"/>
      <c r="F70" s="126" t="e">
        <f>F65*X60</f>
        <v>#DIV/0!</v>
      </c>
      <c r="G70" s="124"/>
      <c r="H70" s="124"/>
      <c r="I70" s="127"/>
    </row>
    <row r="71" spans="2:34" ht="19.5" thickTop="1" x14ac:dyDescent="0.4"/>
  </sheetData>
  <sheetProtection sheet="1" objects="1" scenarios="1"/>
  <mergeCells count="93">
    <mergeCell ref="K64:Q65"/>
    <mergeCell ref="X66:AH67"/>
    <mergeCell ref="E66:F67"/>
    <mergeCell ref="B68:I68"/>
    <mergeCell ref="T58:AA58"/>
    <mergeCell ref="T59:W59"/>
    <mergeCell ref="X59:AA59"/>
    <mergeCell ref="T60:W60"/>
    <mergeCell ref="X60:AA60"/>
    <mergeCell ref="B63:I63"/>
    <mergeCell ref="B64:E64"/>
    <mergeCell ref="F64:I64"/>
    <mergeCell ref="B59:E59"/>
    <mergeCell ref="F59:I59"/>
    <mergeCell ref="K59:N59"/>
    <mergeCell ref="O59:R59"/>
    <mergeCell ref="B69:E69"/>
    <mergeCell ref="F69:I69"/>
    <mergeCell ref="B70:E70"/>
    <mergeCell ref="F70:I70"/>
    <mergeCell ref="B65:E65"/>
    <mergeCell ref="F65:I65"/>
    <mergeCell ref="B60:E60"/>
    <mergeCell ref="F60:I60"/>
    <mergeCell ref="K60:N60"/>
    <mergeCell ref="O60:R60"/>
    <mergeCell ref="B55:E55"/>
    <mergeCell ref="F55:I55"/>
    <mergeCell ref="K55:N55"/>
    <mergeCell ref="O55:R55"/>
    <mergeCell ref="B58:I58"/>
    <mergeCell ref="K58:R58"/>
    <mergeCell ref="E56:F57"/>
    <mergeCell ref="N56:O57"/>
    <mergeCell ref="B53:I53"/>
    <mergeCell ref="K53:R53"/>
    <mergeCell ref="B54:E54"/>
    <mergeCell ref="F54:I54"/>
    <mergeCell ref="K54:N54"/>
    <mergeCell ref="O54:R54"/>
    <mergeCell ref="B50:E50"/>
    <mergeCell ref="F50:I50"/>
    <mergeCell ref="K50:N50"/>
    <mergeCell ref="O50:R50"/>
    <mergeCell ref="B48:I48"/>
    <mergeCell ref="K48:R48"/>
    <mergeCell ref="B49:E49"/>
    <mergeCell ref="F49:I49"/>
    <mergeCell ref="K49:N49"/>
    <mergeCell ref="O49:R49"/>
    <mergeCell ref="B35:I35"/>
    <mergeCell ref="B36:E36"/>
    <mergeCell ref="F36:I36"/>
    <mergeCell ref="B37:E37"/>
    <mergeCell ref="F37:I37"/>
    <mergeCell ref="B43:I43"/>
    <mergeCell ref="B44:E44"/>
    <mergeCell ref="F44:I44"/>
    <mergeCell ref="B45:E45"/>
    <mergeCell ref="F45:I45"/>
    <mergeCell ref="B31:E31"/>
    <mergeCell ref="F31:I31"/>
    <mergeCell ref="B32:E32"/>
    <mergeCell ref="F32:I32"/>
    <mergeCell ref="X33:AH34"/>
    <mergeCell ref="E33:F34"/>
    <mergeCell ref="K31:Q32"/>
    <mergeCell ref="B27:I27"/>
    <mergeCell ref="K27:R27"/>
    <mergeCell ref="B26:I26"/>
    <mergeCell ref="K26:R26"/>
    <mergeCell ref="B30:I30"/>
    <mergeCell ref="T26:AA26"/>
    <mergeCell ref="J26:J27"/>
    <mergeCell ref="S26:S27"/>
    <mergeCell ref="T27:AA27"/>
    <mergeCell ref="S24:AE25"/>
    <mergeCell ref="L7:Q8"/>
    <mergeCell ref="B11:I11"/>
    <mergeCell ref="B12:E12"/>
    <mergeCell ref="F12:I12"/>
    <mergeCell ref="B18:I18"/>
    <mergeCell ref="K18:R18"/>
    <mergeCell ref="B17:I17"/>
    <mergeCell ref="K17:R17"/>
    <mergeCell ref="B13:E13"/>
    <mergeCell ref="F13:I13"/>
    <mergeCell ref="B23:I23"/>
    <mergeCell ref="K23:R23"/>
    <mergeCell ref="B22:I22"/>
    <mergeCell ref="K22:R22"/>
    <mergeCell ref="E24:F25"/>
    <mergeCell ref="N24:O25"/>
  </mergeCells>
  <phoneticPr fontId="2"/>
  <pageMargins left="0.70866141732283472" right="0.70866141732283472" top="0.74803149606299213" bottom="0.74803149606299213" header="0.31496062992125984" footer="0.31496062992125984"/>
  <pageSetup paperSize="8" scale="52" fitToHeight="0" orientation="portrait" r:id="rId1"/>
  <headerFooter>
    <oddHeade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1EB85-8A3C-4315-86B0-2207CAFECD89}">
  <sheetPr>
    <tabColor rgb="FF0000CC"/>
    <pageSetUpPr fitToPage="1"/>
  </sheetPr>
  <dimension ref="A7:BQ148"/>
  <sheetViews>
    <sheetView showGridLines="0" zoomScaleNormal="100" workbookViewId="0">
      <selection activeCell="Q150" sqref="Q150"/>
    </sheetView>
  </sheetViews>
  <sheetFormatPr defaultColWidth="3.375" defaultRowHeight="18.75" x14ac:dyDescent="0.4"/>
  <cols>
    <col min="1" max="35" width="3.375" style="1"/>
    <col min="36" max="36" width="3.375" style="2"/>
    <col min="37" max="69" width="3.375" style="3"/>
  </cols>
  <sheetData>
    <row r="7" spans="1:68" x14ac:dyDescent="0.4">
      <c r="K7" s="8"/>
      <c r="L7" s="107" t="s">
        <v>29</v>
      </c>
      <c r="M7" s="107"/>
      <c r="N7" s="107"/>
      <c r="O7" s="107"/>
      <c r="P7" s="107"/>
      <c r="Q7" s="107"/>
    </row>
    <row r="8" spans="1:68" x14ac:dyDescent="0.4">
      <c r="K8" s="9"/>
      <c r="L8" s="107"/>
      <c r="M8" s="107"/>
      <c r="N8" s="107"/>
      <c r="O8" s="107"/>
      <c r="P8" s="107"/>
      <c r="Q8" s="107"/>
    </row>
    <row r="10" spans="1:68" x14ac:dyDescent="0.4">
      <c r="A10" s="1" t="s">
        <v>13</v>
      </c>
      <c r="H10" s="1" t="s">
        <v>19</v>
      </c>
      <c r="AL10" s="4" t="s">
        <v>0</v>
      </c>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row>
    <row r="11" spans="1:68" x14ac:dyDescent="0.4">
      <c r="B11" s="128" t="s">
        <v>94</v>
      </c>
      <c r="C11" s="128"/>
      <c r="D11" s="128"/>
      <c r="E11" s="128"/>
      <c r="F11" s="128"/>
      <c r="G11" s="128"/>
      <c r="H11" s="128"/>
      <c r="I11" s="128"/>
      <c r="AL11" s="5"/>
      <c r="AM11" s="4" t="s">
        <v>84</v>
      </c>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row>
    <row r="12" spans="1:68" x14ac:dyDescent="0.4">
      <c r="B12" s="141">
        <f>はじめに!$B$16</f>
        <v>0</v>
      </c>
      <c r="C12" s="119"/>
      <c r="D12" s="119"/>
      <c r="E12" s="120"/>
      <c r="F12" s="141">
        <f>はじめに!$F$16</f>
        <v>0</v>
      </c>
      <c r="G12" s="119"/>
      <c r="H12" s="119"/>
      <c r="I12" s="120"/>
      <c r="AL12" s="5"/>
      <c r="AM12" s="5"/>
      <c r="AN12" s="5" t="s">
        <v>1</v>
      </c>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row>
    <row r="13" spans="1:68" x14ac:dyDescent="0.4">
      <c r="B13" s="241"/>
      <c r="C13" s="242"/>
      <c r="D13" s="242"/>
      <c r="E13" s="243"/>
      <c r="F13" s="241"/>
      <c r="G13" s="242"/>
      <c r="H13" s="242"/>
      <c r="I13" s="243"/>
      <c r="AL13" s="5"/>
      <c r="AM13" s="5"/>
      <c r="AN13" s="5" t="s">
        <v>2</v>
      </c>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row>
    <row r="14" spans="1:68" x14ac:dyDescent="0.4">
      <c r="AL14" s="5"/>
      <c r="AM14" s="4" t="s">
        <v>85</v>
      </c>
      <c r="AN14" s="5"/>
      <c r="AO14" s="5"/>
      <c r="AP14" s="5"/>
      <c r="AQ14" s="5"/>
      <c r="AR14" s="5"/>
      <c r="AS14" s="5"/>
      <c r="AT14" s="5"/>
      <c r="AU14" s="5"/>
      <c r="AV14" s="5"/>
      <c r="AW14" s="6"/>
      <c r="AX14" s="6"/>
      <c r="AY14" s="6"/>
      <c r="AZ14" s="6"/>
      <c r="BA14" s="6"/>
      <c r="BB14" s="6"/>
      <c r="BC14" s="6"/>
      <c r="BD14" s="6"/>
      <c r="BE14" s="6"/>
      <c r="BF14" s="6"/>
      <c r="BG14" s="6"/>
      <c r="BH14" s="6"/>
      <c r="BI14" s="6"/>
      <c r="BJ14" s="6"/>
      <c r="BK14" s="5"/>
      <c r="BL14" s="5"/>
      <c r="BM14" s="5"/>
      <c r="BN14" s="5"/>
      <c r="BO14" s="5"/>
      <c r="BP14" s="5"/>
    </row>
    <row r="15" spans="1:68" x14ac:dyDescent="0.4">
      <c r="A15" s="1" t="s">
        <v>96</v>
      </c>
      <c r="AL15" s="6"/>
      <c r="AM15" s="4" t="s">
        <v>95</v>
      </c>
      <c r="AN15" s="19"/>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row>
    <row r="16" spans="1:68" x14ac:dyDescent="0.4">
      <c r="AL16" s="6"/>
      <c r="AM16" s="4" t="s">
        <v>90</v>
      </c>
      <c r="AN16" s="19"/>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row>
    <row r="17" spans="2:68" x14ac:dyDescent="0.4">
      <c r="H17" s="1" t="s">
        <v>98</v>
      </c>
      <c r="Q17" s="1" t="s">
        <v>98</v>
      </c>
      <c r="Z17" s="1" t="s">
        <v>98</v>
      </c>
      <c r="AL17" s="6"/>
      <c r="AM17" s="6"/>
      <c r="AN17" s="5" t="s">
        <v>7</v>
      </c>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row>
    <row r="18" spans="2:68" x14ac:dyDescent="0.4">
      <c r="B18" s="137" t="s">
        <v>99</v>
      </c>
      <c r="C18" s="137"/>
      <c r="D18" s="137"/>
      <c r="E18" s="137"/>
      <c r="F18" s="137"/>
      <c r="G18" s="137"/>
      <c r="H18" s="137"/>
      <c r="I18" s="137"/>
      <c r="K18" s="137" t="s">
        <v>100</v>
      </c>
      <c r="L18" s="137"/>
      <c r="M18" s="137"/>
      <c r="N18" s="137"/>
      <c r="O18" s="137"/>
      <c r="P18" s="137"/>
      <c r="Q18" s="137"/>
      <c r="R18" s="137"/>
      <c r="T18" s="137" t="s">
        <v>101</v>
      </c>
      <c r="U18" s="137"/>
      <c r="V18" s="137"/>
      <c r="W18" s="137"/>
      <c r="X18" s="137"/>
      <c r="Y18" s="137"/>
      <c r="Z18" s="137"/>
      <c r="AA18" s="137"/>
      <c r="AL18" s="6"/>
      <c r="AM18" s="4"/>
      <c r="AN18" s="5" t="s">
        <v>86</v>
      </c>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row>
    <row r="19" spans="2:68" x14ac:dyDescent="0.4">
      <c r="B19" s="141">
        <f>はじめに!$B$16</f>
        <v>0</v>
      </c>
      <c r="C19" s="119"/>
      <c r="D19" s="119"/>
      <c r="E19" s="120"/>
      <c r="F19" s="141">
        <f>はじめに!$F$16</f>
        <v>0</v>
      </c>
      <c r="G19" s="119"/>
      <c r="H19" s="119"/>
      <c r="I19" s="120"/>
      <c r="K19" s="141">
        <f>はじめに!$B$16</f>
        <v>0</v>
      </c>
      <c r="L19" s="119"/>
      <c r="M19" s="119"/>
      <c r="N19" s="120"/>
      <c r="O19" s="141">
        <f>はじめに!$F$16</f>
        <v>0</v>
      </c>
      <c r="P19" s="119"/>
      <c r="Q19" s="119"/>
      <c r="R19" s="120"/>
      <c r="T19" s="141">
        <f>はじめに!$B$16</f>
        <v>0</v>
      </c>
      <c r="U19" s="119"/>
      <c r="V19" s="119"/>
      <c r="W19" s="120"/>
      <c r="X19" s="141">
        <f>はじめに!$F$16</f>
        <v>0</v>
      </c>
      <c r="Y19" s="119"/>
      <c r="Z19" s="119"/>
      <c r="AA19" s="120"/>
      <c r="AL19" s="6"/>
      <c r="AM19" s="6"/>
      <c r="AN19" s="5" t="s">
        <v>87</v>
      </c>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row>
    <row r="20" spans="2:68" x14ac:dyDescent="0.4">
      <c r="B20" s="241"/>
      <c r="C20" s="242"/>
      <c r="D20" s="242"/>
      <c r="E20" s="243"/>
      <c r="F20" s="241"/>
      <c r="G20" s="242"/>
      <c r="H20" s="242"/>
      <c r="I20" s="243"/>
      <c r="K20" s="241"/>
      <c r="L20" s="242"/>
      <c r="M20" s="242"/>
      <c r="N20" s="243"/>
      <c r="O20" s="241"/>
      <c r="P20" s="242"/>
      <c r="Q20" s="242"/>
      <c r="R20" s="243"/>
      <c r="T20" s="241"/>
      <c r="U20" s="242"/>
      <c r="V20" s="242"/>
      <c r="W20" s="243"/>
      <c r="X20" s="241"/>
      <c r="Y20" s="242"/>
      <c r="Z20" s="242"/>
      <c r="AA20" s="243"/>
      <c r="AL20" s="6"/>
      <c r="AM20" s="4" t="s">
        <v>112</v>
      </c>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row>
    <row r="21" spans="2:68" x14ac:dyDescent="0.4">
      <c r="F21" s="22"/>
      <c r="G21" s="23"/>
      <c r="H21" s="23"/>
      <c r="I21" s="23"/>
      <c r="J21" s="23"/>
      <c r="K21" s="23"/>
      <c r="L21" s="23"/>
      <c r="M21" s="23"/>
      <c r="N21" s="26"/>
      <c r="O21" s="23"/>
      <c r="P21" s="23"/>
      <c r="Q21" s="23"/>
      <c r="R21" s="23"/>
      <c r="S21" s="23"/>
      <c r="T21" s="23"/>
      <c r="U21" s="23"/>
      <c r="V21" s="23"/>
      <c r="W21" s="24"/>
      <c r="X21" s="129" t="s">
        <v>103</v>
      </c>
      <c r="Y21" s="129"/>
      <c r="Z21" s="129"/>
      <c r="AA21" s="129"/>
      <c r="AB21" s="129"/>
      <c r="AC21" s="129"/>
      <c r="AD21" s="129"/>
      <c r="AL21" s="6"/>
      <c r="AM21" s="6"/>
      <c r="AN21" s="5" t="s">
        <v>113</v>
      </c>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row>
    <row r="22" spans="2:68" x14ac:dyDescent="0.4">
      <c r="R22" s="25"/>
      <c r="X22" s="129"/>
      <c r="Y22" s="129"/>
      <c r="Z22" s="129"/>
      <c r="AA22" s="129"/>
      <c r="AB22" s="129"/>
      <c r="AC22" s="129"/>
      <c r="AD22" s="129"/>
      <c r="AL22" s="6"/>
      <c r="AM22" s="21" t="s">
        <v>88</v>
      </c>
      <c r="AN22" s="19"/>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row>
    <row r="23" spans="2:68" x14ac:dyDescent="0.4">
      <c r="H23" s="1" t="s">
        <v>98</v>
      </c>
      <c r="R23" s="24"/>
      <c r="U23" s="1" t="s">
        <v>98</v>
      </c>
      <c r="AL23" s="6"/>
      <c r="AM23" s="6"/>
      <c r="AN23" s="5" t="s">
        <v>3</v>
      </c>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row>
    <row r="24" spans="2:68" x14ac:dyDescent="0.4">
      <c r="B24" s="137" t="s">
        <v>97</v>
      </c>
      <c r="C24" s="137"/>
      <c r="D24" s="137"/>
      <c r="E24" s="137"/>
      <c r="F24" s="137"/>
      <c r="G24" s="137"/>
      <c r="H24" s="137"/>
      <c r="I24" s="137"/>
      <c r="O24" s="137" t="s">
        <v>102</v>
      </c>
      <c r="P24" s="137"/>
      <c r="Q24" s="137"/>
      <c r="R24" s="137"/>
      <c r="S24" s="137"/>
      <c r="T24" s="137"/>
      <c r="U24" s="137"/>
      <c r="V24" s="137"/>
      <c r="AL24" s="6"/>
      <c r="AM24" s="6"/>
      <c r="AN24" s="5" t="s">
        <v>2</v>
      </c>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row>
    <row r="25" spans="2:68" x14ac:dyDescent="0.4">
      <c r="B25" s="141">
        <f>はじめに!$B$16</f>
        <v>0</v>
      </c>
      <c r="C25" s="119"/>
      <c r="D25" s="119"/>
      <c r="E25" s="120"/>
      <c r="F25" s="141">
        <f>はじめに!$F$16</f>
        <v>0</v>
      </c>
      <c r="G25" s="119"/>
      <c r="H25" s="119"/>
      <c r="I25" s="120"/>
      <c r="O25" s="141">
        <f>はじめに!$B$16</f>
        <v>0</v>
      </c>
      <c r="P25" s="119"/>
      <c r="Q25" s="119"/>
      <c r="R25" s="120"/>
      <c r="S25" s="141">
        <f>はじめに!$F$16</f>
        <v>0</v>
      </c>
      <c r="T25" s="119"/>
      <c r="U25" s="119"/>
      <c r="V25" s="120"/>
      <c r="AL25" s="6"/>
      <c r="AM25" s="21" t="s">
        <v>89</v>
      </c>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row>
    <row r="26" spans="2:68" x14ac:dyDescent="0.4">
      <c r="B26" s="241"/>
      <c r="C26" s="242"/>
      <c r="D26" s="242"/>
      <c r="E26" s="243"/>
      <c r="F26" s="241"/>
      <c r="G26" s="242"/>
      <c r="H26" s="242"/>
      <c r="I26" s="243"/>
      <c r="O26" s="157">
        <f>B20+K20+T20</f>
        <v>0</v>
      </c>
      <c r="P26" s="158"/>
      <c r="Q26" s="158"/>
      <c r="R26" s="159"/>
      <c r="S26" s="157">
        <f>F20+O20+X20</f>
        <v>0</v>
      </c>
      <c r="T26" s="158"/>
      <c r="U26" s="158"/>
      <c r="V26" s="159"/>
      <c r="AL26" s="6"/>
      <c r="AM26" s="6"/>
      <c r="AN26" s="5" t="s">
        <v>3</v>
      </c>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row>
    <row r="27" spans="2:68" ht="18.75" customHeight="1" x14ac:dyDescent="0.4">
      <c r="C27" s="28"/>
      <c r="D27" s="28"/>
      <c r="E27" s="28"/>
      <c r="F27" s="30"/>
      <c r="G27" s="23"/>
      <c r="H27" s="23"/>
      <c r="I27" s="23"/>
      <c r="J27" s="23"/>
      <c r="K27" s="23"/>
      <c r="L27" s="23"/>
      <c r="M27" s="23"/>
      <c r="N27" s="23"/>
      <c r="O27" s="23"/>
      <c r="P27" s="23"/>
      <c r="Q27" s="23"/>
      <c r="R27" s="24"/>
      <c r="S27" s="129" t="s">
        <v>105</v>
      </c>
      <c r="T27" s="129"/>
      <c r="U27" s="129"/>
      <c r="V27" s="129"/>
      <c r="W27" s="129"/>
      <c r="X27" s="129"/>
      <c r="Y27" s="129"/>
      <c r="AL27" s="6"/>
      <c r="AM27" s="6"/>
      <c r="AN27" s="5" t="s">
        <v>2</v>
      </c>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row>
    <row r="28" spans="2:68" ht="18.75" customHeight="1" x14ac:dyDescent="0.4">
      <c r="C28" s="29"/>
      <c r="D28" s="29"/>
      <c r="E28" s="29"/>
      <c r="F28" s="29"/>
      <c r="N28" s="25"/>
      <c r="S28" s="129"/>
      <c r="T28" s="129"/>
      <c r="U28" s="129"/>
      <c r="V28" s="129"/>
      <c r="W28" s="129"/>
      <c r="X28" s="129"/>
      <c r="Y28" s="129"/>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row>
    <row r="29" spans="2:68" x14ac:dyDescent="0.4">
      <c r="H29" s="1" t="s">
        <v>98</v>
      </c>
      <c r="N29" s="24"/>
      <c r="Q29" s="1" t="s">
        <v>98</v>
      </c>
    </row>
    <row r="30" spans="2:68" x14ac:dyDescent="0.4">
      <c r="B30" s="137" t="s">
        <v>97</v>
      </c>
      <c r="C30" s="137"/>
      <c r="D30" s="137"/>
      <c r="E30" s="137"/>
      <c r="F30" s="137"/>
      <c r="G30" s="137"/>
      <c r="H30" s="137"/>
      <c r="I30" s="137"/>
      <c r="K30" s="137" t="s">
        <v>104</v>
      </c>
      <c r="L30" s="137"/>
      <c r="M30" s="137"/>
      <c r="N30" s="137"/>
      <c r="O30" s="137"/>
      <c r="P30" s="137"/>
      <c r="Q30" s="137"/>
      <c r="R30" s="137"/>
      <c r="T30" s="137" t="s">
        <v>106</v>
      </c>
      <c r="U30" s="137"/>
      <c r="V30" s="137"/>
      <c r="W30" s="137"/>
      <c r="X30" s="137"/>
      <c r="Y30" s="137"/>
      <c r="Z30" s="137"/>
      <c r="AA30" s="137"/>
      <c r="AL30" s="4" t="s">
        <v>11</v>
      </c>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row>
    <row r="31" spans="2:68" x14ac:dyDescent="0.4">
      <c r="B31" s="141">
        <f>はじめに!$B$16</f>
        <v>0</v>
      </c>
      <c r="C31" s="119"/>
      <c r="D31" s="119"/>
      <c r="E31" s="120"/>
      <c r="F31" s="141">
        <f>はじめに!$F$16</f>
        <v>0</v>
      </c>
      <c r="G31" s="119"/>
      <c r="H31" s="119"/>
      <c r="I31" s="120"/>
      <c r="J31" s="31" t="s">
        <v>27</v>
      </c>
      <c r="K31" s="141">
        <f>はじめに!$B$16</f>
        <v>0</v>
      </c>
      <c r="L31" s="119"/>
      <c r="M31" s="119"/>
      <c r="N31" s="120"/>
      <c r="O31" s="141">
        <f>はじめに!$F$16</f>
        <v>0</v>
      </c>
      <c r="P31" s="119"/>
      <c r="Q31" s="119"/>
      <c r="R31" s="120"/>
      <c r="S31" s="16" t="s">
        <v>15</v>
      </c>
      <c r="T31" s="141">
        <f>はじめに!$B$16</f>
        <v>0</v>
      </c>
      <c r="U31" s="119"/>
      <c r="V31" s="119"/>
      <c r="W31" s="120"/>
      <c r="X31" s="141">
        <f>はじめに!$F$16</f>
        <v>0</v>
      </c>
      <c r="Y31" s="119"/>
      <c r="Z31" s="119"/>
      <c r="AA31" s="120"/>
      <c r="AL31" s="5"/>
      <c r="AM31" s="4" t="s">
        <v>91</v>
      </c>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row>
    <row r="32" spans="2:68" x14ac:dyDescent="0.4">
      <c r="B32" s="157">
        <f>B26</f>
        <v>0</v>
      </c>
      <c r="C32" s="158"/>
      <c r="D32" s="158"/>
      <c r="E32" s="159"/>
      <c r="F32" s="157">
        <f>F26</f>
        <v>0</v>
      </c>
      <c r="G32" s="158"/>
      <c r="H32" s="158"/>
      <c r="I32" s="159"/>
      <c r="J32" s="27"/>
      <c r="K32" s="157">
        <f>B26+O26</f>
        <v>0</v>
      </c>
      <c r="L32" s="158"/>
      <c r="M32" s="158"/>
      <c r="N32" s="159"/>
      <c r="O32" s="157">
        <f>F26+S26</f>
        <v>0</v>
      </c>
      <c r="P32" s="158"/>
      <c r="Q32" s="158"/>
      <c r="R32" s="159"/>
      <c r="T32" s="167" t="e">
        <f>B32/K32</f>
        <v>#DIV/0!</v>
      </c>
      <c r="U32" s="168"/>
      <c r="V32" s="168"/>
      <c r="W32" s="169"/>
      <c r="X32" s="167" t="e">
        <f>F32/O32</f>
        <v>#DIV/0!</v>
      </c>
      <c r="Y32" s="168"/>
      <c r="Z32" s="168"/>
      <c r="AA32" s="169"/>
      <c r="AL32" s="5"/>
      <c r="AM32" s="4" t="s">
        <v>92</v>
      </c>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row>
    <row r="33" spans="1:68" x14ac:dyDescent="0.4">
      <c r="K33" s="18"/>
      <c r="L33" s="18"/>
      <c r="M33" s="18"/>
      <c r="N33" s="18"/>
      <c r="O33" s="18"/>
      <c r="P33" s="18"/>
      <c r="Q33" s="18"/>
      <c r="R33" s="18"/>
      <c r="S33" s="18"/>
      <c r="T33" s="18"/>
      <c r="U33" s="18"/>
      <c r="V33" s="18"/>
      <c r="W33" s="13"/>
      <c r="AL33" s="6"/>
      <c r="AM33" s="4" t="s">
        <v>93</v>
      </c>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6"/>
    </row>
    <row r="34" spans="1:68" x14ac:dyDescent="0.4">
      <c r="A34" s="1" t="s">
        <v>471</v>
      </c>
      <c r="H34" s="1" t="s">
        <v>19</v>
      </c>
      <c r="K34" s="18"/>
      <c r="L34" s="18"/>
      <c r="M34" s="18"/>
      <c r="N34" s="18"/>
      <c r="O34" s="18"/>
      <c r="P34" s="18"/>
      <c r="Q34" s="18"/>
      <c r="R34" s="18"/>
      <c r="S34" s="18"/>
      <c r="T34" s="18"/>
      <c r="U34" s="18"/>
      <c r="V34" s="18"/>
      <c r="W34" s="13"/>
      <c r="AL34" s="6"/>
      <c r="AM34" s="21" t="s">
        <v>135</v>
      </c>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row>
    <row r="35" spans="1:68" x14ac:dyDescent="0.4">
      <c r="B35" s="128" t="s">
        <v>107</v>
      </c>
      <c r="C35" s="128"/>
      <c r="D35" s="128"/>
      <c r="E35" s="128"/>
      <c r="F35" s="128"/>
      <c r="G35" s="128"/>
      <c r="H35" s="128"/>
      <c r="I35" s="128"/>
      <c r="K35" s="18"/>
      <c r="L35" s="18"/>
      <c r="M35" s="18"/>
      <c r="N35" s="18"/>
      <c r="O35" s="18"/>
      <c r="P35" s="18"/>
      <c r="Q35" s="18"/>
      <c r="R35" s="18"/>
      <c r="S35" s="18"/>
      <c r="T35" s="18"/>
      <c r="U35" s="18"/>
      <c r="V35" s="18"/>
      <c r="W35" s="13"/>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row>
    <row r="36" spans="1:68" x14ac:dyDescent="0.4">
      <c r="B36" s="141">
        <f>はじめに!$B$16</f>
        <v>0</v>
      </c>
      <c r="C36" s="119"/>
      <c r="D36" s="119"/>
      <c r="E36" s="120"/>
      <c r="F36" s="141">
        <f>はじめに!$F$16</f>
        <v>0</v>
      </c>
      <c r="G36" s="119"/>
      <c r="H36" s="119"/>
      <c r="I36" s="120"/>
      <c r="K36" s="129" t="s">
        <v>49</v>
      </c>
      <c r="L36" s="129"/>
      <c r="M36" s="129"/>
      <c r="N36" s="129"/>
      <c r="O36" s="129"/>
      <c r="P36" s="129"/>
      <c r="Q36" s="129"/>
      <c r="R36" s="18"/>
      <c r="S36" s="18"/>
      <c r="T36" s="18"/>
      <c r="U36" s="18"/>
      <c r="V36" s="18"/>
      <c r="W36" s="13"/>
    </row>
    <row r="37" spans="1:68" x14ac:dyDescent="0.4">
      <c r="B37" s="157">
        <f>B13</f>
        <v>0</v>
      </c>
      <c r="C37" s="158"/>
      <c r="D37" s="158"/>
      <c r="E37" s="159"/>
      <c r="F37" s="157">
        <f>F13</f>
        <v>0</v>
      </c>
      <c r="G37" s="158"/>
      <c r="H37" s="158"/>
      <c r="I37" s="159"/>
      <c r="K37" s="129"/>
      <c r="L37" s="129"/>
      <c r="M37" s="129"/>
      <c r="N37" s="129"/>
      <c r="O37" s="129"/>
      <c r="P37" s="129"/>
      <c r="Q37" s="129"/>
      <c r="R37" s="18"/>
      <c r="S37" s="18"/>
      <c r="T37" s="18"/>
      <c r="U37" s="18"/>
      <c r="V37" s="18"/>
      <c r="W37" s="13"/>
    </row>
    <row r="38" spans="1:68" ht="19.5" thickBot="1" x14ac:dyDescent="0.45">
      <c r="E38" s="113" t="s">
        <v>22</v>
      </c>
      <c r="F38" s="113"/>
      <c r="K38" s="15"/>
      <c r="L38" s="15"/>
      <c r="M38" s="15"/>
      <c r="N38" s="15"/>
      <c r="O38" s="15"/>
      <c r="P38" s="15"/>
      <c r="Q38" s="15"/>
      <c r="R38" s="15"/>
      <c r="S38" s="15"/>
      <c r="T38" s="15"/>
      <c r="U38" s="15"/>
      <c r="V38" s="15"/>
      <c r="W38" s="14"/>
      <c r="X38" s="108" t="s">
        <v>109</v>
      </c>
      <c r="Y38" s="108"/>
      <c r="Z38" s="108"/>
      <c r="AA38" s="108"/>
      <c r="AB38" s="108"/>
      <c r="AC38" s="108"/>
      <c r="AD38" s="108"/>
      <c r="AE38" s="108"/>
      <c r="AF38" s="108"/>
      <c r="AG38" s="108"/>
      <c r="AH38" s="108"/>
    </row>
    <row r="39" spans="1:68" ht="19.5" thickTop="1" x14ac:dyDescent="0.4">
      <c r="E39" s="114"/>
      <c r="F39" s="114"/>
      <c r="H39" s="1" t="s">
        <v>19</v>
      </c>
      <c r="X39" s="108"/>
      <c r="Y39" s="108"/>
      <c r="Z39" s="108"/>
      <c r="AA39" s="108"/>
      <c r="AB39" s="108"/>
      <c r="AC39" s="108"/>
      <c r="AD39" s="108"/>
      <c r="AE39" s="108"/>
      <c r="AF39" s="108"/>
      <c r="AG39" s="108"/>
      <c r="AH39" s="108"/>
    </row>
    <row r="40" spans="1:68" x14ac:dyDescent="0.4">
      <c r="B40" s="128" t="s">
        <v>108</v>
      </c>
      <c r="C40" s="128"/>
      <c r="D40" s="128"/>
      <c r="E40" s="128"/>
      <c r="F40" s="128"/>
      <c r="G40" s="128"/>
      <c r="H40" s="128"/>
      <c r="I40" s="128"/>
    </row>
    <row r="41" spans="1:68" x14ac:dyDescent="0.4">
      <c r="B41" s="141">
        <f>はじめに!$B$16</f>
        <v>0</v>
      </c>
      <c r="C41" s="119"/>
      <c r="D41" s="119"/>
      <c r="E41" s="120"/>
      <c r="F41" s="141">
        <f>はじめに!$F$16</f>
        <v>0</v>
      </c>
      <c r="G41" s="119"/>
      <c r="H41" s="119"/>
      <c r="I41" s="120"/>
    </row>
    <row r="42" spans="1:68" x14ac:dyDescent="0.4">
      <c r="B42" s="157" t="e">
        <f>B37*T32</f>
        <v>#DIV/0!</v>
      </c>
      <c r="C42" s="158"/>
      <c r="D42" s="158"/>
      <c r="E42" s="159"/>
      <c r="F42" s="157" t="e">
        <f>F37*X32</f>
        <v>#DIV/0!</v>
      </c>
      <c r="G42" s="158"/>
      <c r="H42" s="158"/>
      <c r="I42" s="159"/>
    </row>
    <row r="44" spans="1:68" x14ac:dyDescent="0.4">
      <c r="A44" s="1" t="s">
        <v>110</v>
      </c>
      <c r="I44" s="1" t="s">
        <v>111</v>
      </c>
      <c r="R44" s="1" t="s">
        <v>111</v>
      </c>
    </row>
    <row r="45" spans="1:68" x14ac:dyDescent="0.4">
      <c r="B45" s="133">
        <f>はじめに!$B$11</f>
        <v>0</v>
      </c>
      <c r="C45" s="134"/>
      <c r="D45" s="134"/>
      <c r="E45" s="134"/>
      <c r="F45" s="134"/>
      <c r="G45" s="134"/>
      <c r="H45" s="134"/>
      <c r="I45" s="135"/>
      <c r="K45" s="137" t="s">
        <v>42</v>
      </c>
      <c r="L45" s="137"/>
      <c r="M45" s="137"/>
      <c r="N45" s="137"/>
      <c r="O45" s="137"/>
      <c r="P45" s="137"/>
      <c r="Q45" s="137"/>
      <c r="R45" s="137"/>
      <c r="T45" s="137" t="s">
        <v>114</v>
      </c>
      <c r="U45" s="137"/>
      <c r="V45" s="137"/>
      <c r="W45" s="137"/>
      <c r="X45" s="137"/>
      <c r="Y45" s="137"/>
      <c r="Z45" s="137"/>
      <c r="AA45" s="137"/>
    </row>
    <row r="46" spans="1:68" x14ac:dyDescent="0.4">
      <c r="B46" s="121">
        <f>$B$12</f>
        <v>0</v>
      </c>
      <c r="C46" s="119"/>
      <c r="D46" s="119"/>
      <c r="E46" s="120"/>
      <c r="F46" s="121">
        <f>$F$12</f>
        <v>0</v>
      </c>
      <c r="G46" s="119"/>
      <c r="H46" s="119"/>
      <c r="I46" s="120"/>
      <c r="J46" s="31" t="s">
        <v>27</v>
      </c>
      <c r="K46" s="121">
        <f>$B$12</f>
        <v>0</v>
      </c>
      <c r="L46" s="119"/>
      <c r="M46" s="119"/>
      <c r="N46" s="120"/>
      <c r="O46" s="121">
        <f>$F$12</f>
        <v>0</v>
      </c>
      <c r="P46" s="119"/>
      <c r="Q46" s="119"/>
      <c r="R46" s="120"/>
      <c r="S46" s="16" t="s">
        <v>15</v>
      </c>
      <c r="T46" s="121">
        <f>$B$12</f>
        <v>0</v>
      </c>
      <c r="U46" s="119"/>
      <c r="V46" s="119"/>
      <c r="W46" s="120"/>
      <c r="X46" s="121">
        <f>$F$12</f>
        <v>0</v>
      </c>
      <c r="Y46" s="119"/>
      <c r="Z46" s="119"/>
      <c r="AA46" s="120"/>
    </row>
    <row r="47" spans="1:68" x14ac:dyDescent="0.4">
      <c r="B47" s="241"/>
      <c r="C47" s="242"/>
      <c r="D47" s="242"/>
      <c r="E47" s="243"/>
      <c r="F47" s="241"/>
      <c r="G47" s="242"/>
      <c r="H47" s="242"/>
      <c r="I47" s="243"/>
      <c r="K47" s="241"/>
      <c r="L47" s="242"/>
      <c r="M47" s="242"/>
      <c r="N47" s="243"/>
      <c r="O47" s="241"/>
      <c r="P47" s="242"/>
      <c r="Q47" s="242"/>
      <c r="R47" s="243"/>
      <c r="T47" s="167" t="e">
        <f>B47/K47</f>
        <v>#DIV/0!</v>
      </c>
      <c r="U47" s="168"/>
      <c r="V47" s="168"/>
      <c r="W47" s="169"/>
      <c r="X47" s="167" t="e">
        <f>F47/O47</f>
        <v>#DIV/0!</v>
      </c>
      <c r="Y47" s="168"/>
      <c r="Z47" s="168"/>
      <c r="AA47" s="169"/>
    </row>
    <row r="48" spans="1:68" x14ac:dyDescent="0.4">
      <c r="B48" s="32" t="s">
        <v>115</v>
      </c>
      <c r="R48" s="18"/>
      <c r="S48" s="18"/>
      <c r="T48" s="18"/>
      <c r="U48" s="18"/>
      <c r="V48" s="18"/>
      <c r="W48" s="13"/>
    </row>
    <row r="49" spans="1:34" x14ac:dyDescent="0.4">
      <c r="B49" s="32" t="s">
        <v>116</v>
      </c>
      <c r="R49" s="18"/>
      <c r="S49" s="18"/>
      <c r="T49" s="18"/>
      <c r="U49" s="18"/>
      <c r="V49" s="18"/>
      <c r="W49" s="13"/>
    </row>
    <row r="50" spans="1:34" x14ac:dyDescent="0.4">
      <c r="R50" s="18"/>
      <c r="S50" s="18"/>
      <c r="T50" s="18"/>
      <c r="U50" s="18"/>
      <c r="V50" s="18"/>
      <c r="W50" s="13"/>
    </row>
    <row r="51" spans="1:34" x14ac:dyDescent="0.4">
      <c r="A51" s="1" t="s">
        <v>117</v>
      </c>
      <c r="B51" s="7"/>
      <c r="C51" s="7"/>
      <c r="D51" s="7"/>
      <c r="E51" s="7"/>
      <c r="F51" s="7"/>
      <c r="G51" s="7"/>
      <c r="H51" s="1" t="s">
        <v>19</v>
      </c>
      <c r="I51" s="7"/>
      <c r="K51" s="18"/>
      <c r="L51" s="18"/>
      <c r="M51" s="18"/>
      <c r="N51" s="18"/>
      <c r="O51" s="18"/>
      <c r="P51" s="18"/>
      <c r="Q51" s="18"/>
      <c r="R51" s="18"/>
      <c r="S51" s="18"/>
      <c r="T51" s="18"/>
      <c r="U51" s="18"/>
      <c r="V51" s="18"/>
      <c r="W51" s="13"/>
    </row>
    <row r="52" spans="1:34" x14ac:dyDescent="0.4">
      <c r="B52" s="128" t="s">
        <v>108</v>
      </c>
      <c r="C52" s="128"/>
      <c r="D52" s="128"/>
      <c r="E52" s="128"/>
      <c r="F52" s="128"/>
      <c r="G52" s="128"/>
      <c r="H52" s="128"/>
      <c r="I52" s="128"/>
      <c r="K52" s="18"/>
      <c r="L52" s="18"/>
      <c r="M52" s="18"/>
      <c r="N52" s="18"/>
      <c r="O52" s="18"/>
      <c r="P52" s="18"/>
      <c r="Q52" s="18"/>
      <c r="R52" s="18"/>
      <c r="S52" s="18"/>
      <c r="T52" s="18"/>
      <c r="U52" s="18"/>
      <c r="V52" s="18"/>
      <c r="W52" s="13"/>
    </row>
    <row r="53" spans="1:34" x14ac:dyDescent="0.4">
      <c r="B53" s="141">
        <f>$B$12</f>
        <v>0</v>
      </c>
      <c r="C53" s="119"/>
      <c r="D53" s="119"/>
      <c r="E53" s="120"/>
      <c r="F53" s="121">
        <f>$F$12</f>
        <v>0</v>
      </c>
      <c r="G53" s="119"/>
      <c r="H53" s="119"/>
      <c r="I53" s="120"/>
      <c r="K53" s="129" t="s">
        <v>49</v>
      </c>
      <c r="L53" s="129"/>
      <c r="M53" s="129"/>
      <c r="N53" s="129"/>
      <c r="O53" s="129"/>
      <c r="P53" s="129"/>
      <c r="Q53" s="129"/>
      <c r="R53" s="18"/>
      <c r="S53" s="18"/>
      <c r="T53" s="18"/>
      <c r="U53" s="18"/>
      <c r="V53" s="18"/>
      <c r="W53" s="13"/>
    </row>
    <row r="54" spans="1:34" x14ac:dyDescent="0.4">
      <c r="B54" s="130" t="e">
        <f>B42</f>
        <v>#DIV/0!</v>
      </c>
      <c r="C54" s="131"/>
      <c r="D54" s="131"/>
      <c r="E54" s="132"/>
      <c r="F54" s="130" t="e">
        <f>F42</f>
        <v>#DIV/0!</v>
      </c>
      <c r="G54" s="131"/>
      <c r="H54" s="131"/>
      <c r="I54" s="132"/>
      <c r="K54" s="129"/>
      <c r="L54" s="129"/>
      <c r="M54" s="129"/>
      <c r="N54" s="129"/>
      <c r="O54" s="129"/>
      <c r="P54" s="129"/>
      <c r="Q54" s="129"/>
      <c r="R54" s="18"/>
      <c r="S54" s="18"/>
      <c r="T54" s="18"/>
      <c r="U54" s="18"/>
      <c r="V54" s="18"/>
      <c r="W54" s="13"/>
    </row>
    <row r="55" spans="1:34" ht="19.5" thickBot="1" x14ac:dyDescent="0.45">
      <c r="E55" s="113" t="s">
        <v>22</v>
      </c>
      <c r="F55" s="113"/>
      <c r="K55" s="15"/>
      <c r="L55" s="15"/>
      <c r="M55" s="15"/>
      <c r="N55" s="15"/>
      <c r="O55" s="15"/>
      <c r="P55" s="15"/>
      <c r="Q55" s="15"/>
      <c r="R55" s="15"/>
      <c r="S55" s="15"/>
      <c r="T55" s="15"/>
      <c r="U55" s="15"/>
      <c r="V55" s="15"/>
      <c r="W55" s="14"/>
      <c r="X55" s="108" t="s">
        <v>50</v>
      </c>
      <c r="Y55" s="108"/>
      <c r="Z55" s="108"/>
      <c r="AA55" s="108"/>
      <c r="AB55" s="108"/>
      <c r="AC55" s="108"/>
      <c r="AD55" s="108"/>
      <c r="AE55" s="108"/>
      <c r="AF55" s="108"/>
      <c r="AG55" s="108"/>
      <c r="AH55" s="108"/>
    </row>
    <row r="56" spans="1:34" ht="20.25" thickTop="1" thickBot="1" x14ac:dyDescent="0.45">
      <c r="E56" s="114"/>
      <c r="F56" s="114"/>
      <c r="H56" s="1" t="s">
        <v>19</v>
      </c>
      <c r="X56" s="108"/>
      <c r="Y56" s="108"/>
      <c r="Z56" s="108"/>
      <c r="AA56" s="108"/>
      <c r="AB56" s="108"/>
      <c r="AC56" s="108"/>
      <c r="AD56" s="108"/>
      <c r="AE56" s="108"/>
      <c r="AF56" s="108"/>
      <c r="AG56" s="108"/>
      <c r="AH56" s="108"/>
    </row>
    <row r="57" spans="1:34" ht="19.5" thickTop="1" x14ac:dyDescent="0.4">
      <c r="B57" s="115" t="str">
        <f>CONCATENATE($B$45,"・総生産（発電）")</f>
        <v>0・総生産（発電）</v>
      </c>
      <c r="C57" s="116">
        <f t="shared" ref="C57:I57" si="0">$B$16</f>
        <v>0</v>
      </c>
      <c r="D57" s="116">
        <f t="shared" si="0"/>
        <v>0</v>
      </c>
      <c r="E57" s="116">
        <f t="shared" si="0"/>
        <v>0</v>
      </c>
      <c r="F57" s="116">
        <f t="shared" si="0"/>
        <v>0</v>
      </c>
      <c r="G57" s="116">
        <f t="shared" si="0"/>
        <v>0</v>
      </c>
      <c r="H57" s="116">
        <f t="shared" si="0"/>
        <v>0</v>
      </c>
      <c r="I57" s="117">
        <f t="shared" si="0"/>
        <v>0</v>
      </c>
    </row>
    <row r="58" spans="1:34" x14ac:dyDescent="0.4">
      <c r="B58" s="118">
        <f>$B$12</f>
        <v>0</v>
      </c>
      <c r="C58" s="119"/>
      <c r="D58" s="119"/>
      <c r="E58" s="120"/>
      <c r="F58" s="121">
        <f>$F$12</f>
        <v>0</v>
      </c>
      <c r="G58" s="119"/>
      <c r="H58" s="119"/>
      <c r="I58" s="122"/>
    </row>
    <row r="59" spans="1:34" ht="19.5" thickBot="1" x14ac:dyDescent="0.45">
      <c r="B59" s="123" t="e">
        <f>B54*T47</f>
        <v>#DIV/0!</v>
      </c>
      <c r="C59" s="124"/>
      <c r="D59" s="124"/>
      <c r="E59" s="125"/>
      <c r="F59" s="126" t="e">
        <f>F54*X47</f>
        <v>#DIV/0!</v>
      </c>
      <c r="G59" s="124"/>
      <c r="H59" s="124"/>
      <c r="I59" s="127"/>
    </row>
    <row r="60" spans="1:34" ht="19.5" thickTop="1" x14ac:dyDescent="0.4"/>
    <row r="61" spans="1:34" x14ac:dyDescent="0.4">
      <c r="A61" s="1" t="s">
        <v>118</v>
      </c>
      <c r="B61" s="7"/>
      <c r="C61" s="7"/>
      <c r="D61" s="7"/>
      <c r="E61" s="7"/>
      <c r="F61" s="7"/>
      <c r="G61" s="7"/>
      <c r="H61" s="1" t="s">
        <v>19</v>
      </c>
      <c r="I61" s="7"/>
      <c r="K61" s="7"/>
      <c r="L61" s="7"/>
      <c r="M61" s="7"/>
      <c r="N61" s="7"/>
      <c r="O61" s="7"/>
      <c r="P61" s="7"/>
      <c r="Q61" s="1" t="s">
        <v>19</v>
      </c>
      <c r="R61" s="7"/>
      <c r="T61" s="7"/>
      <c r="U61" s="7"/>
      <c r="V61" s="7"/>
      <c r="W61" s="7"/>
      <c r="X61" s="7"/>
      <c r="Y61" s="7"/>
      <c r="Z61" s="1" t="s">
        <v>19</v>
      </c>
      <c r="AA61" s="7"/>
    </row>
    <row r="62" spans="1:34" x14ac:dyDescent="0.4">
      <c r="B62" s="128" t="s">
        <v>119</v>
      </c>
      <c r="C62" s="128"/>
      <c r="D62" s="128"/>
      <c r="E62" s="128"/>
      <c r="F62" s="128"/>
      <c r="G62" s="128"/>
      <c r="H62" s="128"/>
      <c r="I62" s="128"/>
      <c r="K62" s="128" t="s">
        <v>120</v>
      </c>
      <c r="L62" s="128"/>
      <c r="M62" s="128"/>
      <c r="N62" s="128"/>
      <c r="O62" s="128"/>
      <c r="P62" s="128"/>
      <c r="Q62" s="128"/>
      <c r="R62" s="128"/>
      <c r="T62" s="128" t="s">
        <v>122</v>
      </c>
      <c r="U62" s="128"/>
      <c r="V62" s="128"/>
      <c r="W62" s="128"/>
      <c r="X62" s="128"/>
      <c r="Y62" s="128"/>
      <c r="Z62" s="128"/>
      <c r="AA62" s="128"/>
    </row>
    <row r="63" spans="1:34" x14ac:dyDescent="0.4">
      <c r="B63" s="141">
        <f>$B$12</f>
        <v>0</v>
      </c>
      <c r="C63" s="119"/>
      <c r="D63" s="119"/>
      <c r="E63" s="120"/>
      <c r="F63" s="121">
        <f>$F$12</f>
        <v>0</v>
      </c>
      <c r="G63" s="119"/>
      <c r="H63" s="119"/>
      <c r="I63" s="120"/>
      <c r="J63" s="16" t="s">
        <v>121</v>
      </c>
      <c r="K63" s="141">
        <f>$B$12</f>
        <v>0</v>
      </c>
      <c r="L63" s="119"/>
      <c r="M63" s="119"/>
      <c r="N63" s="120"/>
      <c r="O63" s="121">
        <f>$F$12</f>
        <v>0</v>
      </c>
      <c r="P63" s="119"/>
      <c r="Q63" s="119"/>
      <c r="R63" s="120"/>
      <c r="S63" s="1" t="s">
        <v>15</v>
      </c>
      <c r="T63" s="141">
        <f>$B$12</f>
        <v>0</v>
      </c>
      <c r="U63" s="119"/>
      <c r="V63" s="119"/>
      <c r="W63" s="120"/>
      <c r="X63" s="121">
        <f>$F$12</f>
        <v>0</v>
      </c>
      <c r="Y63" s="119"/>
      <c r="Z63" s="119"/>
      <c r="AA63" s="120"/>
    </row>
    <row r="64" spans="1:34" x14ac:dyDescent="0.4">
      <c r="B64" s="130">
        <f>B13</f>
        <v>0</v>
      </c>
      <c r="C64" s="131"/>
      <c r="D64" s="131"/>
      <c r="E64" s="132"/>
      <c r="F64" s="130">
        <f>F13</f>
        <v>0</v>
      </c>
      <c r="G64" s="131"/>
      <c r="H64" s="131"/>
      <c r="I64" s="132"/>
      <c r="K64" s="130" t="e">
        <f>B54</f>
        <v>#DIV/0!</v>
      </c>
      <c r="L64" s="131"/>
      <c r="M64" s="131"/>
      <c r="N64" s="132"/>
      <c r="O64" s="130" t="e">
        <f>F54</f>
        <v>#DIV/0!</v>
      </c>
      <c r="P64" s="131"/>
      <c r="Q64" s="131"/>
      <c r="R64" s="132"/>
      <c r="T64" s="130" t="e">
        <f>B64-K64</f>
        <v>#DIV/0!</v>
      </c>
      <c r="U64" s="131"/>
      <c r="V64" s="131"/>
      <c r="W64" s="132"/>
      <c r="X64" s="130" t="e">
        <f>F64-O64</f>
        <v>#DIV/0!</v>
      </c>
      <c r="Y64" s="131"/>
      <c r="Z64" s="131"/>
      <c r="AA64" s="132"/>
    </row>
    <row r="65" spans="2:34" x14ac:dyDescent="0.4">
      <c r="B65" s="32" t="s">
        <v>49</v>
      </c>
      <c r="K65" s="32" t="s">
        <v>49</v>
      </c>
    </row>
    <row r="66" spans="2:34" x14ac:dyDescent="0.4">
      <c r="E66" s="23"/>
      <c r="H66" s="1" t="s">
        <v>98</v>
      </c>
      <c r="N66" s="23"/>
      <c r="Q66" s="1" t="s">
        <v>98</v>
      </c>
    </row>
    <row r="67" spans="2:34" x14ac:dyDescent="0.4">
      <c r="B67" s="137" t="s">
        <v>101</v>
      </c>
      <c r="C67" s="137"/>
      <c r="D67" s="137"/>
      <c r="E67" s="137"/>
      <c r="F67" s="137"/>
      <c r="G67" s="137"/>
      <c r="H67" s="137"/>
      <c r="I67" s="137"/>
      <c r="K67" s="137" t="s">
        <v>102</v>
      </c>
      <c r="L67" s="137"/>
      <c r="M67" s="137"/>
      <c r="N67" s="137"/>
      <c r="O67" s="137"/>
      <c r="P67" s="137"/>
      <c r="Q67" s="137"/>
      <c r="R67" s="137"/>
      <c r="T67" s="137" t="s">
        <v>123</v>
      </c>
      <c r="U67" s="137"/>
      <c r="V67" s="137"/>
      <c r="W67" s="137"/>
      <c r="X67" s="137"/>
      <c r="Y67" s="137"/>
      <c r="Z67" s="137"/>
      <c r="AA67" s="137"/>
    </row>
    <row r="68" spans="2:34" x14ac:dyDescent="0.4">
      <c r="B68" s="141">
        <f>はじめに!$B$16</f>
        <v>0</v>
      </c>
      <c r="C68" s="119"/>
      <c r="D68" s="119"/>
      <c r="E68" s="120"/>
      <c r="F68" s="141">
        <f>はじめに!$F$16</f>
        <v>0</v>
      </c>
      <c r="G68" s="119"/>
      <c r="H68" s="119"/>
      <c r="I68" s="120"/>
      <c r="J68" s="16" t="s">
        <v>27</v>
      </c>
      <c r="K68" s="141">
        <f>はじめに!$B$16</f>
        <v>0</v>
      </c>
      <c r="L68" s="119"/>
      <c r="M68" s="119"/>
      <c r="N68" s="120"/>
      <c r="O68" s="141">
        <f>はじめに!$F$16</f>
        <v>0</v>
      </c>
      <c r="P68" s="119"/>
      <c r="Q68" s="119"/>
      <c r="R68" s="120"/>
      <c r="S68" s="1" t="s">
        <v>15</v>
      </c>
      <c r="T68" s="141">
        <f>はじめに!$B$16</f>
        <v>0</v>
      </c>
      <c r="U68" s="119"/>
      <c r="V68" s="119"/>
      <c r="W68" s="120"/>
      <c r="X68" s="141">
        <f>はじめに!$F$16</f>
        <v>0</v>
      </c>
      <c r="Y68" s="119"/>
      <c r="Z68" s="119"/>
      <c r="AA68" s="120"/>
    </row>
    <row r="69" spans="2:34" x14ac:dyDescent="0.4">
      <c r="B69" s="157">
        <f>T20</f>
        <v>0</v>
      </c>
      <c r="C69" s="158"/>
      <c r="D69" s="158"/>
      <c r="E69" s="159"/>
      <c r="F69" s="157">
        <f>X20</f>
        <v>0</v>
      </c>
      <c r="G69" s="158"/>
      <c r="H69" s="158"/>
      <c r="I69" s="159"/>
      <c r="K69" s="157">
        <f>O26</f>
        <v>0</v>
      </c>
      <c r="L69" s="158"/>
      <c r="M69" s="158"/>
      <c r="N69" s="159"/>
      <c r="O69" s="157">
        <f>S26</f>
        <v>0</v>
      </c>
      <c r="P69" s="158"/>
      <c r="Q69" s="158"/>
      <c r="R69" s="159"/>
      <c r="T69" s="167" t="e">
        <f>B69/K69</f>
        <v>#DIV/0!</v>
      </c>
      <c r="U69" s="168"/>
      <c r="V69" s="168"/>
      <c r="W69" s="169"/>
      <c r="X69" s="167" t="e">
        <f>F69/O69</f>
        <v>#DIV/0!</v>
      </c>
      <c r="Y69" s="168"/>
      <c r="Z69" s="168"/>
      <c r="AA69" s="169"/>
    </row>
    <row r="70" spans="2:34" x14ac:dyDescent="0.4">
      <c r="B70" s="32" t="s">
        <v>49</v>
      </c>
      <c r="C70" s="34"/>
      <c r="D70" s="34"/>
      <c r="E70" s="34"/>
      <c r="F70" s="34"/>
      <c r="G70" s="34"/>
      <c r="H70" s="34"/>
      <c r="I70" s="34"/>
      <c r="K70" s="33" t="s">
        <v>49</v>
      </c>
      <c r="L70" s="34"/>
      <c r="M70" s="34"/>
      <c r="N70" s="34"/>
      <c r="O70" s="34"/>
      <c r="P70" s="34"/>
      <c r="Q70" s="34"/>
      <c r="R70" s="34"/>
      <c r="T70" s="35"/>
      <c r="U70" s="35"/>
      <c r="V70" s="35"/>
      <c r="W70" s="35"/>
      <c r="X70" s="35"/>
      <c r="Y70" s="35"/>
      <c r="Z70" s="35"/>
      <c r="AA70" s="35"/>
    </row>
    <row r="71" spans="2:34" x14ac:dyDescent="0.4">
      <c r="B71" s="32"/>
      <c r="H71" s="1" t="s">
        <v>19</v>
      </c>
      <c r="K71" s="33"/>
      <c r="L71" s="18"/>
      <c r="M71" s="18"/>
      <c r="N71" s="18"/>
      <c r="O71" s="18"/>
      <c r="P71" s="18"/>
      <c r="Q71" s="18"/>
      <c r="R71" s="18"/>
      <c r="S71" s="18"/>
      <c r="T71" s="18"/>
      <c r="U71" s="18"/>
      <c r="V71" s="18"/>
      <c r="W71" s="13"/>
    </row>
    <row r="72" spans="2:34" x14ac:dyDescent="0.4">
      <c r="B72" s="128" t="s">
        <v>122</v>
      </c>
      <c r="C72" s="128"/>
      <c r="D72" s="128"/>
      <c r="E72" s="128"/>
      <c r="F72" s="128"/>
      <c r="G72" s="128"/>
      <c r="H72" s="128"/>
      <c r="I72" s="128"/>
      <c r="K72" s="18"/>
      <c r="L72" s="18"/>
      <c r="M72" s="18"/>
      <c r="N72" s="18"/>
      <c r="O72" s="18"/>
      <c r="P72" s="18"/>
      <c r="Q72" s="18"/>
      <c r="R72" s="18"/>
      <c r="S72" s="18"/>
      <c r="T72" s="18"/>
      <c r="U72" s="18"/>
      <c r="V72" s="18"/>
      <c r="W72" s="13"/>
    </row>
    <row r="73" spans="2:34" x14ac:dyDescent="0.4">
      <c r="B73" s="141">
        <f>$B$12</f>
        <v>0</v>
      </c>
      <c r="C73" s="119"/>
      <c r="D73" s="119"/>
      <c r="E73" s="120"/>
      <c r="F73" s="121">
        <f>$F$12</f>
        <v>0</v>
      </c>
      <c r="G73" s="119"/>
      <c r="H73" s="119"/>
      <c r="I73" s="120"/>
      <c r="K73" s="18"/>
      <c r="L73" s="18"/>
      <c r="M73" s="18"/>
      <c r="N73" s="18"/>
      <c r="O73" s="18"/>
      <c r="P73" s="18"/>
      <c r="Q73" s="18"/>
      <c r="R73" s="18"/>
      <c r="S73" s="18"/>
      <c r="T73" s="18"/>
      <c r="U73" s="18"/>
      <c r="V73" s="18"/>
      <c r="W73" s="13"/>
    </row>
    <row r="74" spans="2:34" x14ac:dyDescent="0.4">
      <c r="B74" s="130" t="e">
        <f>T64</f>
        <v>#DIV/0!</v>
      </c>
      <c r="C74" s="131"/>
      <c r="D74" s="131"/>
      <c r="E74" s="132"/>
      <c r="F74" s="130" t="e">
        <f>X64</f>
        <v>#DIV/0!</v>
      </c>
      <c r="G74" s="131"/>
      <c r="H74" s="131"/>
      <c r="I74" s="132"/>
      <c r="K74" s="18"/>
      <c r="L74" s="18"/>
      <c r="M74" s="18"/>
      <c r="N74" s="18"/>
      <c r="O74" s="18"/>
      <c r="P74" s="18"/>
      <c r="Q74" s="18"/>
      <c r="R74" s="18"/>
      <c r="S74" s="18"/>
      <c r="T74" s="18"/>
      <c r="U74" s="18"/>
      <c r="V74" s="18"/>
      <c r="W74" s="13"/>
    </row>
    <row r="75" spans="2:34" ht="19.5" thickBot="1" x14ac:dyDescent="0.45">
      <c r="E75" s="113" t="s">
        <v>22</v>
      </c>
      <c r="F75" s="113"/>
      <c r="K75" s="15"/>
      <c r="L75" s="15"/>
      <c r="M75" s="15"/>
      <c r="N75" s="15"/>
      <c r="O75" s="15"/>
      <c r="P75" s="15"/>
      <c r="Q75" s="15"/>
      <c r="R75" s="15"/>
      <c r="S75" s="15"/>
      <c r="T75" s="15"/>
      <c r="U75" s="15"/>
      <c r="V75" s="15"/>
      <c r="W75" s="14"/>
      <c r="X75" s="170" t="s">
        <v>125</v>
      </c>
      <c r="Y75" s="170"/>
      <c r="Z75" s="170"/>
      <c r="AA75" s="170"/>
      <c r="AB75" s="170"/>
      <c r="AC75" s="170"/>
      <c r="AD75" s="170"/>
      <c r="AE75" s="7"/>
      <c r="AF75" s="7"/>
      <c r="AG75" s="7"/>
      <c r="AH75" s="7"/>
    </row>
    <row r="76" spans="2:34" ht="19.5" thickTop="1" x14ac:dyDescent="0.4">
      <c r="E76" s="114"/>
      <c r="F76" s="114"/>
      <c r="K76" s="18"/>
      <c r="L76" s="18"/>
      <c r="M76" s="18"/>
      <c r="N76" s="18"/>
      <c r="O76" s="18"/>
      <c r="P76" s="18"/>
      <c r="Q76" s="18"/>
      <c r="R76" s="18"/>
      <c r="S76" s="18"/>
      <c r="T76" s="18"/>
      <c r="U76" s="18"/>
      <c r="V76" s="18"/>
      <c r="W76" s="18"/>
      <c r="X76" s="170"/>
      <c r="Y76" s="170"/>
      <c r="Z76" s="170"/>
      <c r="AA76" s="170"/>
      <c r="AB76" s="170"/>
      <c r="AC76" s="170"/>
      <c r="AD76" s="170"/>
      <c r="AE76" s="7"/>
      <c r="AF76" s="7"/>
      <c r="AG76" s="7"/>
      <c r="AH76" s="7"/>
    </row>
    <row r="77" spans="2:34" x14ac:dyDescent="0.4">
      <c r="E77" s="114"/>
      <c r="F77" s="114"/>
      <c r="H77" s="1" t="s">
        <v>19</v>
      </c>
      <c r="L77" s="32"/>
      <c r="R77" s="1" t="s">
        <v>19</v>
      </c>
      <c r="X77" s="7"/>
      <c r="Y77" s="7"/>
      <c r="Z77" s="7"/>
      <c r="AA77" s="7"/>
      <c r="AB77" s="7"/>
      <c r="AC77" s="7"/>
      <c r="AD77" s="7"/>
      <c r="AE77" s="7"/>
      <c r="AF77" s="7"/>
      <c r="AG77" s="7"/>
      <c r="AH77" s="7"/>
    </row>
    <row r="78" spans="2:34" x14ac:dyDescent="0.4">
      <c r="B78" s="128" t="s">
        <v>124</v>
      </c>
      <c r="C78" s="128"/>
      <c r="D78" s="128"/>
      <c r="E78" s="128"/>
      <c r="F78" s="128"/>
      <c r="G78" s="128"/>
      <c r="H78" s="128"/>
      <c r="I78" s="128"/>
      <c r="L78" s="128" t="s">
        <v>126</v>
      </c>
      <c r="M78" s="128"/>
      <c r="N78" s="128"/>
      <c r="O78" s="128"/>
      <c r="P78" s="128"/>
      <c r="Q78" s="128"/>
      <c r="R78" s="128"/>
      <c r="S78" s="128"/>
    </row>
    <row r="79" spans="2:34" x14ac:dyDescent="0.4">
      <c r="B79" s="141">
        <f>$B$12</f>
        <v>0</v>
      </c>
      <c r="C79" s="119"/>
      <c r="D79" s="119"/>
      <c r="E79" s="120"/>
      <c r="F79" s="121">
        <f>$F$12</f>
        <v>0</v>
      </c>
      <c r="G79" s="119"/>
      <c r="H79" s="119"/>
      <c r="I79" s="120"/>
      <c r="L79" s="141">
        <f>$B$12</f>
        <v>0</v>
      </c>
      <c r="M79" s="119"/>
      <c r="N79" s="119"/>
      <c r="O79" s="120"/>
      <c r="P79" s="121">
        <f>$F$12</f>
        <v>0</v>
      </c>
      <c r="Q79" s="119"/>
      <c r="R79" s="119"/>
      <c r="S79" s="120"/>
    </row>
    <row r="80" spans="2:34" x14ac:dyDescent="0.4">
      <c r="B80" s="130" t="e">
        <f>B74*T69</f>
        <v>#DIV/0!</v>
      </c>
      <c r="C80" s="131"/>
      <c r="D80" s="131"/>
      <c r="E80" s="132"/>
      <c r="F80" s="130" t="e">
        <f>F74*X69</f>
        <v>#DIV/0!</v>
      </c>
      <c r="G80" s="131"/>
      <c r="H80" s="131"/>
      <c r="I80" s="132"/>
      <c r="L80" s="130" t="e">
        <f>B74-B80</f>
        <v>#DIV/0!</v>
      </c>
      <c r="M80" s="131"/>
      <c r="N80" s="131"/>
      <c r="O80" s="132"/>
      <c r="P80" s="130" t="e">
        <f>F74-F80</f>
        <v>#DIV/0!</v>
      </c>
      <c r="Q80" s="131"/>
      <c r="R80" s="131"/>
      <c r="S80" s="132"/>
      <c r="U80" s="32" t="s">
        <v>127</v>
      </c>
    </row>
    <row r="82" spans="1:34" x14ac:dyDescent="0.4">
      <c r="A82" s="1" t="s">
        <v>129</v>
      </c>
      <c r="I82" s="1" t="s">
        <v>57</v>
      </c>
      <c r="R82" s="1" t="s">
        <v>57</v>
      </c>
    </row>
    <row r="83" spans="1:34" x14ac:dyDescent="0.4">
      <c r="B83" s="133">
        <f>はじめに!$B$11</f>
        <v>0</v>
      </c>
      <c r="C83" s="134"/>
      <c r="D83" s="134"/>
      <c r="E83" s="134"/>
      <c r="F83" s="134"/>
      <c r="G83" s="134"/>
      <c r="H83" s="134"/>
      <c r="I83" s="135"/>
      <c r="K83" s="137" t="s">
        <v>42</v>
      </c>
      <c r="L83" s="137"/>
      <c r="M83" s="137"/>
      <c r="N83" s="137"/>
      <c r="O83" s="137"/>
      <c r="P83" s="137"/>
      <c r="Q83" s="137"/>
      <c r="R83" s="137"/>
      <c r="T83" s="137" t="s">
        <v>114</v>
      </c>
      <c r="U83" s="137"/>
      <c r="V83" s="137"/>
      <c r="W83" s="137"/>
      <c r="X83" s="137"/>
      <c r="Y83" s="137"/>
      <c r="Z83" s="137"/>
      <c r="AA83" s="137"/>
    </row>
    <row r="84" spans="1:34" x14ac:dyDescent="0.4">
      <c r="B84" s="121">
        <f>$B$12</f>
        <v>0</v>
      </c>
      <c r="C84" s="119"/>
      <c r="D84" s="119"/>
      <c r="E84" s="120"/>
      <c r="F84" s="121">
        <f>$F$12</f>
        <v>0</v>
      </c>
      <c r="G84" s="119"/>
      <c r="H84" s="119"/>
      <c r="I84" s="120"/>
      <c r="J84" s="31" t="s">
        <v>27</v>
      </c>
      <c r="K84" s="121">
        <f>$B$12</f>
        <v>0</v>
      </c>
      <c r="L84" s="119"/>
      <c r="M84" s="119"/>
      <c r="N84" s="120"/>
      <c r="O84" s="121">
        <f>$F$12</f>
        <v>0</v>
      </c>
      <c r="P84" s="119"/>
      <c r="Q84" s="119"/>
      <c r="R84" s="120"/>
      <c r="S84" s="16" t="s">
        <v>15</v>
      </c>
      <c r="T84" s="121">
        <f>$B$12</f>
        <v>0</v>
      </c>
      <c r="U84" s="119"/>
      <c r="V84" s="119"/>
      <c r="W84" s="120"/>
      <c r="X84" s="121">
        <f>$F$12</f>
        <v>0</v>
      </c>
      <c r="Y84" s="119"/>
      <c r="Z84" s="119"/>
      <c r="AA84" s="120"/>
    </row>
    <row r="85" spans="1:34" x14ac:dyDescent="0.4">
      <c r="B85" s="241"/>
      <c r="C85" s="242"/>
      <c r="D85" s="242"/>
      <c r="E85" s="243"/>
      <c r="F85" s="241"/>
      <c r="G85" s="242"/>
      <c r="H85" s="242"/>
      <c r="I85" s="243"/>
      <c r="K85" s="241"/>
      <c r="L85" s="242"/>
      <c r="M85" s="242"/>
      <c r="N85" s="243"/>
      <c r="O85" s="241"/>
      <c r="P85" s="242"/>
      <c r="Q85" s="242"/>
      <c r="R85" s="243"/>
      <c r="T85" s="167" t="e">
        <f>B85/K85</f>
        <v>#DIV/0!</v>
      </c>
      <c r="U85" s="168"/>
      <c r="V85" s="168"/>
      <c r="W85" s="169"/>
      <c r="X85" s="167" t="e">
        <f>F85/O85</f>
        <v>#DIV/0!</v>
      </c>
      <c r="Y85" s="168"/>
      <c r="Z85" s="168"/>
      <c r="AA85" s="169"/>
    </row>
    <row r="86" spans="1:34" x14ac:dyDescent="0.4">
      <c r="K86" s="18"/>
      <c r="L86" s="18"/>
      <c r="M86" s="18"/>
      <c r="N86" s="18"/>
      <c r="O86" s="18"/>
      <c r="P86" s="18"/>
      <c r="Q86" s="18"/>
      <c r="R86" s="18"/>
      <c r="S86" s="18"/>
      <c r="T86" s="18"/>
      <c r="U86" s="18"/>
      <c r="V86" s="18"/>
      <c r="W86" s="13"/>
    </row>
    <row r="87" spans="1:34" x14ac:dyDescent="0.4">
      <c r="A87" s="1" t="s">
        <v>128</v>
      </c>
      <c r="B87" s="7"/>
      <c r="C87" s="7"/>
      <c r="D87" s="7"/>
      <c r="E87" s="7"/>
      <c r="F87" s="7"/>
      <c r="G87" s="7"/>
      <c r="I87" s="7"/>
      <c r="K87" s="18"/>
      <c r="L87" s="18"/>
      <c r="M87" s="18"/>
      <c r="N87" s="18"/>
      <c r="O87" s="18"/>
      <c r="P87" s="18"/>
      <c r="Q87" s="18"/>
      <c r="R87" s="18"/>
      <c r="S87" s="18"/>
      <c r="T87" s="18"/>
      <c r="U87" s="18"/>
      <c r="V87" s="18"/>
      <c r="W87" s="13"/>
    </row>
    <row r="88" spans="1:34" x14ac:dyDescent="0.4">
      <c r="B88" s="7"/>
      <c r="C88" s="7"/>
      <c r="D88" s="7"/>
      <c r="E88" s="7"/>
      <c r="F88" s="7"/>
      <c r="G88" s="7"/>
      <c r="H88" s="1" t="s">
        <v>19</v>
      </c>
      <c r="I88" s="7"/>
      <c r="K88" s="18"/>
      <c r="L88" s="18"/>
      <c r="M88" s="18"/>
      <c r="N88" s="18"/>
      <c r="O88" s="18"/>
      <c r="P88" s="18"/>
      <c r="Q88" s="18"/>
      <c r="R88" s="18"/>
      <c r="S88" s="18"/>
      <c r="T88" s="18"/>
      <c r="U88" s="18"/>
      <c r="V88" s="18"/>
      <c r="W88" s="13"/>
    </row>
    <row r="89" spans="1:34" x14ac:dyDescent="0.4">
      <c r="B89" s="128" t="s">
        <v>126</v>
      </c>
      <c r="C89" s="128"/>
      <c r="D89" s="128"/>
      <c r="E89" s="128"/>
      <c r="F89" s="128"/>
      <c r="G89" s="128"/>
      <c r="H89" s="128"/>
      <c r="I89" s="128"/>
      <c r="K89" s="18"/>
      <c r="L89" s="18"/>
      <c r="M89" s="18"/>
      <c r="N89" s="18"/>
      <c r="O89" s="18"/>
      <c r="P89" s="18"/>
      <c r="Q89" s="18"/>
      <c r="R89" s="18"/>
      <c r="S89" s="18"/>
      <c r="T89" s="18"/>
      <c r="U89" s="18"/>
      <c r="V89" s="18"/>
      <c r="W89" s="13"/>
    </row>
    <row r="90" spans="1:34" x14ac:dyDescent="0.4">
      <c r="B90" s="141">
        <f>$B$12</f>
        <v>0</v>
      </c>
      <c r="C90" s="119"/>
      <c r="D90" s="119"/>
      <c r="E90" s="120"/>
      <c r="F90" s="121">
        <f>$F$12</f>
        <v>0</v>
      </c>
      <c r="G90" s="119"/>
      <c r="H90" s="119"/>
      <c r="I90" s="120"/>
      <c r="K90" s="129" t="s">
        <v>49</v>
      </c>
      <c r="L90" s="129"/>
      <c r="M90" s="129"/>
      <c r="N90" s="129"/>
      <c r="O90" s="129"/>
      <c r="P90" s="129"/>
      <c r="Q90" s="129"/>
      <c r="R90" s="18"/>
      <c r="S90" s="18"/>
      <c r="T90" s="18"/>
      <c r="U90" s="18"/>
      <c r="V90" s="18"/>
      <c r="W90" s="13"/>
    </row>
    <row r="91" spans="1:34" x14ac:dyDescent="0.4">
      <c r="B91" s="130" t="e">
        <f>L80</f>
        <v>#DIV/0!</v>
      </c>
      <c r="C91" s="131"/>
      <c r="D91" s="131"/>
      <c r="E91" s="132"/>
      <c r="F91" s="130" t="e">
        <f>P80</f>
        <v>#DIV/0!</v>
      </c>
      <c r="G91" s="131"/>
      <c r="H91" s="131"/>
      <c r="I91" s="132"/>
      <c r="K91" s="129"/>
      <c r="L91" s="129"/>
      <c r="M91" s="129"/>
      <c r="N91" s="129"/>
      <c r="O91" s="129"/>
      <c r="P91" s="129"/>
      <c r="Q91" s="129"/>
      <c r="R91" s="18"/>
      <c r="S91" s="18"/>
      <c r="T91" s="18"/>
      <c r="U91" s="18"/>
      <c r="V91" s="18"/>
      <c r="W91" s="13"/>
    </row>
    <row r="92" spans="1:34" ht="19.5" thickBot="1" x14ac:dyDescent="0.45">
      <c r="E92" s="113" t="s">
        <v>22</v>
      </c>
      <c r="F92" s="113"/>
      <c r="K92" s="15"/>
      <c r="L92" s="15"/>
      <c r="M92" s="15"/>
      <c r="N92" s="15"/>
      <c r="O92" s="15"/>
      <c r="P92" s="15"/>
      <c r="Q92" s="15"/>
      <c r="R92" s="15"/>
      <c r="S92" s="15"/>
      <c r="T92" s="15"/>
      <c r="U92" s="15"/>
      <c r="V92" s="15"/>
      <c r="W92" s="14"/>
      <c r="X92" s="108" t="s">
        <v>50</v>
      </c>
      <c r="Y92" s="108"/>
      <c r="Z92" s="108"/>
      <c r="AA92" s="108"/>
      <c r="AB92" s="108"/>
      <c r="AC92" s="108"/>
      <c r="AD92" s="108"/>
      <c r="AE92" s="108"/>
      <c r="AF92" s="108"/>
      <c r="AG92" s="108"/>
      <c r="AH92" s="108"/>
    </row>
    <row r="93" spans="1:34" ht="20.25" thickTop="1" thickBot="1" x14ac:dyDescent="0.45">
      <c r="E93" s="114"/>
      <c r="F93" s="114"/>
      <c r="H93" s="1" t="s">
        <v>19</v>
      </c>
      <c r="X93" s="108"/>
      <c r="Y93" s="108"/>
      <c r="Z93" s="108"/>
      <c r="AA93" s="108"/>
      <c r="AB93" s="108"/>
      <c r="AC93" s="108"/>
      <c r="AD93" s="108"/>
      <c r="AE93" s="108"/>
      <c r="AF93" s="108"/>
      <c r="AG93" s="108"/>
      <c r="AH93" s="108"/>
    </row>
    <row r="94" spans="1:34" ht="19.5" thickTop="1" x14ac:dyDescent="0.4">
      <c r="B94" s="115" t="str">
        <f>CONCATENATE($B$45,"・総生産（高圧）")</f>
        <v>0・総生産（高圧）</v>
      </c>
      <c r="C94" s="116">
        <f t="shared" ref="C94:I94" si="1">$B$16</f>
        <v>0</v>
      </c>
      <c r="D94" s="116">
        <f t="shared" si="1"/>
        <v>0</v>
      </c>
      <c r="E94" s="116">
        <f t="shared" si="1"/>
        <v>0</v>
      </c>
      <c r="F94" s="116">
        <f t="shared" si="1"/>
        <v>0</v>
      </c>
      <c r="G94" s="116">
        <f t="shared" si="1"/>
        <v>0</v>
      </c>
      <c r="H94" s="116">
        <f t="shared" si="1"/>
        <v>0</v>
      </c>
      <c r="I94" s="117">
        <f t="shared" si="1"/>
        <v>0</v>
      </c>
    </row>
    <row r="95" spans="1:34" x14ac:dyDescent="0.4">
      <c r="B95" s="118">
        <f>$B$12</f>
        <v>0</v>
      </c>
      <c r="C95" s="119"/>
      <c r="D95" s="119"/>
      <c r="E95" s="120"/>
      <c r="F95" s="121">
        <f>$F$12</f>
        <v>0</v>
      </c>
      <c r="G95" s="119"/>
      <c r="H95" s="119"/>
      <c r="I95" s="122"/>
    </row>
    <row r="96" spans="1:34" ht="19.5" thickBot="1" x14ac:dyDescent="0.45">
      <c r="B96" s="123" t="e">
        <f>T85*B91</f>
        <v>#DIV/0!</v>
      </c>
      <c r="C96" s="124"/>
      <c r="D96" s="124"/>
      <c r="E96" s="125"/>
      <c r="F96" s="124" t="e">
        <f>X85*F91</f>
        <v>#DIV/0!</v>
      </c>
      <c r="G96" s="124"/>
      <c r="H96" s="124"/>
      <c r="I96" s="127"/>
    </row>
    <row r="97" spans="1:34" ht="19.5" thickTop="1" x14ac:dyDescent="0.4"/>
    <row r="98" spans="1:34" x14ac:dyDescent="0.4">
      <c r="A98" s="1" t="s">
        <v>130</v>
      </c>
      <c r="I98" s="1" t="s">
        <v>57</v>
      </c>
      <c r="R98" s="1" t="s">
        <v>57</v>
      </c>
    </row>
    <row r="99" spans="1:34" x14ac:dyDescent="0.4">
      <c r="B99" s="133">
        <f>はじめに!$B$11</f>
        <v>0</v>
      </c>
      <c r="C99" s="134"/>
      <c r="D99" s="134"/>
      <c r="E99" s="134"/>
      <c r="F99" s="134"/>
      <c r="G99" s="134"/>
      <c r="H99" s="134"/>
      <c r="I99" s="135"/>
      <c r="K99" s="137" t="s">
        <v>42</v>
      </c>
      <c r="L99" s="137"/>
      <c r="M99" s="137"/>
      <c r="N99" s="137"/>
      <c r="O99" s="137"/>
      <c r="P99" s="137"/>
      <c r="Q99" s="137"/>
      <c r="R99" s="137"/>
      <c r="T99" s="137" t="s">
        <v>114</v>
      </c>
      <c r="U99" s="137"/>
      <c r="V99" s="137"/>
      <c r="W99" s="137"/>
      <c r="X99" s="137"/>
      <c r="Y99" s="137"/>
      <c r="Z99" s="137"/>
      <c r="AA99" s="137"/>
    </row>
    <row r="100" spans="1:34" x14ac:dyDescent="0.4">
      <c r="B100" s="121">
        <f>$B$12</f>
        <v>0</v>
      </c>
      <c r="C100" s="119"/>
      <c r="D100" s="119"/>
      <c r="E100" s="120"/>
      <c r="F100" s="121">
        <f>$F$12</f>
        <v>0</v>
      </c>
      <c r="G100" s="119"/>
      <c r="H100" s="119"/>
      <c r="I100" s="120"/>
      <c r="J100" s="31" t="s">
        <v>27</v>
      </c>
      <c r="K100" s="121">
        <f>$B$12</f>
        <v>0</v>
      </c>
      <c r="L100" s="119"/>
      <c r="M100" s="119"/>
      <c r="N100" s="120"/>
      <c r="O100" s="121">
        <f>$F$12</f>
        <v>0</v>
      </c>
      <c r="P100" s="119"/>
      <c r="Q100" s="119"/>
      <c r="R100" s="120"/>
      <c r="S100" s="16" t="s">
        <v>15</v>
      </c>
      <c r="T100" s="121">
        <f>$B$12</f>
        <v>0</v>
      </c>
      <c r="U100" s="119"/>
      <c r="V100" s="119"/>
      <c r="W100" s="120"/>
      <c r="X100" s="121">
        <f>$F$12</f>
        <v>0</v>
      </c>
      <c r="Y100" s="119"/>
      <c r="Z100" s="119"/>
      <c r="AA100" s="120"/>
    </row>
    <row r="101" spans="1:34" x14ac:dyDescent="0.4">
      <c r="B101" s="241"/>
      <c r="C101" s="242"/>
      <c r="D101" s="242"/>
      <c r="E101" s="243"/>
      <c r="F101" s="241"/>
      <c r="G101" s="242"/>
      <c r="H101" s="242"/>
      <c r="I101" s="243"/>
      <c r="K101" s="241"/>
      <c r="L101" s="242"/>
      <c r="M101" s="242"/>
      <c r="N101" s="243"/>
      <c r="O101" s="241"/>
      <c r="P101" s="242"/>
      <c r="Q101" s="242"/>
      <c r="R101" s="243"/>
      <c r="T101" s="167" t="e">
        <f>B101/K101</f>
        <v>#DIV/0!</v>
      </c>
      <c r="U101" s="168"/>
      <c r="V101" s="168"/>
      <c r="W101" s="169"/>
      <c r="X101" s="167" t="e">
        <f>F101/O101</f>
        <v>#DIV/0!</v>
      </c>
      <c r="Y101" s="168"/>
      <c r="Z101" s="168"/>
      <c r="AA101" s="169"/>
    </row>
    <row r="103" spans="1:34" x14ac:dyDescent="0.4">
      <c r="A103" s="1" t="s">
        <v>131</v>
      </c>
      <c r="B103" s="7"/>
      <c r="C103" s="7"/>
      <c r="D103" s="7"/>
      <c r="E103" s="7"/>
      <c r="F103" s="7"/>
      <c r="G103" s="7"/>
      <c r="I103" s="7"/>
      <c r="K103" s="18"/>
      <c r="L103" s="18"/>
      <c r="M103" s="18"/>
      <c r="N103" s="18"/>
      <c r="O103" s="18"/>
      <c r="P103" s="18"/>
      <c r="Q103" s="18"/>
      <c r="R103" s="18"/>
      <c r="S103" s="18"/>
      <c r="T103" s="18"/>
      <c r="U103" s="18"/>
      <c r="V103" s="18"/>
      <c r="W103" s="13"/>
    </row>
    <row r="104" spans="1:34" x14ac:dyDescent="0.4">
      <c r="B104" s="7"/>
      <c r="C104" s="7"/>
      <c r="D104" s="7"/>
      <c r="E104" s="7"/>
      <c r="F104" s="7"/>
      <c r="G104" s="7"/>
      <c r="H104" s="1" t="s">
        <v>19</v>
      </c>
      <c r="I104" s="7"/>
      <c r="K104" s="18"/>
      <c r="L104" s="18"/>
      <c r="M104" s="18"/>
      <c r="N104" s="18"/>
      <c r="O104" s="18"/>
      <c r="P104" s="18"/>
      <c r="Q104" s="18"/>
      <c r="R104" s="18"/>
      <c r="S104" s="18"/>
      <c r="T104" s="18"/>
      <c r="U104" s="18"/>
      <c r="V104" s="18"/>
      <c r="W104" s="13"/>
    </row>
    <row r="105" spans="1:34" x14ac:dyDescent="0.4">
      <c r="B105" s="128" t="s">
        <v>124</v>
      </c>
      <c r="C105" s="128"/>
      <c r="D105" s="128"/>
      <c r="E105" s="128"/>
      <c r="F105" s="128"/>
      <c r="G105" s="128"/>
      <c r="H105" s="128"/>
      <c r="I105" s="128"/>
      <c r="K105" s="18"/>
      <c r="L105" s="18"/>
      <c r="M105" s="18"/>
      <c r="N105" s="18"/>
      <c r="O105" s="18"/>
      <c r="P105" s="18"/>
      <c r="Q105" s="18"/>
      <c r="R105" s="18"/>
      <c r="S105" s="18"/>
      <c r="T105" s="18"/>
      <c r="U105" s="18"/>
      <c r="V105" s="18"/>
      <c r="W105" s="13"/>
    </row>
    <row r="106" spans="1:34" x14ac:dyDescent="0.4">
      <c r="B106" s="141">
        <f>$B$12</f>
        <v>0</v>
      </c>
      <c r="C106" s="119"/>
      <c r="D106" s="119"/>
      <c r="E106" s="120"/>
      <c r="F106" s="121">
        <f>$F$12</f>
        <v>0</v>
      </c>
      <c r="G106" s="119"/>
      <c r="H106" s="119"/>
      <c r="I106" s="120"/>
      <c r="K106" s="129" t="s">
        <v>49</v>
      </c>
      <c r="L106" s="129"/>
      <c r="M106" s="129"/>
      <c r="N106" s="129"/>
      <c r="O106" s="129"/>
      <c r="P106" s="129"/>
      <c r="Q106" s="129"/>
      <c r="R106" s="18"/>
      <c r="S106" s="18"/>
      <c r="T106" s="18"/>
      <c r="U106" s="18"/>
      <c r="V106" s="18"/>
      <c r="W106" s="13"/>
    </row>
    <row r="107" spans="1:34" x14ac:dyDescent="0.4">
      <c r="B107" s="130" t="e">
        <f>B80</f>
        <v>#DIV/0!</v>
      </c>
      <c r="C107" s="131"/>
      <c r="D107" s="131"/>
      <c r="E107" s="132"/>
      <c r="F107" s="130" t="e">
        <f>F80</f>
        <v>#DIV/0!</v>
      </c>
      <c r="G107" s="131"/>
      <c r="H107" s="131"/>
      <c r="I107" s="132"/>
      <c r="K107" s="129"/>
      <c r="L107" s="129"/>
      <c r="M107" s="129"/>
      <c r="N107" s="129"/>
      <c r="O107" s="129"/>
      <c r="P107" s="129"/>
      <c r="Q107" s="129"/>
      <c r="R107" s="18"/>
      <c r="S107" s="18"/>
      <c r="T107" s="18"/>
      <c r="U107" s="18"/>
      <c r="V107" s="18"/>
      <c r="W107" s="13"/>
    </row>
    <row r="108" spans="1:34" ht="19.5" thickBot="1" x14ac:dyDescent="0.45">
      <c r="E108" s="113" t="s">
        <v>22</v>
      </c>
      <c r="F108" s="113"/>
      <c r="K108" s="15"/>
      <c r="L108" s="15"/>
      <c r="M108" s="15"/>
      <c r="N108" s="15"/>
      <c r="O108" s="15"/>
      <c r="P108" s="15"/>
      <c r="Q108" s="15"/>
      <c r="R108" s="15"/>
      <c r="S108" s="15"/>
      <c r="T108" s="15"/>
      <c r="U108" s="15"/>
      <c r="V108" s="15"/>
      <c r="W108" s="14"/>
      <c r="X108" s="108" t="s">
        <v>50</v>
      </c>
      <c r="Y108" s="108"/>
      <c r="Z108" s="108"/>
      <c r="AA108" s="108"/>
      <c r="AB108" s="108"/>
      <c r="AC108" s="108"/>
      <c r="AD108" s="108"/>
      <c r="AE108" s="108"/>
      <c r="AF108" s="108"/>
      <c r="AG108" s="108"/>
      <c r="AH108" s="108"/>
    </row>
    <row r="109" spans="1:34" ht="20.25" thickTop="1" thickBot="1" x14ac:dyDescent="0.45">
      <c r="E109" s="114"/>
      <c r="F109" s="114"/>
      <c r="H109" s="1" t="s">
        <v>19</v>
      </c>
      <c r="X109" s="108"/>
      <c r="Y109" s="108"/>
      <c r="Z109" s="108"/>
      <c r="AA109" s="108"/>
      <c r="AB109" s="108"/>
      <c r="AC109" s="108"/>
      <c r="AD109" s="108"/>
      <c r="AE109" s="108"/>
      <c r="AF109" s="108"/>
      <c r="AG109" s="108"/>
      <c r="AH109" s="108"/>
    </row>
    <row r="110" spans="1:34" ht="19.5" thickTop="1" x14ac:dyDescent="0.4">
      <c r="B110" s="115" t="str">
        <f>CONCATENATE($B$45,"・総生産（低圧）")</f>
        <v>0・総生産（低圧）</v>
      </c>
      <c r="C110" s="116">
        <f t="shared" ref="C110:I110" si="2">$B$16</f>
        <v>0</v>
      </c>
      <c r="D110" s="116">
        <f t="shared" si="2"/>
        <v>0</v>
      </c>
      <c r="E110" s="116">
        <f t="shared" si="2"/>
        <v>0</v>
      </c>
      <c r="F110" s="116">
        <f t="shared" si="2"/>
        <v>0</v>
      </c>
      <c r="G110" s="116">
        <f t="shared" si="2"/>
        <v>0</v>
      </c>
      <c r="H110" s="116">
        <f t="shared" si="2"/>
        <v>0</v>
      </c>
      <c r="I110" s="117">
        <f t="shared" si="2"/>
        <v>0</v>
      </c>
    </row>
    <row r="111" spans="1:34" x14ac:dyDescent="0.4">
      <c r="B111" s="118">
        <f>$B$12</f>
        <v>0</v>
      </c>
      <c r="C111" s="119"/>
      <c r="D111" s="119"/>
      <c r="E111" s="120"/>
      <c r="F111" s="121">
        <f>$F$12</f>
        <v>0</v>
      </c>
      <c r="G111" s="119"/>
      <c r="H111" s="119"/>
      <c r="I111" s="122"/>
    </row>
    <row r="112" spans="1:34" ht="19.5" thickBot="1" x14ac:dyDescent="0.45">
      <c r="B112" s="123" t="e">
        <f>T101*B107</f>
        <v>#DIV/0!</v>
      </c>
      <c r="C112" s="124"/>
      <c r="D112" s="124"/>
      <c r="E112" s="125"/>
      <c r="F112" s="124" t="e">
        <f>X101*F107</f>
        <v>#DIV/0!</v>
      </c>
      <c r="G112" s="124"/>
      <c r="H112" s="124"/>
      <c r="I112" s="127"/>
    </row>
    <row r="113" spans="1:68" ht="19.5" thickTop="1" x14ac:dyDescent="0.4"/>
    <row r="114" spans="1:68" ht="19.5" thickBot="1" x14ac:dyDescent="0.45">
      <c r="A114" s="1" t="s">
        <v>48</v>
      </c>
      <c r="B114" s="7"/>
      <c r="C114" s="7"/>
      <c r="D114" s="7"/>
      <c r="E114" s="7"/>
      <c r="F114" s="7"/>
      <c r="G114" s="7"/>
      <c r="H114" s="1" t="s">
        <v>19</v>
      </c>
      <c r="I114" s="7"/>
      <c r="Q114" s="1" t="s">
        <v>19</v>
      </c>
      <c r="Z114" s="1" t="s">
        <v>19</v>
      </c>
    </row>
    <row r="115" spans="1:68" ht="19.5" thickTop="1" x14ac:dyDescent="0.4">
      <c r="B115" s="115" t="str">
        <f>CONCATENATE($B$45,"・総生産（発電）")</f>
        <v>0・総生産（発電）</v>
      </c>
      <c r="C115" s="116">
        <f t="shared" ref="C115:I115" si="3">$B$16</f>
        <v>0</v>
      </c>
      <c r="D115" s="116">
        <f t="shared" si="3"/>
        <v>0</v>
      </c>
      <c r="E115" s="116">
        <f t="shared" si="3"/>
        <v>0</v>
      </c>
      <c r="F115" s="116">
        <f t="shared" si="3"/>
        <v>0</v>
      </c>
      <c r="G115" s="116">
        <f t="shared" si="3"/>
        <v>0</v>
      </c>
      <c r="H115" s="116">
        <f t="shared" si="3"/>
        <v>0</v>
      </c>
      <c r="I115" s="117">
        <f t="shared" si="3"/>
        <v>0</v>
      </c>
      <c r="K115" s="115" t="str">
        <f>CONCATENATE($B$45,"・総生産（高圧）")</f>
        <v>0・総生産（高圧）</v>
      </c>
      <c r="L115" s="116">
        <f t="shared" ref="L115:R115" si="4">$B$16</f>
        <v>0</v>
      </c>
      <c r="M115" s="116">
        <f t="shared" si="4"/>
        <v>0</v>
      </c>
      <c r="N115" s="116">
        <f t="shared" si="4"/>
        <v>0</v>
      </c>
      <c r="O115" s="116">
        <f t="shared" si="4"/>
        <v>0</v>
      </c>
      <c r="P115" s="116">
        <f t="shared" si="4"/>
        <v>0</v>
      </c>
      <c r="Q115" s="116">
        <f t="shared" si="4"/>
        <v>0</v>
      </c>
      <c r="R115" s="117">
        <f t="shared" si="4"/>
        <v>0</v>
      </c>
      <c r="T115" s="115" t="str">
        <f>CONCATENATE($B$45,"・総生産（低圧）")</f>
        <v>0・総生産（低圧）</v>
      </c>
      <c r="U115" s="116">
        <f t="shared" ref="U115:AA115" si="5">$B$16</f>
        <v>0</v>
      </c>
      <c r="V115" s="116">
        <f t="shared" si="5"/>
        <v>0</v>
      </c>
      <c r="W115" s="116">
        <f t="shared" si="5"/>
        <v>0</v>
      </c>
      <c r="X115" s="116">
        <f t="shared" si="5"/>
        <v>0</v>
      </c>
      <c r="Y115" s="116">
        <f t="shared" si="5"/>
        <v>0</v>
      </c>
      <c r="Z115" s="116">
        <f t="shared" si="5"/>
        <v>0</v>
      </c>
      <c r="AA115" s="117">
        <f t="shared" si="5"/>
        <v>0</v>
      </c>
    </row>
    <row r="116" spans="1:68" x14ac:dyDescent="0.4">
      <c r="B116" s="118">
        <f>$B$12</f>
        <v>0</v>
      </c>
      <c r="C116" s="119"/>
      <c r="D116" s="119"/>
      <c r="E116" s="120"/>
      <c r="F116" s="121">
        <f>$F$12</f>
        <v>0</v>
      </c>
      <c r="G116" s="119"/>
      <c r="H116" s="119"/>
      <c r="I116" s="122"/>
      <c r="K116" s="118">
        <f>$B$12</f>
        <v>0</v>
      </c>
      <c r="L116" s="119"/>
      <c r="M116" s="119"/>
      <c r="N116" s="120"/>
      <c r="O116" s="121">
        <f>$F$12</f>
        <v>0</v>
      </c>
      <c r="P116" s="119"/>
      <c r="Q116" s="119"/>
      <c r="R116" s="122"/>
      <c r="T116" s="118">
        <f>$B$12</f>
        <v>0</v>
      </c>
      <c r="U116" s="119"/>
      <c r="V116" s="119"/>
      <c r="W116" s="120"/>
      <c r="X116" s="121">
        <f>$F$12</f>
        <v>0</v>
      </c>
      <c r="Y116" s="119"/>
      <c r="Z116" s="119"/>
      <c r="AA116" s="122"/>
      <c r="AC116" s="129" t="s">
        <v>49</v>
      </c>
      <c r="AD116" s="129"/>
      <c r="AE116" s="129"/>
      <c r="AF116" s="129"/>
      <c r="AG116" s="129"/>
      <c r="AH116" s="129"/>
      <c r="AI116" s="129"/>
    </row>
    <row r="117" spans="1:68" ht="19.5" thickBot="1" x14ac:dyDescent="0.45">
      <c r="B117" s="123" t="e">
        <f>B59</f>
        <v>#DIV/0!</v>
      </c>
      <c r="C117" s="124"/>
      <c r="D117" s="124"/>
      <c r="E117" s="125"/>
      <c r="F117" s="126" t="e">
        <f>F59</f>
        <v>#DIV/0!</v>
      </c>
      <c r="G117" s="124"/>
      <c r="H117" s="124"/>
      <c r="I117" s="127"/>
      <c r="K117" s="123" t="e">
        <f>B96</f>
        <v>#DIV/0!</v>
      </c>
      <c r="L117" s="124"/>
      <c r="M117" s="124"/>
      <c r="N117" s="125"/>
      <c r="O117" s="126" t="e">
        <f>F96</f>
        <v>#DIV/0!</v>
      </c>
      <c r="P117" s="124"/>
      <c r="Q117" s="124"/>
      <c r="R117" s="127"/>
      <c r="T117" s="123" t="e">
        <f>B112</f>
        <v>#DIV/0!</v>
      </c>
      <c r="U117" s="124"/>
      <c r="V117" s="124"/>
      <c r="W117" s="125"/>
      <c r="X117" s="126" t="e">
        <f>F112</f>
        <v>#DIV/0!</v>
      </c>
      <c r="Y117" s="124"/>
      <c r="Z117" s="124"/>
      <c r="AA117" s="127"/>
      <c r="AC117" s="129"/>
      <c r="AD117" s="129"/>
      <c r="AE117" s="129"/>
      <c r="AF117" s="129"/>
      <c r="AG117" s="129"/>
      <c r="AH117" s="129"/>
      <c r="AI117" s="129"/>
    </row>
    <row r="118" spans="1:68" ht="19.5" thickTop="1" x14ac:dyDescent="0.4">
      <c r="E118" s="37"/>
      <c r="F118" s="22"/>
      <c r="G118" s="23"/>
      <c r="H118" s="23"/>
      <c r="I118" s="23"/>
      <c r="J118" s="23"/>
      <c r="K118" s="23"/>
      <c r="L118" s="23"/>
      <c r="M118" s="23"/>
      <c r="N118" s="36"/>
      <c r="O118" s="23"/>
      <c r="P118" s="23"/>
      <c r="Q118" s="23"/>
      <c r="R118" s="23"/>
      <c r="S118" s="23"/>
      <c r="T118" s="23"/>
      <c r="U118" s="23"/>
      <c r="V118" s="23"/>
      <c r="W118" s="24"/>
    </row>
    <row r="119" spans="1:68" x14ac:dyDescent="0.4">
      <c r="E119" s="114" t="s">
        <v>22</v>
      </c>
      <c r="F119" s="113"/>
    </row>
    <row r="120" spans="1:68" ht="19.5" thickBot="1" x14ac:dyDescent="0.45">
      <c r="E120" s="114"/>
      <c r="F120" s="114"/>
      <c r="H120" s="1" t="s">
        <v>19</v>
      </c>
    </row>
    <row r="121" spans="1:68" ht="19.5" thickTop="1" x14ac:dyDescent="0.4">
      <c r="B121" s="115" t="str">
        <f>CONCATENATE($B$45,"・総生産")</f>
        <v>0・総生産</v>
      </c>
      <c r="C121" s="116">
        <f t="shared" ref="C121:I121" si="6">$B$16</f>
        <v>0</v>
      </c>
      <c r="D121" s="116">
        <f t="shared" si="6"/>
        <v>0</v>
      </c>
      <c r="E121" s="116">
        <f t="shared" si="6"/>
        <v>0</v>
      </c>
      <c r="F121" s="116">
        <f t="shared" si="6"/>
        <v>0</v>
      </c>
      <c r="G121" s="116">
        <f t="shared" si="6"/>
        <v>0</v>
      </c>
      <c r="H121" s="116">
        <f t="shared" si="6"/>
        <v>0</v>
      </c>
      <c r="I121" s="117">
        <f t="shared" si="6"/>
        <v>0</v>
      </c>
    </row>
    <row r="122" spans="1:68" x14ac:dyDescent="0.4">
      <c r="B122" s="118">
        <f>$B$12</f>
        <v>0</v>
      </c>
      <c r="C122" s="119"/>
      <c r="D122" s="119"/>
      <c r="E122" s="120"/>
      <c r="F122" s="121">
        <f>$F$12</f>
        <v>0</v>
      </c>
      <c r="G122" s="119"/>
      <c r="H122" s="119"/>
      <c r="I122" s="122"/>
      <c r="K122" s="129" t="s">
        <v>132</v>
      </c>
      <c r="L122" s="129"/>
      <c r="M122" s="129"/>
      <c r="N122" s="129"/>
      <c r="O122" s="129"/>
      <c r="P122" s="129"/>
      <c r="Q122" s="129"/>
      <c r="R122" s="129"/>
      <c r="S122" s="129"/>
      <c r="T122" s="129"/>
      <c r="U122" s="129"/>
      <c r="V122" s="129"/>
    </row>
    <row r="123" spans="1:68" ht="19.5" thickBot="1" x14ac:dyDescent="0.45">
      <c r="B123" s="123" t="e">
        <f>B117+K117+T117</f>
        <v>#DIV/0!</v>
      </c>
      <c r="C123" s="124"/>
      <c r="D123" s="124"/>
      <c r="E123" s="125"/>
      <c r="F123" s="126" t="e">
        <f>F117+O117+X117</f>
        <v>#DIV/0!</v>
      </c>
      <c r="G123" s="124"/>
      <c r="H123" s="124"/>
      <c r="I123" s="127"/>
      <c r="K123" s="129"/>
      <c r="L123" s="129"/>
      <c r="M123" s="129"/>
      <c r="N123" s="129"/>
      <c r="O123" s="129"/>
      <c r="P123" s="129"/>
      <c r="Q123" s="129"/>
      <c r="R123" s="129"/>
      <c r="S123" s="129"/>
      <c r="T123" s="129"/>
      <c r="U123" s="129"/>
      <c r="V123" s="129"/>
    </row>
    <row r="124" spans="1:68" ht="19.5" thickTop="1" x14ac:dyDescent="0.4"/>
    <row r="128" spans="1:68" x14ac:dyDescent="0.4">
      <c r="A128" s="1" t="s">
        <v>13</v>
      </c>
      <c r="H128" s="1" t="s">
        <v>19</v>
      </c>
      <c r="AL128" s="4" t="s">
        <v>0</v>
      </c>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row>
    <row r="129" spans="1:68" x14ac:dyDescent="0.4">
      <c r="B129" s="128" t="s">
        <v>136</v>
      </c>
      <c r="C129" s="128"/>
      <c r="D129" s="128"/>
      <c r="E129" s="128"/>
      <c r="F129" s="128"/>
      <c r="G129" s="128"/>
      <c r="H129" s="128"/>
      <c r="I129" s="128"/>
      <c r="AL129" s="5"/>
      <c r="AM129" s="4" t="s">
        <v>133</v>
      </c>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row>
    <row r="130" spans="1:68" x14ac:dyDescent="0.4">
      <c r="B130" s="141">
        <f>はじめに!$B$16</f>
        <v>0</v>
      </c>
      <c r="C130" s="119"/>
      <c r="D130" s="119"/>
      <c r="E130" s="120"/>
      <c r="F130" s="141">
        <f>はじめに!$F$16</f>
        <v>0</v>
      </c>
      <c r="G130" s="119"/>
      <c r="H130" s="119"/>
      <c r="I130" s="120"/>
      <c r="AL130" s="5"/>
      <c r="AM130" s="5"/>
      <c r="AN130" s="5" t="s">
        <v>1</v>
      </c>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row>
    <row r="131" spans="1:68" x14ac:dyDescent="0.4">
      <c r="B131" s="241"/>
      <c r="C131" s="242"/>
      <c r="D131" s="242"/>
      <c r="E131" s="243"/>
      <c r="F131" s="241"/>
      <c r="G131" s="242"/>
      <c r="H131" s="242"/>
      <c r="I131" s="243"/>
      <c r="AL131" s="5"/>
      <c r="AM131" s="5"/>
      <c r="AN131" s="5" t="s">
        <v>2</v>
      </c>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row>
    <row r="132" spans="1:68" x14ac:dyDescent="0.4">
      <c r="AL132" s="6"/>
      <c r="AM132" s="21" t="s">
        <v>89</v>
      </c>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row>
    <row r="133" spans="1:68" x14ac:dyDescent="0.4">
      <c r="A133" s="1" t="s">
        <v>130</v>
      </c>
      <c r="I133" s="1" t="s">
        <v>57</v>
      </c>
      <c r="R133" s="1" t="s">
        <v>57</v>
      </c>
      <c r="AL133" s="6"/>
      <c r="AM133" s="6"/>
      <c r="AN133" s="5" t="s">
        <v>3</v>
      </c>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row>
    <row r="134" spans="1:68" x14ac:dyDescent="0.4">
      <c r="B134" s="133">
        <f>はじめに!$B$11</f>
        <v>0</v>
      </c>
      <c r="C134" s="134"/>
      <c r="D134" s="134"/>
      <c r="E134" s="134"/>
      <c r="F134" s="134"/>
      <c r="G134" s="134"/>
      <c r="H134" s="134"/>
      <c r="I134" s="135"/>
      <c r="K134" s="137" t="s">
        <v>42</v>
      </c>
      <c r="L134" s="137"/>
      <c r="M134" s="137"/>
      <c r="N134" s="137"/>
      <c r="O134" s="137"/>
      <c r="P134" s="137"/>
      <c r="Q134" s="137"/>
      <c r="R134" s="137"/>
      <c r="T134" s="137" t="s">
        <v>114</v>
      </c>
      <c r="U134" s="137"/>
      <c r="V134" s="137"/>
      <c r="W134" s="137"/>
      <c r="X134" s="137"/>
      <c r="Y134" s="137"/>
      <c r="Z134" s="137"/>
      <c r="AA134" s="137"/>
      <c r="AL134" s="6"/>
      <c r="AM134" s="6"/>
      <c r="AN134" s="5" t="s">
        <v>2</v>
      </c>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row>
    <row r="135" spans="1:68" x14ac:dyDescent="0.4">
      <c r="B135" s="121">
        <f>$B$12</f>
        <v>0</v>
      </c>
      <c r="C135" s="119"/>
      <c r="D135" s="119"/>
      <c r="E135" s="120"/>
      <c r="F135" s="121">
        <f>$F$12</f>
        <v>0</v>
      </c>
      <c r="G135" s="119"/>
      <c r="H135" s="119"/>
      <c r="I135" s="120"/>
      <c r="J135" s="31" t="s">
        <v>27</v>
      </c>
      <c r="K135" s="121">
        <f>$B$12</f>
        <v>0</v>
      </c>
      <c r="L135" s="119"/>
      <c r="M135" s="119"/>
      <c r="N135" s="120"/>
      <c r="O135" s="121">
        <f>$F$12</f>
        <v>0</v>
      </c>
      <c r="P135" s="119"/>
      <c r="Q135" s="119"/>
      <c r="R135" s="120"/>
      <c r="S135" s="16" t="s">
        <v>15</v>
      </c>
      <c r="T135" s="121">
        <f>$B$12</f>
        <v>0</v>
      </c>
      <c r="U135" s="119"/>
      <c r="V135" s="119"/>
      <c r="W135" s="120"/>
      <c r="X135" s="121">
        <f>$F$12</f>
        <v>0</v>
      </c>
      <c r="Y135" s="119"/>
      <c r="Z135" s="119"/>
      <c r="AA135" s="120"/>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row>
    <row r="136" spans="1:68" x14ac:dyDescent="0.4">
      <c r="B136" s="157">
        <f>B101</f>
        <v>0</v>
      </c>
      <c r="C136" s="158"/>
      <c r="D136" s="158"/>
      <c r="E136" s="159"/>
      <c r="F136" s="157">
        <f>F101</f>
        <v>0</v>
      </c>
      <c r="G136" s="158"/>
      <c r="H136" s="158"/>
      <c r="I136" s="159"/>
      <c r="J136" s="6"/>
      <c r="K136" s="157">
        <f>K101</f>
        <v>0</v>
      </c>
      <c r="L136" s="158"/>
      <c r="M136" s="158"/>
      <c r="N136" s="159"/>
      <c r="O136" s="157">
        <f>O101</f>
        <v>0</v>
      </c>
      <c r="P136" s="158"/>
      <c r="Q136" s="158"/>
      <c r="R136" s="159"/>
      <c r="T136" s="167" t="e">
        <f>B136/K136</f>
        <v>#DIV/0!</v>
      </c>
      <c r="U136" s="168"/>
      <c r="V136" s="168"/>
      <c r="W136" s="169"/>
      <c r="X136" s="167" t="e">
        <f>F136/O136</f>
        <v>#DIV/0!</v>
      </c>
      <c r="Y136" s="168"/>
      <c r="Z136" s="168"/>
      <c r="AA136" s="169"/>
    </row>
    <row r="137" spans="1:68" x14ac:dyDescent="0.4">
      <c r="AL137" s="4" t="s">
        <v>11</v>
      </c>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row>
    <row r="138" spans="1:68" x14ac:dyDescent="0.4">
      <c r="A138" s="1" t="s">
        <v>48</v>
      </c>
      <c r="B138" s="7"/>
      <c r="C138" s="7"/>
      <c r="D138" s="7"/>
      <c r="E138" s="7"/>
      <c r="F138" s="7"/>
      <c r="G138" s="7"/>
      <c r="I138" s="7"/>
      <c r="K138" s="18"/>
      <c r="L138" s="18"/>
      <c r="M138" s="18"/>
      <c r="N138" s="18"/>
      <c r="O138" s="18"/>
      <c r="P138" s="18"/>
      <c r="Q138" s="18"/>
      <c r="R138" s="18"/>
      <c r="S138" s="18"/>
      <c r="T138" s="18"/>
      <c r="U138" s="18"/>
      <c r="V138" s="18"/>
      <c r="W138" s="13"/>
      <c r="AL138" s="5"/>
      <c r="AM138" s="4" t="s">
        <v>134</v>
      </c>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row>
    <row r="139" spans="1:68" x14ac:dyDescent="0.4">
      <c r="B139" s="7"/>
      <c r="C139" s="7"/>
      <c r="D139" s="7"/>
      <c r="E139" s="7"/>
      <c r="F139" s="7"/>
      <c r="G139" s="7"/>
      <c r="H139" s="1" t="s">
        <v>19</v>
      </c>
      <c r="I139" s="7"/>
      <c r="K139" s="18"/>
      <c r="L139" s="18"/>
      <c r="M139" s="18"/>
      <c r="N139" s="18"/>
      <c r="O139" s="18"/>
      <c r="P139" s="18"/>
      <c r="Q139" s="18"/>
      <c r="R139" s="18"/>
      <c r="S139" s="18"/>
      <c r="T139" s="18"/>
      <c r="U139" s="18"/>
      <c r="V139" s="18"/>
      <c r="W139" s="13"/>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row>
    <row r="140" spans="1:68" x14ac:dyDescent="0.4">
      <c r="B140" s="128" t="s">
        <v>136</v>
      </c>
      <c r="C140" s="128"/>
      <c r="D140" s="128"/>
      <c r="E140" s="128"/>
      <c r="F140" s="128"/>
      <c r="G140" s="128"/>
      <c r="H140" s="128"/>
      <c r="I140" s="128"/>
      <c r="K140" s="18"/>
      <c r="L140" s="18"/>
      <c r="M140" s="18"/>
      <c r="N140" s="18"/>
      <c r="O140" s="18"/>
      <c r="P140" s="18"/>
      <c r="Q140" s="18"/>
      <c r="R140" s="18"/>
      <c r="S140" s="18"/>
      <c r="T140" s="18"/>
      <c r="U140" s="18"/>
      <c r="V140" s="18"/>
      <c r="W140" s="13"/>
    </row>
    <row r="141" spans="1:68" x14ac:dyDescent="0.4">
      <c r="B141" s="141">
        <f>$B$12</f>
        <v>0</v>
      </c>
      <c r="C141" s="119"/>
      <c r="D141" s="119"/>
      <c r="E141" s="120"/>
      <c r="F141" s="121">
        <f>$F$12</f>
        <v>0</v>
      </c>
      <c r="G141" s="119"/>
      <c r="H141" s="119"/>
      <c r="I141" s="120"/>
      <c r="K141" s="129" t="s">
        <v>472</v>
      </c>
      <c r="L141" s="129"/>
      <c r="M141" s="129"/>
      <c r="N141" s="129"/>
      <c r="O141" s="129"/>
      <c r="P141" s="129"/>
      <c r="Q141" s="129"/>
      <c r="R141" s="18"/>
      <c r="S141" s="18"/>
      <c r="T141" s="18"/>
      <c r="U141" s="18"/>
      <c r="V141" s="18"/>
      <c r="W141" s="13"/>
    </row>
    <row r="142" spans="1:68" x14ac:dyDescent="0.4">
      <c r="B142" s="130">
        <f>B131</f>
        <v>0</v>
      </c>
      <c r="C142" s="131"/>
      <c r="D142" s="131"/>
      <c r="E142" s="132"/>
      <c r="F142" s="130">
        <f>F131</f>
        <v>0</v>
      </c>
      <c r="G142" s="131"/>
      <c r="H142" s="131"/>
      <c r="I142" s="132"/>
      <c r="K142" s="129"/>
      <c r="L142" s="129"/>
      <c r="M142" s="129"/>
      <c r="N142" s="129"/>
      <c r="O142" s="129"/>
      <c r="P142" s="129"/>
      <c r="Q142" s="129"/>
      <c r="R142" s="18"/>
      <c r="S142" s="18"/>
      <c r="T142" s="18"/>
      <c r="U142" s="18"/>
      <c r="V142" s="18"/>
      <c r="W142" s="13"/>
    </row>
    <row r="143" spans="1:68" ht="19.5" thickBot="1" x14ac:dyDescent="0.45">
      <c r="E143" s="113" t="s">
        <v>22</v>
      </c>
      <c r="F143" s="113"/>
      <c r="K143" s="15"/>
      <c r="L143" s="15"/>
      <c r="M143" s="15"/>
      <c r="N143" s="15"/>
      <c r="O143" s="15"/>
      <c r="P143" s="15"/>
      <c r="Q143" s="15"/>
      <c r="R143" s="15"/>
      <c r="S143" s="15"/>
      <c r="T143" s="15"/>
      <c r="U143" s="15"/>
      <c r="V143" s="15"/>
      <c r="W143" s="14"/>
      <c r="X143" s="108" t="s">
        <v>50</v>
      </c>
      <c r="Y143" s="108"/>
      <c r="Z143" s="108"/>
      <c r="AA143" s="108"/>
      <c r="AB143" s="108"/>
      <c r="AC143" s="108"/>
      <c r="AD143" s="108"/>
      <c r="AE143" s="108"/>
      <c r="AF143" s="108"/>
      <c r="AG143" s="108"/>
      <c r="AH143" s="108"/>
    </row>
    <row r="144" spans="1:68" ht="20.25" thickTop="1" thickBot="1" x14ac:dyDescent="0.45">
      <c r="E144" s="114"/>
      <c r="F144" s="114"/>
      <c r="H144" s="1" t="s">
        <v>19</v>
      </c>
      <c r="X144" s="108"/>
      <c r="Y144" s="108"/>
      <c r="Z144" s="108"/>
      <c r="AA144" s="108"/>
      <c r="AB144" s="108"/>
      <c r="AC144" s="108"/>
      <c r="AD144" s="108"/>
      <c r="AE144" s="108"/>
      <c r="AF144" s="108"/>
      <c r="AG144" s="108"/>
      <c r="AH144" s="108"/>
    </row>
    <row r="145" spans="2:9" ht="19.5" thickTop="1" x14ac:dyDescent="0.4">
      <c r="B145" s="115" t="str">
        <f>CONCATENATE($B$45,"・総生産")</f>
        <v>0・総生産</v>
      </c>
      <c r="C145" s="116">
        <f t="shared" ref="C145:I145" si="7">$B$16</f>
        <v>0</v>
      </c>
      <c r="D145" s="116">
        <f t="shared" si="7"/>
        <v>0</v>
      </c>
      <c r="E145" s="116">
        <f t="shared" si="7"/>
        <v>0</v>
      </c>
      <c r="F145" s="116">
        <f t="shared" si="7"/>
        <v>0</v>
      </c>
      <c r="G145" s="116">
        <f t="shared" si="7"/>
        <v>0</v>
      </c>
      <c r="H145" s="116">
        <f t="shared" si="7"/>
        <v>0</v>
      </c>
      <c r="I145" s="117">
        <f t="shared" si="7"/>
        <v>0</v>
      </c>
    </row>
    <row r="146" spans="2:9" x14ac:dyDescent="0.4">
      <c r="B146" s="118">
        <f>$B$12</f>
        <v>0</v>
      </c>
      <c r="C146" s="119"/>
      <c r="D146" s="119"/>
      <c r="E146" s="120"/>
      <c r="F146" s="121">
        <f>$F$12</f>
        <v>0</v>
      </c>
      <c r="G146" s="119"/>
      <c r="H146" s="119"/>
      <c r="I146" s="122"/>
    </row>
    <row r="147" spans="2:9" ht="19.5" thickBot="1" x14ac:dyDescent="0.45">
      <c r="B147" s="123" t="e">
        <f>T136*B142</f>
        <v>#DIV/0!</v>
      </c>
      <c r="C147" s="124"/>
      <c r="D147" s="124"/>
      <c r="E147" s="125"/>
      <c r="F147" s="124" t="e">
        <f>X136*F142</f>
        <v>#DIV/0!</v>
      </c>
      <c r="G147" s="124"/>
      <c r="H147" s="124"/>
      <c r="I147" s="127"/>
    </row>
    <row r="148" spans="2:9" ht="19.5" thickTop="1" x14ac:dyDescent="0.4"/>
  </sheetData>
  <sheetProtection sheet="1" objects="1" scenarios="1"/>
  <mergeCells count="248">
    <mergeCell ref="E143:F144"/>
    <mergeCell ref="X143:AH144"/>
    <mergeCell ref="B145:I145"/>
    <mergeCell ref="B146:E146"/>
    <mergeCell ref="F146:I146"/>
    <mergeCell ref="B147:E147"/>
    <mergeCell ref="F147:I147"/>
    <mergeCell ref="B140:I140"/>
    <mergeCell ref="B141:E141"/>
    <mergeCell ref="F141:I141"/>
    <mergeCell ref="K141:Q142"/>
    <mergeCell ref="B142:E142"/>
    <mergeCell ref="F142:I142"/>
    <mergeCell ref="B136:E136"/>
    <mergeCell ref="F136:I136"/>
    <mergeCell ref="K136:N136"/>
    <mergeCell ref="O136:R136"/>
    <mergeCell ref="T136:W136"/>
    <mergeCell ref="X136:AA136"/>
    <mergeCell ref="K134:R134"/>
    <mergeCell ref="T134:AA134"/>
    <mergeCell ref="B135:E135"/>
    <mergeCell ref="F135:I135"/>
    <mergeCell ref="K135:N135"/>
    <mergeCell ref="O135:R135"/>
    <mergeCell ref="T135:W135"/>
    <mergeCell ref="X135:AA135"/>
    <mergeCell ref="B129:I129"/>
    <mergeCell ref="B130:E130"/>
    <mergeCell ref="F130:I130"/>
    <mergeCell ref="B131:E131"/>
    <mergeCell ref="F131:I131"/>
    <mergeCell ref="B134:I134"/>
    <mergeCell ref="B121:I121"/>
    <mergeCell ref="B122:E122"/>
    <mergeCell ref="F122:I122"/>
    <mergeCell ref="B123:E123"/>
    <mergeCell ref="F123:I123"/>
    <mergeCell ref="B94:I94"/>
    <mergeCell ref="B95:E95"/>
    <mergeCell ref="F95:I95"/>
    <mergeCell ref="B96:E96"/>
    <mergeCell ref="F96:I96"/>
    <mergeCell ref="AC116:AI117"/>
    <mergeCell ref="E119:F120"/>
    <mergeCell ref="K122:V123"/>
    <mergeCell ref="K117:N117"/>
    <mergeCell ref="O117:R117"/>
    <mergeCell ref="T115:AA115"/>
    <mergeCell ref="T116:W116"/>
    <mergeCell ref="X116:AA116"/>
    <mergeCell ref="T117:W117"/>
    <mergeCell ref="X117:AA117"/>
    <mergeCell ref="B115:I115"/>
    <mergeCell ref="B116:E116"/>
    <mergeCell ref="F116:I116"/>
    <mergeCell ref="B117:E117"/>
    <mergeCell ref="F117:I117"/>
    <mergeCell ref="K115:R115"/>
    <mergeCell ref="K116:N116"/>
    <mergeCell ref="O116:R116"/>
    <mergeCell ref="B101:E101"/>
    <mergeCell ref="F101:I101"/>
    <mergeCell ref="K101:N101"/>
    <mergeCell ref="O101:R101"/>
    <mergeCell ref="X108:AH109"/>
    <mergeCell ref="B110:I110"/>
    <mergeCell ref="B111:E111"/>
    <mergeCell ref="F111:I111"/>
    <mergeCell ref="B112:E112"/>
    <mergeCell ref="F112:I112"/>
    <mergeCell ref="B105:I105"/>
    <mergeCell ref="B106:E106"/>
    <mergeCell ref="F106:I106"/>
    <mergeCell ref="B107:E107"/>
    <mergeCell ref="F107:I107"/>
    <mergeCell ref="E108:F109"/>
    <mergeCell ref="K106:Q107"/>
    <mergeCell ref="T101:W101"/>
    <mergeCell ref="X101:AA101"/>
    <mergeCell ref="B99:I99"/>
    <mergeCell ref="K99:R99"/>
    <mergeCell ref="T99:AA99"/>
    <mergeCell ref="B100:E100"/>
    <mergeCell ref="F100:I100"/>
    <mergeCell ref="K100:N100"/>
    <mergeCell ref="O100:R100"/>
    <mergeCell ref="T100:W100"/>
    <mergeCell ref="X100:AA100"/>
    <mergeCell ref="X92:AH93"/>
    <mergeCell ref="B89:I89"/>
    <mergeCell ref="B90:E90"/>
    <mergeCell ref="F90:I90"/>
    <mergeCell ref="B91:E91"/>
    <mergeCell ref="F91:I91"/>
    <mergeCell ref="E92:F93"/>
    <mergeCell ref="X84:AA84"/>
    <mergeCell ref="B85:E85"/>
    <mergeCell ref="F85:I85"/>
    <mergeCell ref="K85:N85"/>
    <mergeCell ref="O85:R85"/>
    <mergeCell ref="T85:W85"/>
    <mergeCell ref="X85:AA85"/>
    <mergeCell ref="K90:Q91"/>
    <mergeCell ref="P80:S80"/>
    <mergeCell ref="X75:AD76"/>
    <mergeCell ref="B83:I83"/>
    <mergeCell ref="K83:R83"/>
    <mergeCell ref="T83:AA83"/>
    <mergeCell ref="B84:E84"/>
    <mergeCell ref="F84:I84"/>
    <mergeCell ref="K84:N84"/>
    <mergeCell ref="O84:R84"/>
    <mergeCell ref="T84:W84"/>
    <mergeCell ref="B79:E79"/>
    <mergeCell ref="F79:I79"/>
    <mergeCell ref="B80:E80"/>
    <mergeCell ref="F80:I80"/>
    <mergeCell ref="E75:F77"/>
    <mergeCell ref="L78:S78"/>
    <mergeCell ref="L79:O79"/>
    <mergeCell ref="P79:S79"/>
    <mergeCell ref="L80:O80"/>
    <mergeCell ref="B72:I72"/>
    <mergeCell ref="B73:E73"/>
    <mergeCell ref="F73:I73"/>
    <mergeCell ref="B74:E74"/>
    <mergeCell ref="F74:I74"/>
    <mergeCell ref="B78:I78"/>
    <mergeCell ref="O68:R68"/>
    <mergeCell ref="K69:N69"/>
    <mergeCell ref="O69:R69"/>
    <mergeCell ref="K68:N68"/>
    <mergeCell ref="T67:AA67"/>
    <mergeCell ref="T68:W68"/>
    <mergeCell ref="X68:AA68"/>
    <mergeCell ref="T69:W69"/>
    <mergeCell ref="X69:AA69"/>
    <mergeCell ref="T62:AA62"/>
    <mergeCell ref="T63:W63"/>
    <mergeCell ref="X63:AA63"/>
    <mergeCell ref="T64:W64"/>
    <mergeCell ref="X64:AA64"/>
    <mergeCell ref="B67:I67"/>
    <mergeCell ref="K67:R67"/>
    <mergeCell ref="B62:I62"/>
    <mergeCell ref="B63:E63"/>
    <mergeCell ref="F63:I63"/>
    <mergeCell ref="K62:R62"/>
    <mergeCell ref="K63:N63"/>
    <mergeCell ref="O63:R63"/>
    <mergeCell ref="B52:I52"/>
    <mergeCell ref="B53:E53"/>
    <mergeCell ref="F53:I53"/>
    <mergeCell ref="K53:Q54"/>
    <mergeCell ref="E55:F56"/>
    <mergeCell ref="B57:I57"/>
    <mergeCell ref="K64:N64"/>
    <mergeCell ref="O64:R64"/>
    <mergeCell ref="X55:AH56"/>
    <mergeCell ref="T46:W46"/>
    <mergeCell ref="X46:AA46"/>
    <mergeCell ref="T47:W47"/>
    <mergeCell ref="X47:AA47"/>
    <mergeCell ref="K46:N46"/>
    <mergeCell ref="O46:R46"/>
    <mergeCell ref="B47:E47"/>
    <mergeCell ref="F47:I47"/>
    <mergeCell ref="K47:N47"/>
    <mergeCell ref="O47:R47"/>
    <mergeCell ref="B42:E42"/>
    <mergeCell ref="F42:I42"/>
    <mergeCell ref="E38:F39"/>
    <mergeCell ref="X38:AH39"/>
    <mergeCell ref="B45:I45"/>
    <mergeCell ref="K45:R45"/>
    <mergeCell ref="T45:AA45"/>
    <mergeCell ref="B41:E41"/>
    <mergeCell ref="F41:I41"/>
    <mergeCell ref="B40:I40"/>
    <mergeCell ref="B35:I35"/>
    <mergeCell ref="B37:E37"/>
    <mergeCell ref="F37:I37"/>
    <mergeCell ref="K36:Q37"/>
    <mergeCell ref="S25:V25"/>
    <mergeCell ref="O26:R26"/>
    <mergeCell ref="S26:V26"/>
    <mergeCell ref="F32:I32"/>
    <mergeCell ref="B30:I30"/>
    <mergeCell ref="B32:E32"/>
    <mergeCell ref="X21:AD22"/>
    <mergeCell ref="K32:N32"/>
    <mergeCell ref="O32:R32"/>
    <mergeCell ref="K30:R30"/>
    <mergeCell ref="K20:N20"/>
    <mergeCell ref="O20:R20"/>
    <mergeCell ref="T18:AA18"/>
    <mergeCell ref="T20:W20"/>
    <mergeCell ref="X20:AA20"/>
    <mergeCell ref="O24:V24"/>
    <mergeCell ref="T19:W19"/>
    <mergeCell ref="X19:AA19"/>
    <mergeCell ref="K31:N31"/>
    <mergeCell ref="O31:R31"/>
    <mergeCell ref="S27:Y28"/>
    <mergeCell ref="T30:AA30"/>
    <mergeCell ref="T31:W31"/>
    <mergeCell ref="X31:AA31"/>
    <mergeCell ref="T32:W32"/>
    <mergeCell ref="X32:AA32"/>
    <mergeCell ref="B18:I18"/>
    <mergeCell ref="B19:E19"/>
    <mergeCell ref="F19:I19"/>
    <mergeCell ref="K18:R18"/>
    <mergeCell ref="K19:N19"/>
    <mergeCell ref="O19:R19"/>
    <mergeCell ref="B26:E26"/>
    <mergeCell ref="F26:I26"/>
    <mergeCell ref="B20:E20"/>
    <mergeCell ref="F20:I20"/>
    <mergeCell ref="O25:R25"/>
    <mergeCell ref="B24:I24"/>
    <mergeCell ref="B25:E25"/>
    <mergeCell ref="F25:I25"/>
    <mergeCell ref="L7:Q8"/>
    <mergeCell ref="B11:I11"/>
    <mergeCell ref="B12:E12"/>
    <mergeCell ref="F12:I12"/>
    <mergeCell ref="B13:E13"/>
    <mergeCell ref="F13:I13"/>
    <mergeCell ref="B69:E69"/>
    <mergeCell ref="F69:I69"/>
    <mergeCell ref="B68:E68"/>
    <mergeCell ref="F68:I68"/>
    <mergeCell ref="B64:E64"/>
    <mergeCell ref="F64:I64"/>
    <mergeCell ref="B59:E59"/>
    <mergeCell ref="F59:I59"/>
    <mergeCell ref="B58:E58"/>
    <mergeCell ref="F58:I58"/>
    <mergeCell ref="B54:E54"/>
    <mergeCell ref="F54:I54"/>
    <mergeCell ref="B46:E46"/>
    <mergeCell ref="F46:I46"/>
    <mergeCell ref="B36:E36"/>
    <mergeCell ref="F36:I36"/>
    <mergeCell ref="B31:E31"/>
    <mergeCell ref="F31:I31"/>
  </mergeCells>
  <phoneticPr fontId="2"/>
  <pageMargins left="0.70866141732283472" right="0.70866141732283472" top="0.74803149606299213" bottom="0.74803149606299213" header="0.31496062992125984" footer="0.31496062992125984"/>
  <pageSetup paperSize="8" scale="52" fitToHeight="0" orientation="portrait" r:id="rId1"/>
  <headerFooter>
    <oddHeade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7D04F-5AC3-4DEF-94D4-891641B9732E}">
  <sheetPr>
    <tabColor rgb="FF0000CC"/>
    <pageSetUpPr fitToPage="1"/>
  </sheetPr>
  <dimension ref="A7:BQ106"/>
  <sheetViews>
    <sheetView showGridLines="0" topLeftCell="A25" zoomScaleNormal="100" workbookViewId="0">
      <selection activeCell="K94" sqref="K94:R94"/>
    </sheetView>
  </sheetViews>
  <sheetFormatPr defaultColWidth="3.375" defaultRowHeight="18.75" x14ac:dyDescent="0.4"/>
  <cols>
    <col min="1" max="35" width="3.375" style="1"/>
    <col min="36" max="36" width="3.375" style="2"/>
    <col min="37" max="69" width="3.375" style="3"/>
  </cols>
  <sheetData>
    <row r="7" spans="1:68" x14ac:dyDescent="0.4">
      <c r="K7" s="8"/>
      <c r="L7" s="107" t="s">
        <v>29</v>
      </c>
      <c r="M7" s="107"/>
      <c r="N7" s="107"/>
      <c r="O7" s="107"/>
      <c r="P7" s="107"/>
      <c r="Q7" s="107"/>
    </row>
    <row r="8" spans="1:68" x14ac:dyDescent="0.4">
      <c r="K8" s="9"/>
      <c r="L8" s="107"/>
      <c r="M8" s="107"/>
      <c r="N8" s="107"/>
      <c r="O8" s="107"/>
      <c r="P8" s="107"/>
      <c r="Q8" s="107"/>
    </row>
    <row r="10" spans="1:68" x14ac:dyDescent="0.4">
      <c r="A10" s="1" t="s">
        <v>13</v>
      </c>
      <c r="H10" s="1" t="s">
        <v>19</v>
      </c>
      <c r="AL10" s="4" t="s">
        <v>0</v>
      </c>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row>
    <row r="11" spans="1:68" ht="18.75" customHeight="1" x14ac:dyDescent="0.4">
      <c r="B11" s="128" t="s">
        <v>141</v>
      </c>
      <c r="C11" s="128"/>
      <c r="D11" s="128"/>
      <c r="E11" s="128"/>
      <c r="F11" s="128"/>
      <c r="G11" s="128"/>
      <c r="H11" s="128"/>
      <c r="I11" s="128"/>
      <c r="AL11" s="5"/>
      <c r="AM11" s="4" t="s">
        <v>224</v>
      </c>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row>
    <row r="12" spans="1:68" x14ac:dyDescent="0.4">
      <c r="B12" s="141">
        <f>はじめに!$B$16</f>
        <v>0</v>
      </c>
      <c r="C12" s="119"/>
      <c r="D12" s="119"/>
      <c r="E12" s="120"/>
      <c r="F12" s="141">
        <f>はじめに!$F$16</f>
        <v>0</v>
      </c>
      <c r="G12" s="119"/>
      <c r="H12" s="119"/>
      <c r="I12" s="120"/>
      <c r="AL12" s="5"/>
      <c r="AM12" s="5"/>
      <c r="AN12" s="5" t="s">
        <v>1</v>
      </c>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row>
    <row r="13" spans="1:68" x14ac:dyDescent="0.4">
      <c r="B13" s="241"/>
      <c r="C13" s="242"/>
      <c r="D13" s="242"/>
      <c r="E13" s="243"/>
      <c r="F13" s="241"/>
      <c r="G13" s="242"/>
      <c r="H13" s="242"/>
      <c r="I13" s="243"/>
      <c r="AL13" s="5"/>
      <c r="AM13" s="5"/>
      <c r="AN13" s="5" t="s">
        <v>2</v>
      </c>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row>
    <row r="14" spans="1:68" x14ac:dyDescent="0.4">
      <c r="AL14" s="5"/>
      <c r="AM14" s="4" t="s">
        <v>137</v>
      </c>
      <c r="AN14" s="5"/>
      <c r="AO14" s="5"/>
      <c r="AP14" s="5"/>
      <c r="AQ14" s="5"/>
      <c r="AR14" s="5"/>
      <c r="AS14" s="5"/>
      <c r="AT14" s="5"/>
      <c r="AU14" s="5"/>
      <c r="AV14" s="5"/>
      <c r="AW14" s="6"/>
      <c r="AX14" s="6"/>
      <c r="AY14" s="6"/>
      <c r="AZ14" s="6"/>
      <c r="BA14" s="6"/>
      <c r="BB14" s="6"/>
      <c r="BC14" s="6"/>
      <c r="BD14" s="6"/>
      <c r="BE14" s="6"/>
      <c r="BF14" s="6"/>
      <c r="BG14" s="6"/>
      <c r="BH14" s="6"/>
      <c r="BI14" s="6"/>
      <c r="BJ14" s="6"/>
      <c r="BK14" s="5"/>
      <c r="BL14" s="5"/>
      <c r="BM14" s="5"/>
      <c r="BN14" s="5"/>
      <c r="BO14" s="5"/>
      <c r="BP14" s="5"/>
    </row>
    <row r="15" spans="1:68" x14ac:dyDescent="0.4">
      <c r="A15" s="1" t="s">
        <v>159</v>
      </c>
      <c r="R15" s="1" t="s">
        <v>142</v>
      </c>
      <c r="AL15" s="6"/>
      <c r="AM15" s="19" t="s">
        <v>138</v>
      </c>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row>
    <row r="16" spans="1:68" x14ac:dyDescent="0.4">
      <c r="B16" s="133">
        <f>はじめに!$B$11</f>
        <v>0</v>
      </c>
      <c r="C16" s="134"/>
      <c r="D16" s="134"/>
      <c r="E16" s="134"/>
      <c r="F16" s="134"/>
      <c r="G16" s="134"/>
      <c r="H16" s="134"/>
      <c r="I16" s="135"/>
      <c r="K16" s="137" t="s">
        <v>42</v>
      </c>
      <c r="L16" s="137"/>
      <c r="M16" s="137"/>
      <c r="N16" s="137"/>
      <c r="O16" s="137"/>
      <c r="P16" s="137"/>
      <c r="Q16" s="137"/>
      <c r="R16" s="137"/>
      <c r="T16" s="137" t="s">
        <v>114</v>
      </c>
      <c r="U16" s="137"/>
      <c r="V16" s="137"/>
      <c r="W16" s="137"/>
      <c r="X16" s="137"/>
      <c r="Y16" s="137"/>
      <c r="Z16" s="137"/>
      <c r="AA16" s="137"/>
      <c r="AL16" s="6"/>
      <c r="AM16" s="6"/>
      <c r="AN16" s="5" t="s">
        <v>3</v>
      </c>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row>
    <row r="17" spans="1:68" x14ac:dyDescent="0.4">
      <c r="B17" s="121">
        <f>$B$12</f>
        <v>0</v>
      </c>
      <c r="C17" s="119"/>
      <c r="D17" s="119"/>
      <c r="E17" s="120"/>
      <c r="F17" s="121">
        <f>$F$12</f>
        <v>0</v>
      </c>
      <c r="G17" s="119"/>
      <c r="H17" s="119"/>
      <c r="I17" s="120"/>
      <c r="J17" s="31" t="s">
        <v>27</v>
      </c>
      <c r="K17" s="121">
        <f>$B$12</f>
        <v>0</v>
      </c>
      <c r="L17" s="119"/>
      <c r="M17" s="119"/>
      <c r="N17" s="120"/>
      <c r="O17" s="121">
        <f>$F$12</f>
        <v>0</v>
      </c>
      <c r="P17" s="119"/>
      <c r="Q17" s="119"/>
      <c r="R17" s="120"/>
      <c r="S17" s="16" t="s">
        <v>15</v>
      </c>
      <c r="T17" s="121">
        <f>$B$12</f>
        <v>0</v>
      </c>
      <c r="U17" s="119"/>
      <c r="V17" s="119"/>
      <c r="W17" s="120"/>
      <c r="X17" s="121">
        <f>$F$12</f>
        <v>0</v>
      </c>
      <c r="Y17" s="119"/>
      <c r="Z17" s="119"/>
      <c r="AA17" s="120"/>
      <c r="AL17" s="6"/>
      <c r="AM17" s="6"/>
      <c r="AN17" s="5" t="s">
        <v>140</v>
      </c>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row>
    <row r="18" spans="1:68" x14ac:dyDescent="0.4">
      <c r="B18" s="241"/>
      <c r="C18" s="242"/>
      <c r="D18" s="242"/>
      <c r="E18" s="243"/>
      <c r="F18" s="241"/>
      <c r="G18" s="242"/>
      <c r="H18" s="242"/>
      <c r="I18" s="243"/>
      <c r="J18" s="6"/>
      <c r="K18" s="241"/>
      <c r="L18" s="242"/>
      <c r="M18" s="242"/>
      <c r="N18" s="243"/>
      <c r="O18" s="241"/>
      <c r="P18" s="242"/>
      <c r="Q18" s="242"/>
      <c r="R18" s="243"/>
      <c r="T18" s="167" t="e">
        <f>B18/K18</f>
        <v>#DIV/0!</v>
      </c>
      <c r="U18" s="168"/>
      <c r="V18" s="168"/>
      <c r="W18" s="169"/>
      <c r="X18" s="167" t="e">
        <f>F18/O18</f>
        <v>#DIV/0!</v>
      </c>
      <c r="Y18" s="168"/>
      <c r="Z18" s="168"/>
      <c r="AA18" s="169"/>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row>
    <row r="20" spans="1:68" x14ac:dyDescent="0.4">
      <c r="A20" s="1" t="s">
        <v>48</v>
      </c>
      <c r="B20" s="7"/>
      <c r="C20" s="7"/>
      <c r="D20" s="7"/>
      <c r="E20" s="7"/>
      <c r="F20" s="7"/>
      <c r="G20" s="7"/>
      <c r="I20" s="7"/>
      <c r="K20" s="18"/>
      <c r="L20" s="18"/>
      <c r="M20" s="18"/>
      <c r="N20" s="18"/>
      <c r="O20" s="18"/>
      <c r="P20" s="18"/>
      <c r="Q20" s="18"/>
      <c r="R20" s="18"/>
      <c r="S20" s="18"/>
      <c r="T20" s="18"/>
      <c r="U20" s="18"/>
      <c r="V20" s="18"/>
      <c r="W20" s="13"/>
      <c r="AL20" s="4" t="s">
        <v>11</v>
      </c>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row>
    <row r="21" spans="1:68" x14ac:dyDescent="0.4">
      <c r="B21" s="7"/>
      <c r="C21" s="7"/>
      <c r="D21" s="7"/>
      <c r="E21" s="7"/>
      <c r="F21" s="7"/>
      <c r="G21" s="7"/>
      <c r="H21" s="1" t="s">
        <v>19</v>
      </c>
      <c r="I21" s="7"/>
      <c r="K21" s="18"/>
      <c r="L21" s="18"/>
      <c r="M21" s="18"/>
      <c r="N21" s="18"/>
      <c r="O21" s="18"/>
      <c r="P21" s="18"/>
      <c r="Q21" s="18"/>
      <c r="R21" s="18"/>
      <c r="S21" s="18"/>
      <c r="T21" s="18"/>
      <c r="U21" s="18"/>
      <c r="V21" s="18"/>
      <c r="W21" s="13"/>
      <c r="AL21" s="5"/>
      <c r="AM21" s="4" t="s">
        <v>139</v>
      </c>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row>
    <row r="22" spans="1:68" x14ac:dyDescent="0.4">
      <c r="B22" s="177" t="s">
        <v>473</v>
      </c>
      <c r="C22" s="178"/>
      <c r="D22" s="178"/>
      <c r="E22" s="178"/>
      <c r="F22" s="178"/>
      <c r="G22" s="178"/>
      <c r="H22" s="178"/>
      <c r="I22" s="179"/>
      <c r="K22" s="18"/>
      <c r="L22" s="18"/>
      <c r="M22" s="18"/>
      <c r="N22" s="18"/>
      <c r="O22" s="18"/>
      <c r="P22" s="18"/>
      <c r="Q22" s="18"/>
      <c r="R22" s="18"/>
      <c r="S22" s="18"/>
      <c r="T22" s="18"/>
      <c r="U22" s="18"/>
      <c r="V22" s="18"/>
      <c r="W22" s="13"/>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row>
    <row r="23" spans="1:68" x14ac:dyDescent="0.4">
      <c r="B23" s="141">
        <f>$B$12</f>
        <v>0</v>
      </c>
      <c r="C23" s="174"/>
      <c r="D23" s="174"/>
      <c r="E23" s="175"/>
      <c r="F23" s="121">
        <f>$F$12</f>
        <v>0</v>
      </c>
      <c r="G23" s="119"/>
      <c r="H23" s="119"/>
      <c r="I23" s="120"/>
      <c r="K23" s="129" t="s">
        <v>49</v>
      </c>
      <c r="L23" s="129"/>
      <c r="M23" s="129"/>
      <c r="N23" s="129"/>
      <c r="O23" s="129"/>
      <c r="P23" s="129"/>
      <c r="Q23" s="129"/>
      <c r="R23" s="18"/>
      <c r="S23" s="18"/>
      <c r="T23" s="18"/>
      <c r="U23" s="18"/>
      <c r="V23" s="18"/>
      <c r="W23" s="13"/>
    </row>
    <row r="24" spans="1:68" x14ac:dyDescent="0.4">
      <c r="B24" s="130">
        <f>B13</f>
        <v>0</v>
      </c>
      <c r="C24" s="131"/>
      <c r="D24" s="131"/>
      <c r="E24" s="132"/>
      <c r="F24" s="130">
        <f>F13</f>
        <v>0</v>
      </c>
      <c r="G24" s="131"/>
      <c r="H24" s="131"/>
      <c r="I24" s="132"/>
      <c r="K24" s="129"/>
      <c r="L24" s="129"/>
      <c r="M24" s="129"/>
      <c r="N24" s="129"/>
      <c r="O24" s="129"/>
      <c r="P24" s="129"/>
      <c r="Q24" s="129"/>
      <c r="R24" s="18"/>
      <c r="S24" s="18"/>
      <c r="T24" s="18"/>
      <c r="U24" s="18"/>
      <c r="V24" s="18"/>
      <c r="W24" s="13"/>
    </row>
    <row r="25" spans="1:68" ht="19.5" customHeight="1" thickBot="1" x14ac:dyDescent="0.45">
      <c r="E25" s="113" t="s">
        <v>22</v>
      </c>
      <c r="F25" s="113"/>
      <c r="K25" s="15"/>
      <c r="L25" s="15"/>
      <c r="M25" s="15"/>
      <c r="N25" s="15"/>
      <c r="O25" s="15"/>
      <c r="P25" s="15"/>
      <c r="Q25" s="15"/>
      <c r="R25" s="15"/>
      <c r="S25" s="15"/>
      <c r="T25" s="15"/>
      <c r="U25" s="15"/>
      <c r="V25" s="15"/>
      <c r="W25" s="14"/>
      <c r="X25" s="108" t="s">
        <v>50</v>
      </c>
      <c r="Y25" s="108"/>
      <c r="Z25" s="108"/>
      <c r="AA25" s="108"/>
      <c r="AB25" s="108"/>
      <c r="AC25" s="108"/>
      <c r="AD25" s="108"/>
      <c r="AE25" s="108"/>
      <c r="AF25" s="108"/>
      <c r="AG25" s="108"/>
      <c r="AH25" s="108"/>
    </row>
    <row r="26" spans="1:68" ht="20.25" customHeight="1" thickTop="1" thickBot="1" x14ac:dyDescent="0.45">
      <c r="E26" s="176"/>
      <c r="F26" s="176"/>
      <c r="H26" s="1" t="s">
        <v>19</v>
      </c>
      <c r="X26" s="108"/>
      <c r="Y26" s="108"/>
      <c r="Z26" s="108"/>
      <c r="AA26" s="108"/>
      <c r="AB26" s="108"/>
      <c r="AC26" s="108"/>
      <c r="AD26" s="108"/>
      <c r="AE26" s="108"/>
      <c r="AF26" s="108"/>
      <c r="AG26" s="108"/>
      <c r="AH26" s="108"/>
    </row>
    <row r="27" spans="1:68" ht="19.5" thickTop="1" x14ac:dyDescent="0.4">
      <c r="B27" s="115" t="str">
        <f>CONCATENATE($B$16,"・総生産")</f>
        <v>0・総生産</v>
      </c>
      <c r="C27" s="116"/>
      <c r="D27" s="116"/>
      <c r="E27" s="116"/>
      <c r="F27" s="116"/>
      <c r="G27" s="116"/>
      <c r="H27" s="116"/>
      <c r="I27" s="117"/>
    </row>
    <row r="28" spans="1:68" x14ac:dyDescent="0.4">
      <c r="B28" s="118">
        <f>$B$12</f>
        <v>0</v>
      </c>
      <c r="C28" s="119"/>
      <c r="D28" s="119"/>
      <c r="E28" s="120"/>
      <c r="F28" s="121">
        <f>$F$12</f>
        <v>0</v>
      </c>
      <c r="G28" s="119"/>
      <c r="H28" s="119"/>
      <c r="I28" s="122"/>
    </row>
    <row r="29" spans="1:68" ht="19.5" thickBot="1" x14ac:dyDescent="0.45">
      <c r="B29" s="123" t="e">
        <f>T18*B24</f>
        <v>#DIV/0!</v>
      </c>
      <c r="C29" s="124"/>
      <c r="D29" s="124"/>
      <c r="E29" s="125"/>
      <c r="F29" s="126" t="e">
        <f>X18*F24</f>
        <v>#DIV/0!</v>
      </c>
      <c r="G29" s="124"/>
      <c r="H29" s="124"/>
      <c r="I29" s="127"/>
    </row>
    <row r="30" spans="1:68" ht="19.5" thickTop="1" x14ac:dyDescent="0.4"/>
    <row r="36" spans="1:68" x14ac:dyDescent="0.4">
      <c r="A36" s="1" t="s">
        <v>13</v>
      </c>
      <c r="H36" s="1" t="s">
        <v>19</v>
      </c>
      <c r="AL36" s="4" t="s">
        <v>0</v>
      </c>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row>
    <row r="37" spans="1:68" x14ac:dyDescent="0.4">
      <c r="B37" s="128" t="s">
        <v>148</v>
      </c>
      <c r="C37" s="128"/>
      <c r="D37" s="128"/>
      <c r="E37" s="128"/>
      <c r="F37" s="128"/>
      <c r="G37" s="128"/>
      <c r="H37" s="128"/>
      <c r="I37" s="128"/>
      <c r="AL37" s="5"/>
      <c r="AM37" s="4" t="s">
        <v>143</v>
      </c>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row>
    <row r="38" spans="1:68" x14ac:dyDescent="0.4">
      <c r="B38" s="141">
        <f>はじめに!$B$16</f>
        <v>0</v>
      </c>
      <c r="C38" s="119"/>
      <c r="D38" s="119"/>
      <c r="E38" s="120"/>
      <c r="F38" s="141">
        <f>はじめに!$F$16</f>
        <v>0</v>
      </c>
      <c r="G38" s="119"/>
      <c r="H38" s="119"/>
      <c r="I38" s="120"/>
      <c r="AL38" s="5"/>
      <c r="AM38" s="5"/>
      <c r="AN38" s="5" t="s">
        <v>1</v>
      </c>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row>
    <row r="39" spans="1:68" x14ac:dyDescent="0.4">
      <c r="B39" s="241"/>
      <c r="C39" s="242"/>
      <c r="D39" s="242"/>
      <c r="E39" s="243"/>
      <c r="F39" s="241"/>
      <c r="G39" s="242"/>
      <c r="H39" s="242"/>
      <c r="I39" s="243"/>
      <c r="AL39" s="5"/>
      <c r="AM39" s="5"/>
      <c r="AN39" s="5" t="s">
        <v>2</v>
      </c>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row>
    <row r="40" spans="1:68" x14ac:dyDescent="0.4">
      <c r="AL40" s="6"/>
      <c r="AM40" s="21" t="s">
        <v>144</v>
      </c>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row>
    <row r="41" spans="1:68" x14ac:dyDescent="0.4">
      <c r="A41" s="1" t="s">
        <v>149</v>
      </c>
      <c r="AL41" s="6"/>
      <c r="AM41" s="19" t="s">
        <v>146</v>
      </c>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row>
    <row r="42" spans="1:68" x14ac:dyDescent="0.4">
      <c r="H42" s="1" t="s">
        <v>19</v>
      </c>
      <c r="Q42" s="1" t="s">
        <v>19</v>
      </c>
      <c r="AL42" s="6"/>
      <c r="AM42" s="6"/>
      <c r="AN42" s="5" t="s">
        <v>145</v>
      </c>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row>
    <row r="43" spans="1:68" x14ac:dyDescent="0.4">
      <c r="B43" s="133">
        <f>はじめに!$B$11</f>
        <v>0</v>
      </c>
      <c r="C43" s="134"/>
      <c r="D43" s="134"/>
      <c r="E43" s="134"/>
      <c r="F43" s="134"/>
      <c r="G43" s="134"/>
      <c r="H43" s="134"/>
      <c r="I43" s="135"/>
      <c r="J43" s="136" t="s">
        <v>27</v>
      </c>
      <c r="K43" s="137" t="s">
        <v>42</v>
      </c>
      <c r="L43" s="137"/>
      <c r="M43" s="137"/>
      <c r="N43" s="137"/>
      <c r="O43" s="137"/>
      <c r="P43" s="137"/>
      <c r="Q43" s="137"/>
      <c r="R43" s="137"/>
      <c r="S43" s="136" t="s">
        <v>15</v>
      </c>
      <c r="T43" s="137" t="s">
        <v>114</v>
      </c>
      <c r="U43" s="137"/>
      <c r="V43" s="137"/>
      <c r="W43" s="137"/>
      <c r="X43" s="137"/>
      <c r="Y43" s="137"/>
      <c r="Z43" s="137"/>
      <c r="AA43" s="137"/>
      <c r="AL43" s="6"/>
      <c r="AM43" s="6"/>
      <c r="AN43" s="5" t="s">
        <v>4</v>
      </c>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row>
    <row r="44" spans="1:68" x14ac:dyDescent="0.4">
      <c r="B44" s="248"/>
      <c r="C44" s="249"/>
      <c r="D44" s="249"/>
      <c r="E44" s="249"/>
      <c r="F44" s="249"/>
      <c r="G44" s="249"/>
      <c r="H44" s="249"/>
      <c r="I44" s="250"/>
      <c r="J44" s="136"/>
      <c r="K44" s="248"/>
      <c r="L44" s="249"/>
      <c r="M44" s="249"/>
      <c r="N44" s="249"/>
      <c r="O44" s="249"/>
      <c r="P44" s="249"/>
      <c r="Q44" s="249"/>
      <c r="R44" s="250"/>
      <c r="S44" s="136"/>
      <c r="T44" s="142" t="e">
        <f>B44/K44</f>
        <v>#DIV/0!</v>
      </c>
      <c r="U44" s="143"/>
      <c r="V44" s="143"/>
      <c r="W44" s="143"/>
      <c r="X44" s="143"/>
      <c r="Y44" s="143"/>
      <c r="Z44" s="143"/>
      <c r="AA44" s="144"/>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row>
    <row r="46" spans="1:68" x14ac:dyDescent="0.4">
      <c r="A46" s="1" t="s">
        <v>48</v>
      </c>
      <c r="B46" s="7"/>
      <c r="C46" s="7"/>
      <c r="D46" s="7"/>
      <c r="E46" s="7"/>
      <c r="F46" s="7"/>
      <c r="G46" s="7"/>
      <c r="I46" s="7"/>
      <c r="K46" s="18"/>
      <c r="L46" s="18"/>
      <c r="M46" s="18"/>
      <c r="N46" s="18"/>
      <c r="O46" s="18"/>
      <c r="P46" s="18"/>
      <c r="Q46" s="18"/>
      <c r="R46" s="18"/>
      <c r="S46" s="18"/>
      <c r="T46" s="18"/>
      <c r="U46" s="18"/>
      <c r="V46" s="18"/>
      <c r="W46" s="13"/>
      <c r="AL46" s="4" t="s">
        <v>11</v>
      </c>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row>
    <row r="47" spans="1:68" x14ac:dyDescent="0.4">
      <c r="B47" s="7"/>
      <c r="C47" s="7"/>
      <c r="D47" s="7"/>
      <c r="E47" s="7"/>
      <c r="F47" s="7"/>
      <c r="G47" s="7"/>
      <c r="H47" s="1" t="s">
        <v>19</v>
      </c>
      <c r="I47" s="7"/>
      <c r="K47" s="18"/>
      <c r="L47" s="18"/>
      <c r="M47" s="18"/>
      <c r="N47" s="18"/>
      <c r="O47" s="18"/>
      <c r="P47" s="18"/>
      <c r="Q47" s="18"/>
      <c r="R47" s="18"/>
      <c r="S47" s="18"/>
      <c r="T47" s="18"/>
      <c r="U47" s="18"/>
      <c r="V47" s="18"/>
      <c r="W47" s="13"/>
      <c r="AL47" s="5"/>
      <c r="AM47" s="4" t="s">
        <v>147</v>
      </c>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row>
    <row r="48" spans="1:68" x14ac:dyDescent="0.4">
      <c r="B48" s="128" t="s">
        <v>474</v>
      </c>
      <c r="C48" s="128"/>
      <c r="D48" s="128"/>
      <c r="E48" s="128"/>
      <c r="F48" s="128"/>
      <c r="G48" s="128"/>
      <c r="H48" s="128"/>
      <c r="I48" s="128"/>
      <c r="K48" s="18"/>
      <c r="L48" s="18"/>
      <c r="M48" s="18"/>
      <c r="N48" s="18"/>
      <c r="O48" s="18"/>
      <c r="P48" s="18"/>
      <c r="Q48" s="18"/>
      <c r="R48" s="18"/>
      <c r="S48" s="18"/>
      <c r="T48" s="18"/>
      <c r="U48" s="18"/>
      <c r="V48" s="18"/>
      <c r="W48" s="13"/>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row>
    <row r="49" spans="1:68" x14ac:dyDescent="0.4">
      <c r="B49" s="141">
        <f>$B$12</f>
        <v>0</v>
      </c>
      <c r="C49" s="119"/>
      <c r="D49" s="119"/>
      <c r="E49" s="120"/>
      <c r="F49" s="121">
        <f>$F$12</f>
        <v>0</v>
      </c>
      <c r="G49" s="119"/>
      <c r="H49" s="119"/>
      <c r="I49" s="120"/>
      <c r="K49" s="129" t="s">
        <v>49</v>
      </c>
      <c r="L49" s="129"/>
      <c r="M49" s="129"/>
      <c r="N49" s="129"/>
      <c r="O49" s="129"/>
      <c r="P49" s="129"/>
      <c r="Q49" s="129"/>
      <c r="R49" s="18"/>
      <c r="S49" s="18"/>
      <c r="T49" s="18"/>
      <c r="U49" s="18"/>
      <c r="V49" s="18"/>
      <c r="W49" s="13"/>
    </row>
    <row r="50" spans="1:68" x14ac:dyDescent="0.4">
      <c r="B50" s="130">
        <f>B39</f>
        <v>0</v>
      </c>
      <c r="C50" s="131"/>
      <c r="D50" s="131"/>
      <c r="E50" s="132"/>
      <c r="F50" s="130">
        <f>F39</f>
        <v>0</v>
      </c>
      <c r="G50" s="131"/>
      <c r="H50" s="131"/>
      <c r="I50" s="132"/>
      <c r="K50" s="129"/>
      <c r="L50" s="129"/>
      <c r="M50" s="129"/>
      <c r="N50" s="129"/>
      <c r="O50" s="129"/>
      <c r="P50" s="129"/>
      <c r="Q50" s="129"/>
      <c r="R50" s="18"/>
      <c r="S50" s="18"/>
      <c r="T50" s="18"/>
      <c r="U50" s="18"/>
      <c r="V50" s="18"/>
      <c r="W50" s="13"/>
    </row>
    <row r="51" spans="1:68" ht="19.5" thickBot="1" x14ac:dyDescent="0.45">
      <c r="E51" s="113" t="s">
        <v>22</v>
      </c>
      <c r="F51" s="113"/>
      <c r="K51" s="15"/>
      <c r="L51" s="15"/>
      <c r="M51" s="15"/>
      <c r="N51" s="15"/>
      <c r="O51" s="15"/>
      <c r="P51" s="15"/>
      <c r="Q51" s="15"/>
      <c r="R51" s="15"/>
      <c r="S51" s="15"/>
      <c r="T51" s="15"/>
      <c r="U51" s="15"/>
      <c r="V51" s="15"/>
      <c r="W51" s="14"/>
      <c r="X51" s="108" t="s">
        <v>50</v>
      </c>
      <c r="Y51" s="108"/>
      <c r="Z51" s="108"/>
      <c r="AA51" s="108"/>
      <c r="AB51" s="108"/>
      <c r="AC51" s="108"/>
      <c r="AD51" s="108"/>
      <c r="AE51" s="108"/>
      <c r="AF51" s="108"/>
      <c r="AG51" s="108"/>
      <c r="AH51" s="108"/>
    </row>
    <row r="52" spans="1:68" ht="20.25" thickTop="1" thickBot="1" x14ac:dyDescent="0.45">
      <c r="E52" s="114"/>
      <c r="F52" s="114"/>
      <c r="H52" s="1" t="s">
        <v>19</v>
      </c>
      <c r="X52" s="108"/>
      <c r="Y52" s="108"/>
      <c r="Z52" s="108"/>
      <c r="AA52" s="108"/>
      <c r="AB52" s="108"/>
      <c r="AC52" s="108"/>
      <c r="AD52" s="108"/>
      <c r="AE52" s="108"/>
      <c r="AF52" s="108"/>
      <c r="AG52" s="108"/>
      <c r="AH52" s="108"/>
    </row>
    <row r="53" spans="1:68" ht="19.5" thickTop="1" x14ac:dyDescent="0.4">
      <c r="B53" s="115" t="str">
        <f>CONCATENATE($B$43,"・総生産")</f>
        <v>0・総生産</v>
      </c>
      <c r="C53" s="116">
        <f t="shared" ref="C53:I53" si="0">$B$42</f>
        <v>0</v>
      </c>
      <c r="D53" s="116">
        <f t="shared" si="0"/>
        <v>0</v>
      </c>
      <c r="E53" s="116">
        <f t="shared" si="0"/>
        <v>0</v>
      </c>
      <c r="F53" s="116">
        <f t="shared" si="0"/>
        <v>0</v>
      </c>
      <c r="G53" s="116">
        <f t="shared" si="0"/>
        <v>0</v>
      </c>
      <c r="H53" s="116">
        <f t="shared" si="0"/>
        <v>0</v>
      </c>
      <c r="I53" s="117">
        <f t="shared" si="0"/>
        <v>0</v>
      </c>
    </row>
    <row r="54" spans="1:68" x14ac:dyDescent="0.4">
      <c r="B54" s="118">
        <f>$B$12</f>
        <v>0</v>
      </c>
      <c r="C54" s="119"/>
      <c r="D54" s="119"/>
      <c r="E54" s="120"/>
      <c r="F54" s="121">
        <f>$F$12</f>
        <v>0</v>
      </c>
      <c r="G54" s="119"/>
      <c r="H54" s="119"/>
      <c r="I54" s="122"/>
    </row>
    <row r="55" spans="1:68" ht="19.5" thickBot="1" x14ac:dyDescent="0.45">
      <c r="B55" s="123" t="e">
        <f>T44*B50</f>
        <v>#DIV/0!</v>
      </c>
      <c r="C55" s="124"/>
      <c r="D55" s="124"/>
      <c r="E55" s="125"/>
      <c r="F55" s="124" t="e">
        <f>F50*T44</f>
        <v>#DIV/0!</v>
      </c>
      <c r="G55" s="124"/>
      <c r="H55" s="124"/>
      <c r="I55" s="127"/>
    </row>
    <row r="56" spans="1:68" ht="19.5" thickTop="1" x14ac:dyDescent="0.4"/>
    <row r="61" spans="1:68" x14ac:dyDescent="0.4">
      <c r="A61" s="1" t="s">
        <v>13</v>
      </c>
      <c r="H61" s="1" t="s">
        <v>19</v>
      </c>
      <c r="AL61" s="4" t="s">
        <v>0</v>
      </c>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row>
    <row r="62" spans="1:68" x14ac:dyDescent="0.4">
      <c r="B62" s="128" t="s">
        <v>150</v>
      </c>
      <c r="C62" s="128"/>
      <c r="D62" s="128"/>
      <c r="E62" s="128"/>
      <c r="F62" s="128"/>
      <c r="G62" s="128"/>
      <c r="H62" s="128"/>
      <c r="I62" s="128"/>
      <c r="AL62" s="5"/>
      <c r="AM62" s="4" t="s">
        <v>152</v>
      </c>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row>
    <row r="63" spans="1:68" x14ac:dyDescent="0.4">
      <c r="B63" s="141">
        <f>はじめに!$B$16</f>
        <v>0</v>
      </c>
      <c r="C63" s="119"/>
      <c r="D63" s="119"/>
      <c r="E63" s="120"/>
      <c r="F63" s="141">
        <f>はじめに!$F$16</f>
        <v>0</v>
      </c>
      <c r="G63" s="119"/>
      <c r="H63" s="119"/>
      <c r="I63" s="120"/>
      <c r="AL63" s="5"/>
      <c r="AM63" s="5"/>
      <c r="AN63" s="5" t="s">
        <v>1</v>
      </c>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row>
    <row r="64" spans="1:68" x14ac:dyDescent="0.4">
      <c r="B64" s="241"/>
      <c r="C64" s="242"/>
      <c r="D64" s="242"/>
      <c r="E64" s="243"/>
      <c r="F64" s="241"/>
      <c r="G64" s="242"/>
      <c r="H64" s="242"/>
      <c r="I64" s="243"/>
      <c r="AL64" s="5"/>
      <c r="AM64" s="5"/>
      <c r="AN64" s="5" t="s">
        <v>2</v>
      </c>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row>
    <row r="65" spans="1:68" x14ac:dyDescent="0.4">
      <c r="AL65" s="6"/>
      <c r="AM65" s="21" t="s">
        <v>144</v>
      </c>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row>
    <row r="66" spans="1:68" x14ac:dyDescent="0.4">
      <c r="A66" s="1" t="s">
        <v>151</v>
      </c>
      <c r="AL66" s="6"/>
      <c r="AM66" s="19" t="s">
        <v>153</v>
      </c>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row>
    <row r="67" spans="1:68" x14ac:dyDescent="0.4">
      <c r="H67" s="1" t="s">
        <v>19</v>
      </c>
      <c r="Q67" s="1" t="s">
        <v>19</v>
      </c>
      <c r="AL67" s="6"/>
      <c r="AM67" s="6"/>
      <c r="AN67" s="5" t="s">
        <v>145</v>
      </c>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row>
    <row r="68" spans="1:68" x14ac:dyDescent="0.4">
      <c r="B68" s="133">
        <f>はじめに!$B$11</f>
        <v>0</v>
      </c>
      <c r="C68" s="134"/>
      <c r="D68" s="134"/>
      <c r="E68" s="134"/>
      <c r="F68" s="134"/>
      <c r="G68" s="134"/>
      <c r="H68" s="134"/>
      <c r="I68" s="135"/>
      <c r="J68" s="136" t="s">
        <v>27</v>
      </c>
      <c r="K68" s="137" t="s">
        <v>42</v>
      </c>
      <c r="L68" s="137"/>
      <c r="M68" s="137"/>
      <c r="N68" s="137"/>
      <c r="O68" s="137"/>
      <c r="P68" s="137"/>
      <c r="Q68" s="137"/>
      <c r="R68" s="137"/>
      <c r="S68" s="136" t="s">
        <v>15</v>
      </c>
      <c r="T68" s="137" t="s">
        <v>114</v>
      </c>
      <c r="U68" s="137"/>
      <c r="V68" s="137"/>
      <c r="W68" s="137"/>
      <c r="X68" s="137"/>
      <c r="Y68" s="137"/>
      <c r="Z68" s="137"/>
      <c r="AA68" s="137"/>
      <c r="AL68" s="6"/>
      <c r="AM68" s="6"/>
      <c r="AN68" s="5" t="s">
        <v>4</v>
      </c>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row>
    <row r="69" spans="1:68" x14ac:dyDescent="0.4">
      <c r="B69" s="248"/>
      <c r="C69" s="249"/>
      <c r="D69" s="249"/>
      <c r="E69" s="249"/>
      <c r="F69" s="249"/>
      <c r="G69" s="249"/>
      <c r="H69" s="249"/>
      <c r="I69" s="250"/>
      <c r="J69" s="136"/>
      <c r="K69" s="248"/>
      <c r="L69" s="249"/>
      <c r="M69" s="249"/>
      <c r="N69" s="249"/>
      <c r="O69" s="249"/>
      <c r="P69" s="249"/>
      <c r="Q69" s="249"/>
      <c r="R69" s="250"/>
      <c r="S69" s="136"/>
      <c r="T69" s="142" t="e">
        <f>B69/K69</f>
        <v>#DIV/0!</v>
      </c>
      <c r="U69" s="143"/>
      <c r="V69" s="143"/>
      <c r="W69" s="143"/>
      <c r="X69" s="143"/>
      <c r="Y69" s="143"/>
      <c r="Z69" s="143"/>
      <c r="AA69" s="144"/>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row>
    <row r="71" spans="1:68" x14ac:dyDescent="0.4">
      <c r="A71" s="1" t="s">
        <v>48</v>
      </c>
      <c r="B71" s="7"/>
      <c r="C71" s="7"/>
      <c r="D71" s="7"/>
      <c r="E71" s="7"/>
      <c r="F71" s="7"/>
      <c r="G71" s="7"/>
      <c r="I71" s="7"/>
      <c r="K71" s="18"/>
      <c r="L71" s="18"/>
      <c r="M71" s="18"/>
      <c r="N71" s="18"/>
      <c r="O71" s="18"/>
      <c r="P71" s="18"/>
      <c r="Q71" s="18"/>
      <c r="R71" s="18"/>
      <c r="S71" s="18"/>
      <c r="T71" s="18"/>
      <c r="U71" s="18"/>
      <c r="V71" s="18"/>
      <c r="W71" s="13"/>
      <c r="AL71" s="4" t="s">
        <v>11</v>
      </c>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row>
    <row r="72" spans="1:68" x14ac:dyDescent="0.4">
      <c r="B72" s="7"/>
      <c r="C72" s="7"/>
      <c r="D72" s="7"/>
      <c r="E72" s="7"/>
      <c r="F72" s="7"/>
      <c r="G72" s="7"/>
      <c r="H72" s="1" t="s">
        <v>19</v>
      </c>
      <c r="I72" s="7"/>
      <c r="K72" s="18"/>
      <c r="L72" s="18"/>
      <c r="M72" s="18"/>
      <c r="N72" s="18"/>
      <c r="O72" s="18"/>
      <c r="P72" s="18"/>
      <c r="Q72" s="18"/>
      <c r="R72" s="18"/>
      <c r="S72" s="18"/>
      <c r="T72" s="18"/>
      <c r="U72" s="18"/>
      <c r="V72" s="18"/>
      <c r="W72" s="13"/>
      <c r="AL72" s="5"/>
      <c r="AM72" s="4" t="s">
        <v>147</v>
      </c>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row>
    <row r="73" spans="1:68" x14ac:dyDescent="0.4">
      <c r="B73" s="128" t="s">
        <v>475</v>
      </c>
      <c r="C73" s="128"/>
      <c r="D73" s="128"/>
      <c r="E73" s="128"/>
      <c r="F73" s="128"/>
      <c r="G73" s="128"/>
      <c r="H73" s="128"/>
      <c r="I73" s="128"/>
      <c r="K73" s="18"/>
      <c r="L73" s="18"/>
      <c r="M73" s="18"/>
      <c r="N73" s="18"/>
      <c r="O73" s="18"/>
      <c r="P73" s="18"/>
      <c r="Q73" s="18"/>
      <c r="R73" s="18"/>
      <c r="S73" s="18"/>
      <c r="T73" s="18"/>
      <c r="U73" s="18"/>
      <c r="V73" s="18"/>
      <c r="W73" s="13"/>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row>
    <row r="74" spans="1:68" x14ac:dyDescent="0.4">
      <c r="B74" s="141">
        <f>$B$12</f>
        <v>0</v>
      </c>
      <c r="C74" s="119"/>
      <c r="D74" s="119"/>
      <c r="E74" s="120"/>
      <c r="F74" s="121">
        <f>$F$12</f>
        <v>0</v>
      </c>
      <c r="G74" s="119"/>
      <c r="H74" s="119"/>
      <c r="I74" s="120"/>
      <c r="K74" s="129" t="s">
        <v>49</v>
      </c>
      <c r="L74" s="129"/>
      <c r="M74" s="129"/>
      <c r="N74" s="129"/>
      <c r="O74" s="129"/>
      <c r="P74" s="129"/>
      <c r="Q74" s="129"/>
      <c r="R74" s="18"/>
      <c r="S74" s="18"/>
      <c r="T74" s="18"/>
      <c r="U74" s="18"/>
      <c r="V74" s="18"/>
      <c r="W74" s="13"/>
    </row>
    <row r="75" spans="1:68" x14ac:dyDescent="0.4">
      <c r="B75" s="130">
        <f>B64</f>
        <v>0</v>
      </c>
      <c r="C75" s="131"/>
      <c r="D75" s="131"/>
      <c r="E75" s="132"/>
      <c r="F75" s="130">
        <f>F64</f>
        <v>0</v>
      </c>
      <c r="G75" s="131"/>
      <c r="H75" s="131"/>
      <c r="I75" s="132"/>
      <c r="K75" s="129"/>
      <c r="L75" s="129"/>
      <c r="M75" s="129"/>
      <c r="N75" s="129"/>
      <c r="O75" s="129"/>
      <c r="P75" s="129"/>
      <c r="Q75" s="129"/>
      <c r="R75" s="18"/>
      <c r="S75" s="18"/>
      <c r="T75" s="18"/>
      <c r="U75" s="18"/>
      <c r="V75" s="18"/>
      <c r="W75" s="13"/>
    </row>
    <row r="76" spans="1:68" ht="19.5" thickBot="1" x14ac:dyDescent="0.45">
      <c r="E76" s="113" t="s">
        <v>22</v>
      </c>
      <c r="F76" s="113"/>
      <c r="K76" s="15"/>
      <c r="L76" s="15"/>
      <c r="M76" s="15"/>
      <c r="N76" s="15"/>
      <c r="O76" s="15"/>
      <c r="P76" s="15"/>
      <c r="Q76" s="15"/>
      <c r="R76" s="15"/>
      <c r="S76" s="15"/>
      <c r="T76" s="15"/>
      <c r="U76" s="15"/>
      <c r="V76" s="15"/>
      <c r="W76" s="14"/>
      <c r="X76" s="108" t="s">
        <v>50</v>
      </c>
      <c r="Y76" s="108"/>
      <c r="Z76" s="108"/>
      <c r="AA76" s="108"/>
      <c r="AB76" s="108"/>
      <c r="AC76" s="108"/>
      <c r="AD76" s="108"/>
      <c r="AE76" s="108"/>
      <c r="AF76" s="108"/>
      <c r="AG76" s="108"/>
      <c r="AH76" s="108"/>
    </row>
    <row r="77" spans="1:68" ht="20.25" thickTop="1" thickBot="1" x14ac:dyDescent="0.45">
      <c r="E77" s="114"/>
      <c r="F77" s="114"/>
      <c r="H77" s="1" t="s">
        <v>19</v>
      </c>
      <c r="X77" s="108"/>
      <c r="Y77" s="108"/>
      <c r="Z77" s="108"/>
      <c r="AA77" s="108"/>
      <c r="AB77" s="108"/>
      <c r="AC77" s="108"/>
      <c r="AD77" s="108"/>
      <c r="AE77" s="108"/>
      <c r="AF77" s="108"/>
      <c r="AG77" s="108"/>
      <c r="AH77" s="108"/>
    </row>
    <row r="78" spans="1:68" ht="19.5" thickTop="1" x14ac:dyDescent="0.4">
      <c r="B78" s="115" t="str">
        <f>CONCATENATE($B$43,"・総生産")</f>
        <v>0・総生産</v>
      </c>
      <c r="C78" s="116">
        <f t="shared" ref="C78:I78" si="1">$B$42</f>
        <v>0</v>
      </c>
      <c r="D78" s="116">
        <f t="shared" si="1"/>
        <v>0</v>
      </c>
      <c r="E78" s="116">
        <f t="shared" si="1"/>
        <v>0</v>
      </c>
      <c r="F78" s="116">
        <f t="shared" si="1"/>
        <v>0</v>
      </c>
      <c r="G78" s="116">
        <f t="shared" si="1"/>
        <v>0</v>
      </c>
      <c r="H78" s="116">
        <f t="shared" si="1"/>
        <v>0</v>
      </c>
      <c r="I78" s="117">
        <f t="shared" si="1"/>
        <v>0</v>
      </c>
    </row>
    <row r="79" spans="1:68" x14ac:dyDescent="0.4">
      <c r="B79" s="118">
        <f>$B$12</f>
        <v>0</v>
      </c>
      <c r="C79" s="119"/>
      <c r="D79" s="119"/>
      <c r="E79" s="120"/>
      <c r="F79" s="121">
        <f>$F$12</f>
        <v>0</v>
      </c>
      <c r="G79" s="119"/>
      <c r="H79" s="119"/>
      <c r="I79" s="122"/>
    </row>
    <row r="80" spans="1:68" ht="19.5" thickBot="1" x14ac:dyDescent="0.45">
      <c r="B80" s="123" t="e">
        <f>T69*B75</f>
        <v>#DIV/0!</v>
      </c>
      <c r="C80" s="124"/>
      <c r="D80" s="124"/>
      <c r="E80" s="125"/>
      <c r="F80" s="124" t="e">
        <f>F75*T69</f>
        <v>#DIV/0!</v>
      </c>
      <c r="G80" s="124"/>
      <c r="H80" s="124"/>
      <c r="I80" s="127"/>
    </row>
    <row r="81" spans="1:68" ht="19.5" thickTop="1" x14ac:dyDescent="0.4"/>
    <row r="83" spans="1:68" x14ac:dyDescent="0.4">
      <c r="K83" s="129" t="s">
        <v>156</v>
      </c>
      <c r="L83" s="129"/>
      <c r="M83" s="129"/>
      <c r="N83" s="129"/>
      <c r="O83" s="129"/>
      <c r="P83" s="129"/>
      <c r="Q83" s="129"/>
      <c r="R83" s="129"/>
      <c r="S83" s="129"/>
      <c r="T83" s="129"/>
      <c r="U83" s="129"/>
      <c r="V83" s="129"/>
      <c r="W83" s="129"/>
      <c r="X83" s="129"/>
      <c r="Y83" s="129"/>
      <c r="Z83" s="129"/>
      <c r="AA83" s="129"/>
      <c r="AB83" s="129"/>
      <c r="AC83" s="129"/>
      <c r="AD83" s="129"/>
    </row>
    <row r="84" spans="1:68" x14ac:dyDescent="0.4">
      <c r="K84" s="129"/>
      <c r="L84" s="129"/>
      <c r="M84" s="129"/>
      <c r="N84" s="129"/>
      <c r="O84" s="129"/>
      <c r="P84" s="129"/>
      <c r="Q84" s="129"/>
      <c r="R84" s="129"/>
      <c r="S84" s="129"/>
      <c r="T84" s="129"/>
      <c r="U84" s="129"/>
      <c r="V84" s="129"/>
      <c r="W84" s="129"/>
      <c r="X84" s="129"/>
      <c r="Y84" s="129"/>
      <c r="Z84" s="129"/>
      <c r="AA84" s="129"/>
      <c r="AB84" s="129"/>
      <c r="AC84" s="129"/>
      <c r="AD84" s="129"/>
    </row>
    <row r="86" spans="1:68" x14ac:dyDescent="0.4">
      <c r="A86" s="1" t="s">
        <v>13</v>
      </c>
      <c r="H86" s="1" t="s">
        <v>19</v>
      </c>
      <c r="AL86" s="4" t="s">
        <v>79</v>
      </c>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6"/>
    </row>
    <row r="87" spans="1:68" x14ac:dyDescent="0.4">
      <c r="B87" s="137" t="s">
        <v>154</v>
      </c>
      <c r="C87" s="137"/>
      <c r="D87" s="137"/>
      <c r="E87" s="137"/>
      <c r="F87" s="137"/>
      <c r="G87" s="137"/>
      <c r="H87" s="137"/>
      <c r="I87" s="137"/>
      <c r="AL87" s="5"/>
      <c r="AM87" s="4" t="s">
        <v>157</v>
      </c>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6"/>
    </row>
    <row r="88" spans="1:68" x14ac:dyDescent="0.4">
      <c r="B88" s="141">
        <f>はじめに!$B$16</f>
        <v>0</v>
      </c>
      <c r="C88" s="119"/>
      <c r="D88" s="119"/>
      <c r="E88" s="120"/>
      <c r="F88" s="141">
        <f>はじめに!$F$16</f>
        <v>0</v>
      </c>
      <c r="G88" s="119"/>
      <c r="H88" s="119"/>
      <c r="I88" s="120"/>
      <c r="AL88" s="5"/>
      <c r="AM88" s="5"/>
      <c r="AN88" s="5" t="s">
        <v>158</v>
      </c>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6"/>
    </row>
    <row r="89" spans="1:68" x14ac:dyDescent="0.4">
      <c r="B89" s="241"/>
      <c r="C89" s="242"/>
      <c r="D89" s="242"/>
      <c r="E89" s="243"/>
      <c r="F89" s="241"/>
      <c r="G89" s="242"/>
      <c r="H89" s="242"/>
      <c r="I89" s="243"/>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row>
    <row r="90" spans="1:68" x14ac:dyDescent="0.4">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row>
    <row r="91" spans="1:68" x14ac:dyDescent="0.4">
      <c r="A91" s="1" t="s">
        <v>155</v>
      </c>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row>
    <row r="92" spans="1:68" x14ac:dyDescent="0.4">
      <c r="H92" s="1" t="s">
        <v>19</v>
      </c>
      <c r="Q92" s="1" t="s">
        <v>19</v>
      </c>
    </row>
    <row r="93" spans="1:68" x14ac:dyDescent="0.4">
      <c r="B93" s="133">
        <f>はじめに!$B$11</f>
        <v>0</v>
      </c>
      <c r="C93" s="134"/>
      <c r="D93" s="134"/>
      <c r="E93" s="134"/>
      <c r="F93" s="134"/>
      <c r="G93" s="134"/>
      <c r="H93" s="134"/>
      <c r="I93" s="135"/>
      <c r="J93" s="136" t="s">
        <v>27</v>
      </c>
      <c r="K93" s="137" t="s">
        <v>42</v>
      </c>
      <c r="L93" s="137"/>
      <c r="M93" s="137"/>
      <c r="N93" s="137"/>
      <c r="O93" s="137"/>
      <c r="P93" s="137"/>
      <c r="Q93" s="137"/>
      <c r="R93" s="137"/>
      <c r="S93" s="136" t="s">
        <v>15</v>
      </c>
      <c r="T93" s="137" t="s">
        <v>114</v>
      </c>
      <c r="U93" s="137"/>
      <c r="V93" s="137"/>
      <c r="W93" s="137"/>
      <c r="X93" s="137"/>
      <c r="Y93" s="137"/>
      <c r="Z93" s="137"/>
      <c r="AA93" s="137"/>
    </row>
    <row r="94" spans="1:68" x14ac:dyDescent="0.4">
      <c r="B94" s="248"/>
      <c r="C94" s="249"/>
      <c r="D94" s="249"/>
      <c r="E94" s="249"/>
      <c r="F94" s="249"/>
      <c r="G94" s="249"/>
      <c r="H94" s="249"/>
      <c r="I94" s="250"/>
      <c r="J94" s="136"/>
      <c r="K94" s="248"/>
      <c r="L94" s="249"/>
      <c r="M94" s="249"/>
      <c r="N94" s="249"/>
      <c r="O94" s="249"/>
      <c r="P94" s="249"/>
      <c r="Q94" s="249"/>
      <c r="R94" s="250"/>
      <c r="S94" s="136"/>
      <c r="T94" s="142">
        <f>IF(B94=0,0,B94/K94)</f>
        <v>0</v>
      </c>
      <c r="U94" s="143"/>
      <c r="V94" s="143"/>
      <c r="W94" s="143"/>
      <c r="X94" s="143"/>
      <c r="Y94" s="143"/>
      <c r="Z94" s="143"/>
      <c r="AA94" s="144"/>
    </row>
    <row r="96" spans="1:68" x14ac:dyDescent="0.4">
      <c r="A96" s="1" t="s">
        <v>48</v>
      </c>
      <c r="B96" s="7"/>
      <c r="C96" s="7"/>
      <c r="D96" s="7"/>
      <c r="E96" s="7"/>
      <c r="F96" s="7"/>
      <c r="G96" s="7"/>
      <c r="I96" s="7"/>
      <c r="K96" s="18"/>
      <c r="L96" s="18"/>
      <c r="M96" s="18"/>
      <c r="N96" s="18"/>
      <c r="O96" s="18"/>
      <c r="P96" s="18"/>
      <c r="Q96" s="18"/>
      <c r="R96" s="18"/>
      <c r="S96" s="18"/>
      <c r="T96" s="18"/>
      <c r="U96" s="18"/>
      <c r="V96" s="18"/>
      <c r="W96" s="13"/>
    </row>
    <row r="97" spans="2:34" x14ac:dyDescent="0.4">
      <c r="B97" s="7"/>
      <c r="C97" s="7"/>
      <c r="D97" s="7"/>
      <c r="E97" s="7"/>
      <c r="F97" s="7"/>
      <c r="G97" s="7"/>
      <c r="H97" s="1" t="s">
        <v>19</v>
      </c>
      <c r="I97" s="7"/>
      <c r="K97" s="18"/>
      <c r="L97" s="18"/>
      <c r="M97" s="18"/>
      <c r="N97" s="18"/>
      <c r="O97" s="18"/>
      <c r="P97" s="18"/>
      <c r="Q97" s="18"/>
      <c r="R97" s="18"/>
      <c r="S97" s="18"/>
      <c r="T97" s="18"/>
      <c r="U97" s="18"/>
      <c r="V97" s="18"/>
      <c r="W97" s="13"/>
    </row>
    <row r="98" spans="2:34" x14ac:dyDescent="0.4">
      <c r="B98" s="128" t="s">
        <v>476</v>
      </c>
      <c r="C98" s="128"/>
      <c r="D98" s="128"/>
      <c r="E98" s="128"/>
      <c r="F98" s="128"/>
      <c r="G98" s="128"/>
      <c r="H98" s="128"/>
      <c r="I98" s="128"/>
      <c r="K98" s="18"/>
      <c r="L98" s="18"/>
      <c r="M98" s="18"/>
      <c r="N98" s="18"/>
      <c r="O98" s="18"/>
      <c r="P98" s="18"/>
      <c r="Q98" s="18"/>
      <c r="R98" s="18"/>
      <c r="S98" s="18"/>
      <c r="T98" s="18"/>
      <c r="U98" s="18"/>
      <c r="V98" s="18"/>
      <c r="W98" s="13"/>
    </row>
    <row r="99" spans="2:34" x14ac:dyDescent="0.4">
      <c r="B99" s="141">
        <f>$B$12</f>
        <v>0</v>
      </c>
      <c r="C99" s="119"/>
      <c r="D99" s="119"/>
      <c r="E99" s="120"/>
      <c r="F99" s="121">
        <f>$F$12</f>
        <v>0</v>
      </c>
      <c r="G99" s="119"/>
      <c r="H99" s="119"/>
      <c r="I99" s="120"/>
      <c r="K99" s="129" t="s">
        <v>49</v>
      </c>
      <c r="L99" s="129"/>
      <c r="M99" s="129"/>
      <c r="N99" s="129"/>
      <c r="O99" s="129"/>
      <c r="P99" s="129"/>
      <c r="Q99" s="129"/>
      <c r="R99" s="18"/>
      <c r="S99" s="18"/>
      <c r="T99" s="18"/>
      <c r="U99" s="18"/>
      <c r="V99" s="18"/>
      <c r="W99" s="13"/>
    </row>
    <row r="100" spans="2:34" x14ac:dyDescent="0.4">
      <c r="B100" s="130">
        <f>B89</f>
        <v>0</v>
      </c>
      <c r="C100" s="131"/>
      <c r="D100" s="131"/>
      <c r="E100" s="132"/>
      <c r="F100" s="130">
        <f>F89</f>
        <v>0</v>
      </c>
      <c r="G100" s="131"/>
      <c r="H100" s="131"/>
      <c r="I100" s="132"/>
      <c r="K100" s="129"/>
      <c r="L100" s="129"/>
      <c r="M100" s="129"/>
      <c r="N100" s="129"/>
      <c r="O100" s="129"/>
      <c r="P100" s="129"/>
      <c r="Q100" s="129"/>
      <c r="R100" s="18"/>
      <c r="S100" s="18"/>
      <c r="T100" s="18"/>
      <c r="U100" s="18"/>
      <c r="V100" s="18"/>
      <c r="W100" s="13"/>
    </row>
    <row r="101" spans="2:34" ht="19.5" thickBot="1" x14ac:dyDescent="0.45">
      <c r="E101" s="113" t="s">
        <v>22</v>
      </c>
      <c r="F101" s="113"/>
      <c r="K101" s="15"/>
      <c r="L101" s="15"/>
      <c r="M101" s="15"/>
      <c r="N101" s="15"/>
      <c r="O101" s="15"/>
      <c r="P101" s="15"/>
      <c r="Q101" s="15"/>
      <c r="R101" s="15"/>
      <c r="S101" s="15"/>
      <c r="T101" s="15"/>
      <c r="U101" s="15"/>
      <c r="V101" s="15"/>
      <c r="W101" s="14"/>
      <c r="X101" s="108" t="s">
        <v>50</v>
      </c>
      <c r="Y101" s="108"/>
      <c r="Z101" s="108"/>
      <c r="AA101" s="108"/>
      <c r="AB101" s="108"/>
      <c r="AC101" s="108"/>
      <c r="AD101" s="108"/>
      <c r="AE101" s="108"/>
      <c r="AF101" s="108"/>
      <c r="AG101" s="108"/>
      <c r="AH101" s="108"/>
    </row>
    <row r="102" spans="2:34" ht="20.25" thickTop="1" thickBot="1" x14ac:dyDescent="0.45">
      <c r="E102" s="114"/>
      <c r="F102" s="114"/>
      <c r="H102" s="1" t="s">
        <v>19</v>
      </c>
      <c r="X102" s="108"/>
      <c r="Y102" s="108"/>
      <c r="Z102" s="108"/>
      <c r="AA102" s="108"/>
      <c r="AB102" s="108"/>
      <c r="AC102" s="108"/>
      <c r="AD102" s="108"/>
      <c r="AE102" s="108"/>
      <c r="AF102" s="108"/>
      <c r="AG102" s="108"/>
      <c r="AH102" s="108"/>
    </row>
    <row r="103" spans="2:34" ht="19.5" thickTop="1" x14ac:dyDescent="0.4">
      <c r="B103" s="171" t="str">
        <f>CONCATENATE($B$43,"・総生産")</f>
        <v>0・総生産</v>
      </c>
      <c r="C103" s="172">
        <f t="shared" ref="C103:I103" si="2">$B$42</f>
        <v>0</v>
      </c>
      <c r="D103" s="172">
        <f t="shared" si="2"/>
        <v>0</v>
      </c>
      <c r="E103" s="172">
        <f t="shared" si="2"/>
        <v>0</v>
      </c>
      <c r="F103" s="172">
        <f t="shared" si="2"/>
        <v>0</v>
      </c>
      <c r="G103" s="172">
        <f t="shared" si="2"/>
        <v>0</v>
      </c>
      <c r="H103" s="172">
        <f t="shared" si="2"/>
        <v>0</v>
      </c>
      <c r="I103" s="173">
        <f t="shared" si="2"/>
        <v>0</v>
      </c>
    </row>
    <row r="104" spans="2:34" x14ac:dyDescent="0.4">
      <c r="B104" s="118">
        <f>$B$12</f>
        <v>0</v>
      </c>
      <c r="C104" s="119"/>
      <c r="D104" s="119"/>
      <c r="E104" s="120"/>
      <c r="F104" s="121">
        <f>$F$12</f>
        <v>0</v>
      </c>
      <c r="G104" s="119"/>
      <c r="H104" s="119"/>
      <c r="I104" s="122"/>
    </row>
    <row r="105" spans="2:34" ht="19.5" thickBot="1" x14ac:dyDescent="0.45">
      <c r="B105" s="123">
        <f>IF(B100=0,0,T94*B100)</f>
        <v>0</v>
      </c>
      <c r="C105" s="124"/>
      <c r="D105" s="124"/>
      <c r="E105" s="125"/>
      <c r="F105" s="124">
        <f>IF(F100=0,0,T94*F100)</f>
        <v>0</v>
      </c>
      <c r="G105" s="124"/>
      <c r="H105" s="124"/>
      <c r="I105" s="127"/>
    </row>
    <row r="106" spans="2:34" ht="19.5" thickTop="1" x14ac:dyDescent="0.4"/>
  </sheetData>
  <sheetProtection sheet="1" objects="1" scenarios="1"/>
  <mergeCells count="113">
    <mergeCell ref="T17:W17"/>
    <mergeCell ref="O17:R17"/>
    <mergeCell ref="K17:N17"/>
    <mergeCell ref="F17:I17"/>
    <mergeCell ref="B17:E17"/>
    <mergeCell ref="T16:AA16"/>
    <mergeCell ref="B28:E28"/>
    <mergeCell ref="F28:I28"/>
    <mergeCell ref="B29:E29"/>
    <mergeCell ref="F29:I29"/>
    <mergeCell ref="B16:I16"/>
    <mergeCell ref="K16:R16"/>
    <mergeCell ref="B18:E18"/>
    <mergeCell ref="F18:I18"/>
    <mergeCell ref="K18:N18"/>
    <mergeCell ref="O18:R18"/>
    <mergeCell ref="B23:E23"/>
    <mergeCell ref="F23:I23"/>
    <mergeCell ref="K23:Q24"/>
    <mergeCell ref="B24:E24"/>
    <mergeCell ref="F24:I24"/>
    <mergeCell ref="E25:F26"/>
    <mergeCell ref="B22:I22"/>
    <mergeCell ref="K83:AD84"/>
    <mergeCell ref="X25:AH26"/>
    <mergeCell ref="T18:W18"/>
    <mergeCell ref="X18:AA18"/>
    <mergeCell ref="X17:AA17"/>
    <mergeCell ref="E101:F102"/>
    <mergeCell ref="X101:AH102"/>
    <mergeCell ref="B103:I103"/>
    <mergeCell ref="B104:E104"/>
    <mergeCell ref="F104:I104"/>
    <mergeCell ref="S93:S94"/>
    <mergeCell ref="T93:AA93"/>
    <mergeCell ref="T94:AA94"/>
    <mergeCell ref="B87:I87"/>
    <mergeCell ref="B88:E88"/>
    <mergeCell ref="F88:I88"/>
    <mergeCell ref="B89:E89"/>
    <mergeCell ref="F89:I89"/>
    <mergeCell ref="E76:F77"/>
    <mergeCell ref="X76:AH77"/>
    <mergeCell ref="B78:I78"/>
    <mergeCell ref="B79:E79"/>
    <mergeCell ref="F79:I79"/>
    <mergeCell ref="B80:E80"/>
    <mergeCell ref="B105:E105"/>
    <mergeCell ref="F105:I105"/>
    <mergeCell ref="B98:I98"/>
    <mergeCell ref="B99:E99"/>
    <mergeCell ref="F99:I99"/>
    <mergeCell ref="K99:Q100"/>
    <mergeCell ref="B100:E100"/>
    <mergeCell ref="F100:I100"/>
    <mergeCell ref="J93:J94"/>
    <mergeCell ref="K93:R93"/>
    <mergeCell ref="B94:I94"/>
    <mergeCell ref="K94:R94"/>
    <mergeCell ref="B93:I93"/>
    <mergeCell ref="F80:I80"/>
    <mergeCell ref="B73:I73"/>
    <mergeCell ref="B74:E74"/>
    <mergeCell ref="F74:I74"/>
    <mergeCell ref="K74:Q75"/>
    <mergeCell ref="B75:E75"/>
    <mergeCell ref="F75:I75"/>
    <mergeCell ref="B62:I62"/>
    <mergeCell ref="B63:E63"/>
    <mergeCell ref="F63:I63"/>
    <mergeCell ref="J68:J69"/>
    <mergeCell ref="K68:R68"/>
    <mergeCell ref="T44:AA44"/>
    <mergeCell ref="B43:I43"/>
    <mergeCell ref="K43:R43"/>
    <mergeCell ref="T43:AA43"/>
    <mergeCell ref="S68:S69"/>
    <mergeCell ref="B69:I69"/>
    <mergeCell ref="K69:R69"/>
    <mergeCell ref="B39:E39"/>
    <mergeCell ref="F39:I39"/>
    <mergeCell ref="B44:I44"/>
    <mergeCell ref="K44:R44"/>
    <mergeCell ref="J43:J44"/>
    <mergeCell ref="S43:S44"/>
    <mergeCell ref="F54:I54"/>
    <mergeCell ref="B55:E55"/>
    <mergeCell ref="F55:I55"/>
    <mergeCell ref="B68:I68"/>
    <mergeCell ref="L7:Q8"/>
    <mergeCell ref="B11:I11"/>
    <mergeCell ref="B12:E12"/>
    <mergeCell ref="F12:I12"/>
    <mergeCell ref="B13:E13"/>
    <mergeCell ref="F13:I13"/>
    <mergeCell ref="T68:AA68"/>
    <mergeCell ref="T69:AA69"/>
    <mergeCell ref="B64:E64"/>
    <mergeCell ref="F64:I64"/>
    <mergeCell ref="B27:I27"/>
    <mergeCell ref="E51:F52"/>
    <mergeCell ref="X51:AH52"/>
    <mergeCell ref="B53:I53"/>
    <mergeCell ref="B54:E54"/>
    <mergeCell ref="B48:I48"/>
    <mergeCell ref="B37:I37"/>
    <mergeCell ref="B38:E38"/>
    <mergeCell ref="F38:I38"/>
    <mergeCell ref="B49:E49"/>
    <mergeCell ref="F49:I49"/>
    <mergeCell ref="K49:Q50"/>
    <mergeCell ref="B50:E50"/>
    <mergeCell ref="F50:I50"/>
  </mergeCells>
  <phoneticPr fontId="2"/>
  <pageMargins left="0.70866141732283472" right="0.70866141732283472" top="0.74803149606299213" bottom="0.74803149606299213" header="0.31496062992125984" footer="0.31496062992125984"/>
  <pageSetup paperSize="8" scale="52" fitToHeight="0" orientation="portrait" r:id="rId1"/>
  <headerFooter>
    <oddHeade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06703-31E2-49EB-BADC-19D6DE5373DD}">
  <sheetPr>
    <tabColor rgb="FF0000CC"/>
    <pageSetUpPr fitToPage="1"/>
  </sheetPr>
  <dimension ref="A7:BQ192"/>
  <sheetViews>
    <sheetView showGridLines="0" topLeftCell="A175" zoomScaleNormal="100" workbookViewId="0">
      <selection activeCell="Y191" sqref="Y191"/>
    </sheetView>
  </sheetViews>
  <sheetFormatPr defaultColWidth="3.375" defaultRowHeight="18.75" x14ac:dyDescent="0.4"/>
  <cols>
    <col min="1" max="35" width="3.375" style="1"/>
    <col min="36" max="36" width="3.375" style="2"/>
    <col min="37" max="38" width="3.375" style="3"/>
    <col min="39" max="39" width="3.125" style="3" customWidth="1"/>
    <col min="40" max="69" width="3.375" style="3"/>
  </cols>
  <sheetData>
    <row r="7" spans="1:68" x14ac:dyDescent="0.4">
      <c r="K7" s="8"/>
      <c r="L7" s="107" t="s">
        <v>29</v>
      </c>
      <c r="M7" s="107"/>
      <c r="N7" s="107"/>
      <c r="O7" s="107"/>
      <c r="P7" s="107"/>
      <c r="Q7" s="107"/>
    </row>
    <row r="8" spans="1:68" x14ac:dyDescent="0.4">
      <c r="K8" s="9"/>
      <c r="L8" s="107"/>
      <c r="M8" s="107"/>
      <c r="N8" s="107"/>
      <c r="O8" s="107"/>
      <c r="P8" s="107"/>
      <c r="Q8" s="107"/>
    </row>
    <row r="10" spans="1:68" x14ac:dyDescent="0.4">
      <c r="A10" s="1" t="s">
        <v>13</v>
      </c>
      <c r="H10" s="1" t="s">
        <v>19</v>
      </c>
      <c r="AL10" s="4" t="s">
        <v>0</v>
      </c>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row>
    <row r="11" spans="1:68" ht="18.75" customHeight="1" x14ac:dyDescent="0.4">
      <c r="B11" s="128" t="s">
        <v>160</v>
      </c>
      <c r="C11" s="128"/>
      <c r="D11" s="128"/>
      <c r="E11" s="128"/>
      <c r="F11" s="128"/>
      <c r="G11" s="128"/>
      <c r="H11" s="128"/>
      <c r="I11" s="128"/>
      <c r="AL11" s="5"/>
      <c r="AM11" s="4" t="s">
        <v>225</v>
      </c>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row>
    <row r="12" spans="1:68" x14ac:dyDescent="0.4">
      <c r="B12" s="141">
        <f>はじめに!$B$16</f>
        <v>0</v>
      </c>
      <c r="C12" s="119"/>
      <c r="D12" s="119"/>
      <c r="E12" s="120"/>
      <c r="F12" s="141">
        <f>はじめに!$F$16</f>
        <v>0</v>
      </c>
      <c r="G12" s="119"/>
      <c r="H12" s="119"/>
      <c r="I12" s="120"/>
      <c r="AL12" s="5"/>
      <c r="AM12" s="5"/>
      <c r="AN12" s="5" t="s">
        <v>1</v>
      </c>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row>
    <row r="13" spans="1:68" x14ac:dyDescent="0.4">
      <c r="B13" s="241"/>
      <c r="C13" s="242"/>
      <c r="D13" s="242"/>
      <c r="E13" s="243"/>
      <c r="F13" s="241"/>
      <c r="G13" s="242"/>
      <c r="H13" s="242"/>
      <c r="I13" s="243"/>
      <c r="AL13" s="5"/>
      <c r="AM13" s="5"/>
      <c r="AN13" s="5" t="s">
        <v>2</v>
      </c>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row>
    <row r="14" spans="1:68" x14ac:dyDescent="0.4">
      <c r="AL14" s="5"/>
      <c r="AM14" s="4" t="s">
        <v>161</v>
      </c>
      <c r="AN14" s="5"/>
      <c r="AO14" s="5"/>
      <c r="AP14" s="5"/>
      <c r="AQ14" s="5"/>
      <c r="AR14" s="5"/>
      <c r="AS14" s="5"/>
      <c r="AT14" s="5"/>
      <c r="AU14" s="5"/>
      <c r="AV14" s="5"/>
      <c r="AW14" s="6"/>
      <c r="AX14" s="6"/>
      <c r="AY14" s="6"/>
      <c r="AZ14" s="6"/>
      <c r="BA14" s="6"/>
      <c r="BB14" s="6"/>
      <c r="BC14" s="6"/>
      <c r="BD14" s="6"/>
      <c r="BE14" s="6"/>
      <c r="BF14" s="6"/>
      <c r="BG14" s="6"/>
      <c r="BH14" s="6"/>
      <c r="BI14" s="6"/>
      <c r="BJ14" s="6"/>
      <c r="BK14" s="5"/>
      <c r="BL14" s="5"/>
      <c r="BM14" s="5"/>
      <c r="BN14" s="5"/>
      <c r="BO14" s="5"/>
      <c r="BP14" s="5"/>
    </row>
    <row r="15" spans="1:68" x14ac:dyDescent="0.4">
      <c r="A15" s="1" t="s">
        <v>170</v>
      </c>
      <c r="AL15" s="6"/>
      <c r="AM15" s="21" t="s">
        <v>162</v>
      </c>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row>
    <row r="16" spans="1:68" x14ac:dyDescent="0.4">
      <c r="H16" s="1" t="s">
        <v>19</v>
      </c>
      <c r="R16" s="1" t="s">
        <v>173</v>
      </c>
      <c r="Y16" s="1" t="s">
        <v>175</v>
      </c>
      <c r="AL16" s="6"/>
      <c r="AM16" s="6"/>
      <c r="AN16" s="5" t="s">
        <v>6</v>
      </c>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row>
    <row r="17" spans="1:68" x14ac:dyDescent="0.4">
      <c r="B17" s="137" t="s">
        <v>171</v>
      </c>
      <c r="C17" s="137"/>
      <c r="D17" s="137"/>
      <c r="E17" s="137"/>
      <c r="F17" s="137"/>
      <c r="G17" s="137"/>
      <c r="H17" s="137"/>
      <c r="I17" s="137"/>
      <c r="J17" s="136" t="s">
        <v>27</v>
      </c>
      <c r="K17" s="137" t="s">
        <v>172</v>
      </c>
      <c r="L17" s="137"/>
      <c r="M17" s="137"/>
      <c r="N17" s="137"/>
      <c r="O17" s="137"/>
      <c r="P17" s="137"/>
      <c r="Q17" s="137"/>
      <c r="R17" s="137"/>
      <c r="S17" s="163" t="s">
        <v>15</v>
      </c>
      <c r="T17" s="137" t="s">
        <v>174</v>
      </c>
      <c r="U17" s="137"/>
      <c r="V17" s="137"/>
      <c r="W17" s="137"/>
      <c r="X17" s="137"/>
      <c r="Y17" s="137"/>
      <c r="Z17" s="137"/>
      <c r="AA17" s="137"/>
      <c r="AL17" s="6"/>
      <c r="AM17" s="6"/>
      <c r="AN17" s="5" t="s">
        <v>2</v>
      </c>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row>
    <row r="18" spans="1:68" x14ac:dyDescent="0.4">
      <c r="B18" s="244"/>
      <c r="C18" s="244"/>
      <c r="D18" s="244"/>
      <c r="E18" s="244"/>
      <c r="F18" s="244"/>
      <c r="G18" s="244"/>
      <c r="H18" s="244"/>
      <c r="I18" s="244"/>
      <c r="J18" s="136"/>
      <c r="K18" s="244"/>
      <c r="L18" s="244"/>
      <c r="M18" s="244"/>
      <c r="N18" s="244"/>
      <c r="O18" s="244"/>
      <c r="P18" s="244"/>
      <c r="Q18" s="244"/>
      <c r="R18" s="244"/>
      <c r="S18" s="163"/>
      <c r="T18" s="180" t="e">
        <f>B18/K18</f>
        <v>#DIV/0!</v>
      </c>
      <c r="U18" s="180"/>
      <c r="V18" s="180"/>
      <c r="W18" s="180"/>
      <c r="X18" s="180"/>
      <c r="Y18" s="180"/>
      <c r="Z18" s="180"/>
      <c r="AA18" s="180"/>
      <c r="AL18" s="5"/>
      <c r="AM18" s="4" t="s">
        <v>195</v>
      </c>
      <c r="AN18" s="5"/>
      <c r="AO18" s="5"/>
      <c r="AP18" s="5"/>
      <c r="AQ18" s="5"/>
      <c r="AR18" s="5"/>
      <c r="AS18" s="5"/>
      <c r="AT18" s="5"/>
      <c r="AU18" s="5"/>
      <c r="AV18" s="5"/>
      <c r="AW18" s="6"/>
      <c r="AX18" s="6"/>
      <c r="AY18" s="6"/>
      <c r="AZ18" s="6"/>
      <c r="BA18" s="6"/>
      <c r="BB18" s="6"/>
      <c r="BC18" s="6"/>
      <c r="BD18" s="6"/>
      <c r="BE18" s="6"/>
      <c r="BF18" s="6"/>
      <c r="BG18" s="6"/>
      <c r="BH18" s="6"/>
      <c r="BI18" s="6"/>
      <c r="BJ18" s="6"/>
      <c r="BK18" s="5"/>
      <c r="BL18" s="5"/>
      <c r="BM18" s="5"/>
      <c r="BN18" s="5"/>
      <c r="BO18" s="5"/>
      <c r="BP18" s="5"/>
    </row>
    <row r="19" spans="1:68" x14ac:dyDescent="0.4">
      <c r="K19" s="7" t="s">
        <v>176</v>
      </c>
      <c r="T19" s="38"/>
      <c r="U19" s="38"/>
      <c r="V19" s="38"/>
      <c r="W19" s="38"/>
      <c r="X19" s="12"/>
      <c r="AL19" s="6"/>
      <c r="AM19" s="21" t="s">
        <v>196</v>
      </c>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row>
    <row r="20" spans="1:68" x14ac:dyDescent="0.4">
      <c r="I20" s="1" t="s">
        <v>57</v>
      </c>
      <c r="R20" s="1" t="s">
        <v>57</v>
      </c>
      <c r="T20" s="18"/>
      <c r="U20" s="18"/>
      <c r="V20" s="18"/>
      <c r="W20" s="18"/>
      <c r="X20" s="13"/>
      <c r="AL20" s="6"/>
      <c r="AM20" s="6"/>
      <c r="AN20" s="5" t="s">
        <v>6</v>
      </c>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row>
    <row r="21" spans="1:68" x14ac:dyDescent="0.4">
      <c r="B21" s="133" t="str">
        <f>CONCATENATE(はじめに!$B$11,"・乗車人員")</f>
        <v>・乗車人員</v>
      </c>
      <c r="C21" s="134" t="str">
        <f t="shared" ref="C21:I21" si="0">CONCATENATE($B$16,"・林野面積")</f>
        <v>・林野面積</v>
      </c>
      <c r="D21" s="134" t="str">
        <f t="shared" si="0"/>
        <v>・林野面積</v>
      </c>
      <c r="E21" s="134" t="str">
        <f t="shared" si="0"/>
        <v>・林野面積</v>
      </c>
      <c r="F21" s="134" t="str">
        <f t="shared" si="0"/>
        <v>・林野面積</v>
      </c>
      <c r="G21" s="134" t="str">
        <f t="shared" si="0"/>
        <v>・林野面積</v>
      </c>
      <c r="H21" s="134" t="str">
        <f t="shared" si="0"/>
        <v>・林野面積</v>
      </c>
      <c r="I21" s="135" t="str">
        <f t="shared" si="0"/>
        <v>・林野面積</v>
      </c>
      <c r="K21" s="137" t="s">
        <v>177</v>
      </c>
      <c r="L21" s="137"/>
      <c r="M21" s="137"/>
      <c r="N21" s="137"/>
      <c r="O21" s="137"/>
      <c r="P21" s="137"/>
      <c r="Q21" s="137"/>
      <c r="R21" s="137"/>
      <c r="T21" s="18"/>
      <c r="U21" s="18"/>
      <c r="V21" s="18"/>
      <c r="W21" s="18"/>
      <c r="X21" s="13"/>
      <c r="AL21" s="6"/>
      <c r="AM21" s="6"/>
      <c r="AN21" s="5" t="s">
        <v>2</v>
      </c>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row>
    <row r="22" spans="1:68" x14ac:dyDescent="0.4">
      <c r="B22" s="121">
        <f>$B$12</f>
        <v>0</v>
      </c>
      <c r="C22" s="119"/>
      <c r="D22" s="119"/>
      <c r="E22" s="120"/>
      <c r="F22" s="121">
        <f>$F$12</f>
        <v>0</v>
      </c>
      <c r="G22" s="119"/>
      <c r="H22" s="119"/>
      <c r="I22" s="120"/>
      <c r="K22" s="121">
        <f>$B$12</f>
        <v>0</v>
      </c>
      <c r="L22" s="119"/>
      <c r="M22" s="119"/>
      <c r="N22" s="120"/>
      <c r="O22" s="121">
        <f>$F$12</f>
        <v>0</v>
      </c>
      <c r="P22" s="119"/>
      <c r="Q22" s="119"/>
      <c r="R22" s="120"/>
      <c r="T22" s="18"/>
      <c r="U22" s="18"/>
      <c r="V22" s="18"/>
      <c r="W22" s="18"/>
      <c r="X22" s="13"/>
      <c r="AL22" s="6"/>
      <c r="AM22" s="21" t="s">
        <v>180</v>
      </c>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row>
    <row r="23" spans="1:68" x14ac:dyDescent="0.4">
      <c r="B23" s="241"/>
      <c r="C23" s="242"/>
      <c r="D23" s="242"/>
      <c r="E23" s="243"/>
      <c r="F23" s="241"/>
      <c r="G23" s="242"/>
      <c r="H23" s="242"/>
      <c r="I23" s="243"/>
      <c r="K23" s="241"/>
      <c r="L23" s="242"/>
      <c r="M23" s="242"/>
      <c r="N23" s="243"/>
      <c r="O23" s="241"/>
      <c r="P23" s="242"/>
      <c r="Q23" s="242"/>
      <c r="R23" s="243"/>
      <c r="T23" s="18"/>
      <c r="U23" s="18"/>
      <c r="V23" s="18"/>
      <c r="W23" s="18"/>
      <c r="X23" s="13"/>
      <c r="AL23" s="6"/>
      <c r="AM23" s="19" t="s">
        <v>163</v>
      </c>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row>
    <row r="24" spans="1:68" ht="19.5" thickBot="1" x14ac:dyDescent="0.45">
      <c r="E24" s="113" t="s">
        <v>22</v>
      </c>
      <c r="F24" s="113"/>
      <c r="N24" s="113" t="s">
        <v>22</v>
      </c>
      <c r="O24" s="113"/>
      <c r="T24" s="15"/>
      <c r="U24" s="15"/>
      <c r="V24" s="15"/>
      <c r="W24" s="15"/>
      <c r="X24" s="14"/>
      <c r="Y24" s="108" t="s">
        <v>178</v>
      </c>
      <c r="Z24" s="108"/>
      <c r="AA24" s="108"/>
      <c r="AB24" s="108"/>
      <c r="AC24" s="108"/>
      <c r="AD24" s="108"/>
      <c r="AE24" s="108"/>
      <c r="AF24" s="108"/>
      <c r="AG24" s="108"/>
      <c r="AH24" s="108"/>
      <c r="AI24" s="108"/>
      <c r="AL24" s="6"/>
      <c r="AM24" s="6"/>
      <c r="AN24" s="5" t="s">
        <v>7</v>
      </c>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row>
    <row r="25" spans="1:68" ht="19.5" thickTop="1" x14ac:dyDescent="0.4">
      <c r="E25" s="149"/>
      <c r="F25" s="149"/>
      <c r="H25" s="1" t="s">
        <v>19</v>
      </c>
      <c r="N25" s="149"/>
      <c r="O25" s="149"/>
      <c r="Q25" s="1" t="s">
        <v>19</v>
      </c>
      <c r="Y25" s="108"/>
      <c r="Z25" s="108"/>
      <c r="AA25" s="108"/>
      <c r="AB25" s="108"/>
      <c r="AC25" s="108"/>
      <c r="AD25" s="108"/>
      <c r="AE25" s="108"/>
      <c r="AF25" s="108"/>
      <c r="AG25" s="108"/>
      <c r="AH25" s="108"/>
      <c r="AI25" s="108"/>
      <c r="AL25" s="6"/>
      <c r="AM25" s="6"/>
      <c r="AN25" s="6" t="s">
        <v>25</v>
      </c>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row>
    <row r="26" spans="1:68" x14ac:dyDescent="0.4">
      <c r="B26" s="145">
        <f>はじめに!$B$11</f>
        <v>0</v>
      </c>
      <c r="C26" s="146">
        <f t="shared" ref="C26:I26" si="1">$B$16</f>
        <v>0</v>
      </c>
      <c r="D26" s="146">
        <f t="shared" si="1"/>
        <v>0</v>
      </c>
      <c r="E26" s="146">
        <f t="shared" si="1"/>
        <v>0</v>
      </c>
      <c r="F26" s="146">
        <f t="shared" si="1"/>
        <v>0</v>
      </c>
      <c r="G26" s="146">
        <f t="shared" si="1"/>
        <v>0</v>
      </c>
      <c r="H26" s="146">
        <f t="shared" si="1"/>
        <v>0</v>
      </c>
      <c r="I26" s="147">
        <f t="shared" si="1"/>
        <v>0</v>
      </c>
      <c r="K26" s="148" t="s">
        <v>42</v>
      </c>
      <c r="L26" s="148"/>
      <c r="M26" s="148"/>
      <c r="N26" s="148"/>
      <c r="O26" s="148"/>
      <c r="P26" s="148"/>
      <c r="Q26" s="148"/>
      <c r="R26" s="148"/>
      <c r="AL26" s="6"/>
      <c r="AM26" s="6"/>
      <c r="AN26" s="5" t="s">
        <v>165</v>
      </c>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row>
    <row r="27" spans="1:68" x14ac:dyDescent="0.4">
      <c r="B27" s="121">
        <f>$B$12</f>
        <v>0</v>
      </c>
      <c r="C27" s="119"/>
      <c r="D27" s="119"/>
      <c r="E27" s="120"/>
      <c r="F27" s="121">
        <f>$F$12</f>
        <v>0</v>
      </c>
      <c r="G27" s="119"/>
      <c r="H27" s="119"/>
      <c r="I27" s="120"/>
      <c r="K27" s="121">
        <f>$B$12</f>
        <v>0</v>
      </c>
      <c r="L27" s="119"/>
      <c r="M27" s="119"/>
      <c r="N27" s="120"/>
      <c r="O27" s="121">
        <f>$F$12</f>
        <v>0</v>
      </c>
      <c r="P27" s="119"/>
      <c r="Q27" s="119"/>
      <c r="R27" s="120"/>
      <c r="AL27" s="6"/>
      <c r="AM27" s="21" t="s">
        <v>164</v>
      </c>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row>
    <row r="28" spans="1:68" x14ac:dyDescent="0.4">
      <c r="B28" s="130" t="e">
        <f>B23*T18</f>
        <v>#DIV/0!</v>
      </c>
      <c r="C28" s="131"/>
      <c r="D28" s="131"/>
      <c r="E28" s="132"/>
      <c r="F28" s="130" t="e">
        <f>F23*T18</f>
        <v>#DIV/0!</v>
      </c>
      <c r="G28" s="131"/>
      <c r="H28" s="131"/>
      <c r="I28" s="132"/>
      <c r="K28" s="130" t="e">
        <f>K23*T18</f>
        <v>#DIV/0!</v>
      </c>
      <c r="L28" s="131"/>
      <c r="M28" s="131"/>
      <c r="N28" s="132"/>
      <c r="O28" s="130" t="e">
        <f>O23*T18</f>
        <v>#DIV/0!</v>
      </c>
      <c r="P28" s="131"/>
      <c r="Q28" s="131"/>
      <c r="R28" s="132"/>
      <c r="AL28" s="6"/>
      <c r="AM28" s="6"/>
      <c r="AN28" s="5" t="s">
        <v>7</v>
      </c>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row>
    <row r="29" spans="1:68" x14ac:dyDescent="0.4">
      <c r="AL29" s="6"/>
      <c r="AM29" s="6"/>
      <c r="AN29" s="6" t="s">
        <v>25</v>
      </c>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row>
    <row r="30" spans="1:68" x14ac:dyDescent="0.4">
      <c r="A30" s="1" t="s">
        <v>190</v>
      </c>
      <c r="AL30" s="6"/>
      <c r="AM30" s="6"/>
      <c r="AN30" s="5" t="s">
        <v>165</v>
      </c>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row>
    <row r="31" spans="1:68" x14ac:dyDescent="0.4">
      <c r="H31" s="1" t="s">
        <v>19</v>
      </c>
      <c r="Q31" s="1" t="s">
        <v>19</v>
      </c>
      <c r="AL31" s="6"/>
      <c r="AM31" s="4" t="s">
        <v>60</v>
      </c>
      <c r="AN31" s="5"/>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row>
    <row r="32" spans="1:68" x14ac:dyDescent="0.4">
      <c r="B32" s="137" t="s">
        <v>179</v>
      </c>
      <c r="C32" s="137"/>
      <c r="D32" s="137"/>
      <c r="E32" s="137"/>
      <c r="F32" s="137"/>
      <c r="G32" s="137"/>
      <c r="H32" s="137"/>
      <c r="I32" s="137"/>
      <c r="J32" s="136"/>
      <c r="K32" s="137" t="s">
        <v>189</v>
      </c>
      <c r="L32" s="137"/>
      <c r="M32" s="137"/>
      <c r="N32" s="137"/>
      <c r="O32" s="137"/>
      <c r="P32" s="137"/>
      <c r="Q32" s="137"/>
      <c r="R32" s="137"/>
      <c r="AL32" s="6"/>
      <c r="AM32" s="6"/>
      <c r="AN32" s="19" t="s">
        <v>166</v>
      </c>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row>
    <row r="33" spans="2:68" x14ac:dyDescent="0.4">
      <c r="B33" s="244"/>
      <c r="C33" s="244"/>
      <c r="D33" s="244"/>
      <c r="E33" s="244"/>
      <c r="F33" s="244"/>
      <c r="G33" s="244"/>
      <c r="H33" s="244"/>
      <c r="I33" s="244"/>
      <c r="J33" s="136"/>
      <c r="K33" s="244"/>
      <c r="L33" s="244"/>
      <c r="M33" s="244"/>
      <c r="N33" s="244"/>
      <c r="O33" s="244"/>
      <c r="P33" s="244"/>
      <c r="Q33" s="244"/>
      <c r="R33" s="244"/>
      <c r="AL33" s="6"/>
      <c r="AM33" s="6"/>
      <c r="AN33" s="19" t="s">
        <v>167</v>
      </c>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row>
    <row r="34" spans="2:68" x14ac:dyDescent="0.4">
      <c r="F34" s="22"/>
      <c r="G34" s="23"/>
      <c r="H34" s="23"/>
      <c r="I34" s="23"/>
      <c r="J34" s="23"/>
      <c r="K34" s="23"/>
      <c r="L34" s="23"/>
      <c r="M34" s="23"/>
      <c r="N34" s="24"/>
      <c r="AL34" s="6"/>
      <c r="AM34" s="4" t="s">
        <v>60</v>
      </c>
      <c r="AN34" s="5"/>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row>
    <row r="35" spans="2:68" x14ac:dyDescent="0.4">
      <c r="E35" s="39"/>
      <c r="F35" s="7" t="s">
        <v>192</v>
      </c>
      <c r="AL35" s="6"/>
      <c r="AM35" s="4"/>
      <c r="AN35" s="19" t="s">
        <v>166</v>
      </c>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row>
    <row r="36" spans="2:68" x14ac:dyDescent="0.4">
      <c r="E36" s="24"/>
      <c r="H36" s="1" t="s">
        <v>19</v>
      </c>
      <c r="R36" s="1" t="s">
        <v>184</v>
      </c>
      <c r="Y36" s="1" t="s">
        <v>185</v>
      </c>
      <c r="AL36" s="6"/>
      <c r="AM36" s="4"/>
      <c r="AN36" s="19" t="s">
        <v>169</v>
      </c>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row>
    <row r="37" spans="2:68" x14ac:dyDescent="0.4">
      <c r="B37" s="137" t="s">
        <v>191</v>
      </c>
      <c r="C37" s="137"/>
      <c r="D37" s="137"/>
      <c r="E37" s="137"/>
      <c r="F37" s="137"/>
      <c r="G37" s="137"/>
      <c r="H37" s="137"/>
      <c r="I37" s="137"/>
      <c r="J37" s="136" t="s">
        <v>27</v>
      </c>
      <c r="K37" s="137" t="s">
        <v>182</v>
      </c>
      <c r="L37" s="137"/>
      <c r="M37" s="137"/>
      <c r="N37" s="137"/>
      <c r="O37" s="137"/>
      <c r="P37" s="137"/>
      <c r="Q37" s="137"/>
      <c r="R37" s="137"/>
      <c r="S37" s="163" t="s">
        <v>15</v>
      </c>
      <c r="T37" s="137" t="s">
        <v>187</v>
      </c>
      <c r="U37" s="137"/>
      <c r="V37" s="137"/>
      <c r="W37" s="137"/>
      <c r="X37" s="137"/>
      <c r="Y37" s="137"/>
      <c r="Z37" s="137"/>
      <c r="AA37" s="137"/>
      <c r="AL37" s="6"/>
      <c r="AM37" s="4"/>
      <c r="AN37" s="19" t="s">
        <v>64</v>
      </c>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row>
    <row r="38" spans="2:68" x14ac:dyDescent="0.4">
      <c r="B38" s="181">
        <f>B33+K33</f>
        <v>0</v>
      </c>
      <c r="C38" s="181"/>
      <c r="D38" s="181"/>
      <c r="E38" s="181"/>
      <c r="F38" s="181"/>
      <c r="G38" s="181"/>
      <c r="H38" s="181"/>
      <c r="I38" s="181"/>
      <c r="J38" s="136"/>
      <c r="K38" s="244"/>
      <c r="L38" s="244"/>
      <c r="M38" s="244"/>
      <c r="N38" s="244"/>
      <c r="O38" s="244"/>
      <c r="P38" s="244"/>
      <c r="Q38" s="244"/>
      <c r="R38" s="244"/>
      <c r="S38" s="163"/>
      <c r="T38" s="180" t="e">
        <f>B38/K38</f>
        <v>#DIV/0!</v>
      </c>
      <c r="U38" s="180"/>
      <c r="V38" s="180"/>
      <c r="W38" s="180"/>
      <c r="X38" s="180"/>
      <c r="Y38" s="180"/>
      <c r="Z38" s="180"/>
      <c r="AA38" s="180"/>
      <c r="AL38" s="6"/>
      <c r="AM38" s="6"/>
      <c r="AN38" s="5" t="s">
        <v>63</v>
      </c>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row>
    <row r="39" spans="2:68" x14ac:dyDescent="0.4">
      <c r="K39" s="7" t="s">
        <v>181</v>
      </c>
      <c r="T39" s="38"/>
      <c r="U39" s="38"/>
      <c r="V39" s="38"/>
      <c r="W39" s="38"/>
      <c r="X39" s="12"/>
      <c r="AL39" s="6"/>
      <c r="AM39" s="6"/>
      <c r="AN39" s="5" t="s">
        <v>4</v>
      </c>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row>
    <row r="40" spans="2:68" x14ac:dyDescent="0.4">
      <c r="I40" s="1" t="s">
        <v>186</v>
      </c>
      <c r="R40" s="1" t="s">
        <v>186</v>
      </c>
      <c r="T40" s="18"/>
      <c r="U40" s="18"/>
      <c r="V40" s="18"/>
      <c r="W40" s="18"/>
      <c r="X40" s="13"/>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row>
    <row r="41" spans="2:68" x14ac:dyDescent="0.4">
      <c r="B41" s="133" t="str">
        <f>CONCATENATE(はじめに!$B$11,"・自動車台数")</f>
        <v>・自動車台数</v>
      </c>
      <c r="C41" s="134" t="str">
        <f t="shared" ref="C41:I41" si="2">CONCATENATE($B$16,"・林野面積")</f>
        <v>・林野面積</v>
      </c>
      <c r="D41" s="134" t="str">
        <f t="shared" si="2"/>
        <v>・林野面積</v>
      </c>
      <c r="E41" s="134" t="str">
        <f t="shared" si="2"/>
        <v>・林野面積</v>
      </c>
      <c r="F41" s="134" t="str">
        <f t="shared" si="2"/>
        <v>・林野面積</v>
      </c>
      <c r="G41" s="134" t="str">
        <f t="shared" si="2"/>
        <v>・林野面積</v>
      </c>
      <c r="H41" s="134" t="str">
        <f t="shared" si="2"/>
        <v>・林野面積</v>
      </c>
      <c r="I41" s="135" t="str">
        <f t="shared" si="2"/>
        <v>・林野面積</v>
      </c>
      <c r="K41" s="137" t="s">
        <v>183</v>
      </c>
      <c r="L41" s="137"/>
      <c r="M41" s="137"/>
      <c r="N41" s="137"/>
      <c r="O41" s="137"/>
      <c r="P41" s="137"/>
      <c r="Q41" s="137"/>
      <c r="R41" s="137"/>
      <c r="T41" s="18"/>
      <c r="U41" s="18"/>
      <c r="V41" s="18"/>
      <c r="W41" s="18"/>
      <c r="X41" s="13"/>
    </row>
    <row r="42" spans="2:68" x14ac:dyDescent="0.4">
      <c r="B42" s="121">
        <f>$B$12</f>
        <v>0</v>
      </c>
      <c r="C42" s="119"/>
      <c r="D42" s="119"/>
      <c r="E42" s="120"/>
      <c r="F42" s="121">
        <f>$F$12</f>
        <v>0</v>
      </c>
      <c r="G42" s="119"/>
      <c r="H42" s="119"/>
      <c r="I42" s="120"/>
      <c r="K42" s="121">
        <f>$B$12</f>
        <v>0</v>
      </c>
      <c r="L42" s="119"/>
      <c r="M42" s="119"/>
      <c r="N42" s="120"/>
      <c r="O42" s="121">
        <f>$F$12</f>
        <v>0</v>
      </c>
      <c r="P42" s="119"/>
      <c r="Q42" s="119"/>
      <c r="R42" s="120"/>
      <c r="T42" s="18"/>
      <c r="U42" s="18"/>
      <c r="V42" s="18"/>
      <c r="W42" s="18"/>
      <c r="X42" s="13"/>
      <c r="AL42" s="4" t="s">
        <v>11</v>
      </c>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row>
    <row r="43" spans="2:68" x14ac:dyDescent="0.4">
      <c r="B43" s="248"/>
      <c r="C43" s="249"/>
      <c r="D43" s="249"/>
      <c r="E43" s="250"/>
      <c r="F43" s="248"/>
      <c r="G43" s="249"/>
      <c r="H43" s="249"/>
      <c r="I43" s="250"/>
      <c r="K43" s="248"/>
      <c r="L43" s="249"/>
      <c r="M43" s="249"/>
      <c r="N43" s="250"/>
      <c r="O43" s="248"/>
      <c r="P43" s="249"/>
      <c r="Q43" s="249"/>
      <c r="R43" s="250"/>
      <c r="T43" s="18"/>
      <c r="U43" s="18"/>
      <c r="V43" s="18"/>
      <c r="W43" s="18"/>
      <c r="X43" s="13"/>
      <c r="AL43" s="5"/>
      <c r="AM43" s="4" t="s">
        <v>168</v>
      </c>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row>
    <row r="44" spans="2:68" ht="19.5" thickBot="1" x14ac:dyDescent="0.45">
      <c r="E44" s="113" t="s">
        <v>22</v>
      </c>
      <c r="F44" s="113"/>
      <c r="N44" s="113" t="s">
        <v>22</v>
      </c>
      <c r="O44" s="113"/>
      <c r="T44" s="15"/>
      <c r="U44" s="15"/>
      <c r="V44" s="15"/>
      <c r="W44" s="15"/>
      <c r="X44" s="14"/>
      <c r="Y44" s="108" t="s">
        <v>188</v>
      </c>
      <c r="Z44" s="108"/>
      <c r="AA44" s="108"/>
      <c r="AB44" s="108"/>
      <c r="AC44" s="108"/>
      <c r="AD44" s="108"/>
      <c r="AE44" s="108"/>
      <c r="AF44" s="108"/>
      <c r="AG44" s="108"/>
      <c r="AH44" s="108"/>
      <c r="AI44" s="108"/>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row>
    <row r="45" spans="2:68" ht="19.5" thickTop="1" x14ac:dyDescent="0.4">
      <c r="E45" s="149"/>
      <c r="F45" s="149"/>
      <c r="H45" s="1" t="s">
        <v>19</v>
      </c>
      <c r="N45" s="149"/>
      <c r="O45" s="149"/>
      <c r="Q45" s="1" t="s">
        <v>19</v>
      </c>
      <c r="Y45" s="108"/>
      <c r="Z45" s="108"/>
      <c r="AA45" s="108"/>
      <c r="AB45" s="108"/>
      <c r="AC45" s="108"/>
      <c r="AD45" s="108"/>
      <c r="AE45" s="108"/>
      <c r="AF45" s="108"/>
      <c r="AG45" s="108"/>
      <c r="AH45" s="108"/>
      <c r="AI45" s="108"/>
    </row>
    <row r="46" spans="2:68" x14ac:dyDescent="0.4">
      <c r="B46" s="145">
        <f>はじめに!$B$11</f>
        <v>0</v>
      </c>
      <c r="C46" s="146">
        <f t="shared" ref="C46:I46" si="3">$B$16</f>
        <v>0</v>
      </c>
      <c r="D46" s="146">
        <f t="shared" si="3"/>
        <v>0</v>
      </c>
      <c r="E46" s="146">
        <f t="shared" si="3"/>
        <v>0</v>
      </c>
      <c r="F46" s="146">
        <f t="shared" si="3"/>
        <v>0</v>
      </c>
      <c r="G46" s="146">
        <f t="shared" si="3"/>
        <v>0</v>
      </c>
      <c r="H46" s="146">
        <f t="shared" si="3"/>
        <v>0</v>
      </c>
      <c r="I46" s="147">
        <f t="shared" si="3"/>
        <v>0</v>
      </c>
      <c r="K46" s="148" t="s">
        <v>42</v>
      </c>
      <c r="L46" s="148"/>
      <c r="M46" s="148"/>
      <c r="N46" s="148"/>
      <c r="O46" s="148"/>
      <c r="P46" s="148"/>
      <c r="Q46" s="148"/>
      <c r="R46" s="148"/>
    </row>
    <row r="47" spans="2:68" x14ac:dyDescent="0.4">
      <c r="B47" s="121">
        <f>$B$12</f>
        <v>0</v>
      </c>
      <c r="C47" s="119"/>
      <c r="D47" s="119"/>
      <c r="E47" s="120"/>
      <c r="F47" s="121">
        <f>$F$12</f>
        <v>0</v>
      </c>
      <c r="G47" s="119"/>
      <c r="H47" s="119"/>
      <c r="I47" s="120"/>
      <c r="K47" s="121">
        <f>$B$12</f>
        <v>0</v>
      </c>
      <c r="L47" s="119"/>
      <c r="M47" s="119"/>
      <c r="N47" s="120"/>
      <c r="O47" s="121">
        <f>$F$12</f>
        <v>0</v>
      </c>
      <c r="P47" s="119"/>
      <c r="Q47" s="119"/>
      <c r="R47" s="120"/>
    </row>
    <row r="48" spans="2:68" x14ac:dyDescent="0.4">
      <c r="B48" s="130" t="e">
        <f>B43*T38</f>
        <v>#DIV/0!</v>
      </c>
      <c r="C48" s="131"/>
      <c r="D48" s="131"/>
      <c r="E48" s="132"/>
      <c r="F48" s="130" t="e">
        <f>F43*T38</f>
        <v>#DIV/0!</v>
      </c>
      <c r="G48" s="131"/>
      <c r="H48" s="131"/>
      <c r="I48" s="132"/>
      <c r="K48" s="130" t="e">
        <f>K43*T38</f>
        <v>#DIV/0!</v>
      </c>
      <c r="L48" s="131"/>
      <c r="M48" s="131"/>
      <c r="N48" s="132"/>
      <c r="O48" s="130" t="e">
        <f>O43*T38</f>
        <v>#DIV/0!</v>
      </c>
      <c r="P48" s="131"/>
      <c r="Q48" s="131"/>
      <c r="R48" s="132"/>
    </row>
    <row r="50" spans="1:27" x14ac:dyDescent="0.4">
      <c r="A50" s="1" t="s">
        <v>193</v>
      </c>
    </row>
    <row r="51" spans="1:27" x14ac:dyDescent="0.4">
      <c r="H51" s="1" t="s">
        <v>19</v>
      </c>
      <c r="R51" s="1" t="s">
        <v>173</v>
      </c>
      <c r="Y51" s="1" t="s">
        <v>175</v>
      </c>
    </row>
    <row r="52" spans="1:27" x14ac:dyDescent="0.4">
      <c r="B52" s="137" t="s">
        <v>194</v>
      </c>
      <c r="C52" s="137"/>
      <c r="D52" s="137"/>
      <c r="E52" s="137"/>
      <c r="F52" s="137"/>
      <c r="G52" s="137"/>
      <c r="H52" s="137"/>
      <c r="I52" s="137"/>
      <c r="J52" s="136" t="s">
        <v>27</v>
      </c>
      <c r="K52" s="137" t="s">
        <v>197</v>
      </c>
      <c r="L52" s="137"/>
      <c r="M52" s="137"/>
      <c r="N52" s="137"/>
      <c r="O52" s="137"/>
      <c r="P52" s="137"/>
      <c r="Q52" s="137"/>
      <c r="R52" s="137"/>
      <c r="S52" s="163" t="s">
        <v>15</v>
      </c>
      <c r="T52" s="137" t="s">
        <v>174</v>
      </c>
      <c r="U52" s="137"/>
      <c r="V52" s="137"/>
      <c r="W52" s="137"/>
      <c r="X52" s="137"/>
      <c r="Y52" s="137"/>
      <c r="Z52" s="137"/>
      <c r="AA52" s="137"/>
    </row>
    <row r="53" spans="1:27" x14ac:dyDescent="0.4">
      <c r="B53" s="244"/>
      <c r="C53" s="244"/>
      <c r="D53" s="244"/>
      <c r="E53" s="244"/>
      <c r="F53" s="244"/>
      <c r="G53" s="244"/>
      <c r="H53" s="244"/>
      <c r="I53" s="244"/>
      <c r="J53" s="136"/>
      <c r="K53" s="244"/>
      <c r="L53" s="244"/>
      <c r="M53" s="244"/>
      <c r="N53" s="244"/>
      <c r="O53" s="244"/>
      <c r="P53" s="244"/>
      <c r="Q53" s="244"/>
      <c r="R53" s="244"/>
      <c r="S53" s="163"/>
      <c r="T53" s="180" t="e">
        <f>B53/K53</f>
        <v>#DIV/0!</v>
      </c>
      <c r="U53" s="180"/>
      <c r="V53" s="180"/>
      <c r="W53" s="180"/>
      <c r="X53" s="180"/>
      <c r="Y53" s="180"/>
      <c r="Z53" s="180"/>
      <c r="AA53" s="180"/>
    </row>
    <row r="54" spans="1:27" x14ac:dyDescent="0.4">
      <c r="K54" s="7"/>
      <c r="T54" s="38"/>
      <c r="U54" s="38"/>
      <c r="V54" s="38"/>
      <c r="W54" s="38"/>
      <c r="X54" s="12"/>
    </row>
    <row r="55" spans="1:27" x14ac:dyDescent="0.4">
      <c r="I55" s="1" t="s">
        <v>57</v>
      </c>
      <c r="R55" s="1" t="s">
        <v>57</v>
      </c>
      <c r="T55" s="18"/>
      <c r="U55" s="18"/>
      <c r="V55" s="18"/>
      <c r="W55" s="18"/>
      <c r="X55" s="13"/>
    </row>
    <row r="56" spans="1:27" x14ac:dyDescent="0.4">
      <c r="B56" s="133" t="str">
        <f>CONCATENATE(はじめに!$B$11,"・従業者数")</f>
        <v>・従業者数</v>
      </c>
      <c r="C56" s="134" t="str">
        <f t="shared" ref="C56:I56" si="4">CONCATENATE($B$16,"・林野面積")</f>
        <v>・林野面積</v>
      </c>
      <c r="D56" s="134" t="str">
        <f t="shared" si="4"/>
        <v>・林野面積</v>
      </c>
      <c r="E56" s="134" t="str">
        <f t="shared" si="4"/>
        <v>・林野面積</v>
      </c>
      <c r="F56" s="134" t="str">
        <f t="shared" si="4"/>
        <v>・林野面積</v>
      </c>
      <c r="G56" s="134" t="str">
        <f t="shared" si="4"/>
        <v>・林野面積</v>
      </c>
      <c r="H56" s="134" t="str">
        <f t="shared" si="4"/>
        <v>・林野面積</v>
      </c>
      <c r="I56" s="135" t="str">
        <f t="shared" si="4"/>
        <v>・林野面積</v>
      </c>
      <c r="K56" s="137" t="s">
        <v>198</v>
      </c>
      <c r="L56" s="137"/>
      <c r="M56" s="137"/>
      <c r="N56" s="137"/>
      <c r="O56" s="137"/>
      <c r="P56" s="137"/>
      <c r="Q56" s="137"/>
      <c r="R56" s="137"/>
      <c r="T56" s="18"/>
      <c r="U56" s="18"/>
      <c r="V56" s="18"/>
      <c r="W56" s="18"/>
      <c r="X56" s="13"/>
    </row>
    <row r="57" spans="1:27" x14ac:dyDescent="0.4">
      <c r="B57" s="244"/>
      <c r="C57" s="244"/>
      <c r="D57" s="244"/>
      <c r="E57" s="244"/>
      <c r="F57" s="244"/>
      <c r="G57" s="244"/>
      <c r="H57" s="244"/>
      <c r="I57" s="244"/>
      <c r="K57" s="244"/>
      <c r="L57" s="244"/>
      <c r="M57" s="244"/>
      <c r="N57" s="244"/>
      <c r="O57" s="244"/>
      <c r="P57" s="244"/>
      <c r="Q57" s="244"/>
      <c r="R57" s="244"/>
      <c r="T57" s="18"/>
      <c r="U57" s="18"/>
      <c r="V57" s="18"/>
      <c r="W57" s="18"/>
      <c r="X57" s="13"/>
    </row>
    <row r="58" spans="1:27" x14ac:dyDescent="0.4">
      <c r="K58" s="7"/>
      <c r="T58" s="18"/>
      <c r="U58" s="18"/>
      <c r="V58" s="18"/>
      <c r="W58" s="18"/>
      <c r="X58" s="13"/>
    </row>
    <row r="59" spans="1:27" x14ac:dyDescent="0.4">
      <c r="B59" s="1" t="s">
        <v>199</v>
      </c>
      <c r="K59" s="7"/>
      <c r="T59" s="18"/>
      <c r="U59" s="18"/>
      <c r="V59" s="18"/>
      <c r="W59" s="18"/>
      <c r="X59" s="13"/>
    </row>
    <row r="60" spans="1:27" x14ac:dyDescent="0.4">
      <c r="I60" s="1" t="s">
        <v>57</v>
      </c>
      <c r="R60" s="1" t="s">
        <v>57</v>
      </c>
      <c r="T60" s="18"/>
      <c r="U60" s="18"/>
      <c r="V60" s="18"/>
      <c r="W60" s="18"/>
      <c r="X60" s="13"/>
    </row>
    <row r="61" spans="1:27" x14ac:dyDescent="0.4">
      <c r="B61" s="133" t="str">
        <f>CONCATENATE(はじめに!$B$11,"・従業者数")</f>
        <v>・従業者数</v>
      </c>
      <c r="C61" s="134" t="str">
        <f t="shared" ref="C61:I61" si="5">CONCATENATE($B$16,"・林野面積")</f>
        <v>・林野面積</v>
      </c>
      <c r="D61" s="134" t="str">
        <f t="shared" si="5"/>
        <v>・林野面積</v>
      </c>
      <c r="E61" s="134" t="str">
        <f t="shared" si="5"/>
        <v>・林野面積</v>
      </c>
      <c r="F61" s="134" t="str">
        <f t="shared" si="5"/>
        <v>・林野面積</v>
      </c>
      <c r="G61" s="134" t="str">
        <f t="shared" si="5"/>
        <v>・林野面積</v>
      </c>
      <c r="H61" s="134" t="str">
        <f t="shared" si="5"/>
        <v>・林野面積</v>
      </c>
      <c r="I61" s="135" t="str">
        <f t="shared" si="5"/>
        <v>・林野面積</v>
      </c>
      <c r="K61" s="137" t="s">
        <v>198</v>
      </c>
      <c r="L61" s="137"/>
      <c r="M61" s="137"/>
      <c r="N61" s="137"/>
      <c r="O61" s="137"/>
      <c r="P61" s="137"/>
      <c r="Q61" s="137"/>
      <c r="R61" s="137"/>
      <c r="T61" s="18"/>
      <c r="U61" s="18"/>
      <c r="V61" s="18"/>
      <c r="W61" s="18"/>
      <c r="X61" s="13"/>
    </row>
    <row r="62" spans="1:27" x14ac:dyDescent="0.4">
      <c r="B62" s="244"/>
      <c r="C62" s="244"/>
      <c r="D62" s="244"/>
      <c r="E62" s="244"/>
      <c r="F62" s="244"/>
      <c r="G62" s="244"/>
      <c r="H62" s="244"/>
      <c r="I62" s="244"/>
      <c r="K62" s="244"/>
      <c r="L62" s="244"/>
      <c r="M62" s="244"/>
      <c r="N62" s="244"/>
      <c r="O62" s="244"/>
      <c r="P62" s="244"/>
      <c r="Q62" s="244"/>
      <c r="R62" s="244"/>
      <c r="T62" s="18"/>
      <c r="U62" s="18"/>
      <c r="V62" s="18"/>
      <c r="W62" s="18"/>
      <c r="X62" s="13"/>
    </row>
    <row r="63" spans="1:27" x14ac:dyDescent="0.4">
      <c r="E63" s="113" t="s">
        <v>22</v>
      </c>
      <c r="F63" s="113"/>
      <c r="K63" s="7"/>
      <c r="N63" s="113" t="s">
        <v>22</v>
      </c>
      <c r="O63" s="113"/>
      <c r="S63" s="7" t="s">
        <v>68</v>
      </c>
      <c r="T63" s="18"/>
      <c r="U63" s="18"/>
      <c r="V63" s="18"/>
      <c r="W63" s="18"/>
      <c r="X63" s="13"/>
    </row>
    <row r="64" spans="1:27" x14ac:dyDescent="0.4">
      <c r="E64" s="149"/>
      <c r="F64" s="149"/>
      <c r="I64" s="1" t="s">
        <v>57</v>
      </c>
      <c r="N64" s="149"/>
      <c r="O64" s="149"/>
      <c r="R64" s="1" t="s">
        <v>57</v>
      </c>
      <c r="T64" s="18"/>
      <c r="U64" s="18"/>
      <c r="V64" s="18"/>
      <c r="W64" s="18"/>
      <c r="X64" s="13"/>
    </row>
    <row r="65" spans="1:35" x14ac:dyDescent="0.4">
      <c r="B65" s="133" t="str">
        <f>CONCATENATE(はじめに!$B$11,"・従業者数")</f>
        <v>・従業者数</v>
      </c>
      <c r="C65" s="134" t="str">
        <f t="shared" ref="C65:I65" si="6">CONCATENATE($B$16,"・林野面積")</f>
        <v>・林野面積</v>
      </c>
      <c r="D65" s="134" t="str">
        <f t="shared" si="6"/>
        <v>・林野面積</v>
      </c>
      <c r="E65" s="134" t="str">
        <f t="shared" si="6"/>
        <v>・林野面積</v>
      </c>
      <c r="F65" s="134" t="str">
        <f t="shared" si="6"/>
        <v>・林野面積</v>
      </c>
      <c r="G65" s="134" t="str">
        <f t="shared" si="6"/>
        <v>・林野面積</v>
      </c>
      <c r="H65" s="134" t="str">
        <f t="shared" si="6"/>
        <v>・林野面積</v>
      </c>
      <c r="I65" s="135" t="str">
        <f t="shared" si="6"/>
        <v>・林野面積</v>
      </c>
      <c r="K65" s="137" t="s">
        <v>198</v>
      </c>
      <c r="L65" s="137"/>
      <c r="M65" s="137"/>
      <c r="N65" s="137"/>
      <c r="O65" s="137"/>
      <c r="P65" s="137"/>
      <c r="Q65" s="137"/>
      <c r="R65" s="137"/>
      <c r="T65" s="18"/>
      <c r="U65" s="18"/>
      <c r="V65" s="18"/>
      <c r="W65" s="18"/>
      <c r="X65" s="13"/>
    </row>
    <row r="66" spans="1:35" x14ac:dyDescent="0.4">
      <c r="B66" s="130">
        <f>B57-B62</f>
        <v>0</v>
      </c>
      <c r="C66" s="131"/>
      <c r="D66" s="131"/>
      <c r="E66" s="131"/>
      <c r="F66" s="131"/>
      <c r="G66" s="131"/>
      <c r="H66" s="131"/>
      <c r="I66" s="132"/>
      <c r="K66" s="130">
        <f>K57-K62</f>
        <v>0</v>
      </c>
      <c r="L66" s="131"/>
      <c r="M66" s="131"/>
      <c r="N66" s="131"/>
      <c r="O66" s="131"/>
      <c r="P66" s="131"/>
      <c r="Q66" s="131"/>
      <c r="R66" s="132"/>
      <c r="T66" s="18"/>
      <c r="U66" s="18"/>
      <c r="V66" s="18"/>
      <c r="W66" s="18"/>
      <c r="X66" s="13"/>
    </row>
    <row r="67" spans="1:35" ht="19.5" thickBot="1" x14ac:dyDescent="0.45">
      <c r="E67" s="113" t="s">
        <v>22</v>
      </c>
      <c r="F67" s="113"/>
      <c r="N67" s="113" t="s">
        <v>22</v>
      </c>
      <c r="O67" s="113"/>
      <c r="T67" s="15"/>
      <c r="U67" s="15"/>
      <c r="V67" s="15"/>
      <c r="W67" s="15"/>
      <c r="X67" s="14"/>
      <c r="Y67" s="108" t="s">
        <v>178</v>
      </c>
      <c r="Z67" s="108"/>
      <c r="AA67" s="108"/>
      <c r="AB67" s="108"/>
      <c r="AC67" s="108"/>
      <c r="AD67" s="108"/>
      <c r="AE67" s="108"/>
      <c r="AF67" s="108"/>
      <c r="AG67" s="108"/>
      <c r="AH67" s="108"/>
      <c r="AI67" s="108"/>
    </row>
    <row r="68" spans="1:35" ht="19.5" thickTop="1" x14ac:dyDescent="0.4">
      <c r="E68" s="149"/>
      <c r="F68" s="149"/>
      <c r="H68" s="1" t="s">
        <v>19</v>
      </c>
      <c r="N68" s="149"/>
      <c r="O68" s="149"/>
      <c r="Q68" s="1" t="s">
        <v>19</v>
      </c>
      <c r="Y68" s="108"/>
      <c r="Z68" s="108"/>
      <c r="AA68" s="108"/>
      <c r="AB68" s="108"/>
      <c r="AC68" s="108"/>
      <c r="AD68" s="108"/>
      <c r="AE68" s="108"/>
      <c r="AF68" s="108"/>
      <c r="AG68" s="108"/>
      <c r="AH68" s="108"/>
      <c r="AI68" s="108"/>
    </row>
    <row r="69" spans="1:35" x14ac:dyDescent="0.4">
      <c r="B69" s="145">
        <f>はじめに!$B$11</f>
        <v>0</v>
      </c>
      <c r="C69" s="146">
        <f t="shared" ref="C69:I69" si="7">$B$16</f>
        <v>0</v>
      </c>
      <c r="D69" s="146">
        <f t="shared" si="7"/>
        <v>0</v>
      </c>
      <c r="E69" s="146">
        <f t="shared" si="7"/>
        <v>0</v>
      </c>
      <c r="F69" s="146">
        <f t="shared" si="7"/>
        <v>0</v>
      </c>
      <c r="G69" s="146">
        <f t="shared" si="7"/>
        <v>0</v>
      </c>
      <c r="H69" s="146">
        <f t="shared" si="7"/>
        <v>0</v>
      </c>
      <c r="I69" s="147">
        <f t="shared" si="7"/>
        <v>0</v>
      </c>
      <c r="K69" s="148" t="s">
        <v>42</v>
      </c>
      <c r="L69" s="148"/>
      <c r="M69" s="148"/>
      <c r="N69" s="148"/>
      <c r="O69" s="148"/>
      <c r="P69" s="148"/>
      <c r="Q69" s="148"/>
      <c r="R69" s="148"/>
    </row>
    <row r="70" spans="1:35" x14ac:dyDescent="0.4">
      <c r="B70" s="130" t="e">
        <f>B66*T53</f>
        <v>#DIV/0!</v>
      </c>
      <c r="C70" s="131"/>
      <c r="D70" s="131"/>
      <c r="E70" s="131"/>
      <c r="F70" s="131"/>
      <c r="G70" s="131"/>
      <c r="H70" s="131"/>
      <c r="I70" s="132"/>
      <c r="K70" s="130" t="e">
        <f>K66*T53</f>
        <v>#DIV/0!</v>
      </c>
      <c r="L70" s="131"/>
      <c r="M70" s="131"/>
      <c r="N70" s="131"/>
      <c r="O70" s="131"/>
      <c r="P70" s="131"/>
      <c r="Q70" s="131"/>
      <c r="R70" s="132"/>
    </row>
    <row r="72" spans="1:35" x14ac:dyDescent="0.4">
      <c r="A72" s="1" t="s">
        <v>200</v>
      </c>
    </row>
    <row r="73" spans="1:35" x14ac:dyDescent="0.4">
      <c r="H73" s="1" t="s">
        <v>19</v>
      </c>
      <c r="R73" s="1" t="s">
        <v>173</v>
      </c>
      <c r="Y73" s="1" t="s">
        <v>175</v>
      </c>
    </row>
    <row r="74" spans="1:35" x14ac:dyDescent="0.4">
      <c r="B74" s="137" t="s">
        <v>201</v>
      </c>
      <c r="C74" s="137"/>
      <c r="D74" s="137"/>
      <c r="E74" s="137"/>
      <c r="F74" s="137"/>
      <c r="G74" s="137"/>
      <c r="H74" s="137"/>
      <c r="I74" s="137"/>
      <c r="J74" s="136" t="s">
        <v>27</v>
      </c>
      <c r="K74" s="137" t="s">
        <v>202</v>
      </c>
      <c r="L74" s="137"/>
      <c r="M74" s="137"/>
      <c r="N74" s="137"/>
      <c r="O74" s="137"/>
      <c r="P74" s="137"/>
      <c r="Q74" s="137"/>
      <c r="R74" s="137"/>
      <c r="S74" s="163" t="s">
        <v>15</v>
      </c>
      <c r="T74" s="137" t="s">
        <v>174</v>
      </c>
      <c r="U74" s="137"/>
      <c r="V74" s="137"/>
      <c r="W74" s="137"/>
      <c r="X74" s="137"/>
      <c r="Y74" s="137"/>
      <c r="Z74" s="137"/>
      <c r="AA74" s="137"/>
    </row>
    <row r="75" spans="1:35" x14ac:dyDescent="0.4">
      <c r="B75" s="244"/>
      <c r="C75" s="244"/>
      <c r="D75" s="244"/>
      <c r="E75" s="244"/>
      <c r="F75" s="244"/>
      <c r="G75" s="244"/>
      <c r="H75" s="244"/>
      <c r="I75" s="244"/>
      <c r="J75" s="136"/>
      <c r="K75" s="244"/>
      <c r="L75" s="244"/>
      <c r="M75" s="244"/>
      <c r="N75" s="244"/>
      <c r="O75" s="244"/>
      <c r="P75" s="244"/>
      <c r="Q75" s="244"/>
      <c r="R75" s="244"/>
      <c r="S75" s="163"/>
      <c r="T75" s="180">
        <f>IF(B75=0,0,B75/K75)</f>
        <v>0</v>
      </c>
      <c r="U75" s="180"/>
      <c r="V75" s="180"/>
      <c r="W75" s="180"/>
      <c r="X75" s="180"/>
      <c r="Y75" s="180"/>
      <c r="Z75" s="180"/>
      <c r="AA75" s="180"/>
    </row>
    <row r="76" spans="1:35" x14ac:dyDescent="0.4">
      <c r="K76" s="7"/>
      <c r="T76" s="38"/>
      <c r="U76" s="38"/>
      <c r="V76" s="38"/>
      <c r="W76" s="38"/>
      <c r="X76" s="12"/>
    </row>
    <row r="77" spans="1:35" x14ac:dyDescent="0.4">
      <c r="I77" s="1" t="s">
        <v>57</v>
      </c>
      <c r="R77" s="1" t="s">
        <v>57</v>
      </c>
      <c r="T77" s="18"/>
      <c r="U77" s="18"/>
      <c r="V77" s="18"/>
      <c r="W77" s="18"/>
      <c r="X77" s="13"/>
    </row>
    <row r="78" spans="1:35" x14ac:dyDescent="0.4">
      <c r="B78" s="133" t="str">
        <f>CONCATENATE(はじめに!$B$11,"・従業者数")</f>
        <v>・従業者数</v>
      </c>
      <c r="C78" s="134" t="str">
        <f t="shared" ref="C78:I78" si="8">CONCATENATE($B$16,"・林野面積")</f>
        <v>・林野面積</v>
      </c>
      <c r="D78" s="134" t="str">
        <f t="shared" si="8"/>
        <v>・林野面積</v>
      </c>
      <c r="E78" s="134" t="str">
        <f t="shared" si="8"/>
        <v>・林野面積</v>
      </c>
      <c r="F78" s="134" t="str">
        <f t="shared" si="8"/>
        <v>・林野面積</v>
      </c>
      <c r="G78" s="134" t="str">
        <f t="shared" si="8"/>
        <v>・林野面積</v>
      </c>
      <c r="H78" s="134" t="str">
        <f t="shared" si="8"/>
        <v>・林野面積</v>
      </c>
      <c r="I78" s="135" t="str">
        <f t="shared" si="8"/>
        <v>・林野面積</v>
      </c>
      <c r="K78" s="137" t="s">
        <v>198</v>
      </c>
      <c r="L78" s="137"/>
      <c r="M78" s="137"/>
      <c r="N78" s="137"/>
      <c r="O78" s="137"/>
      <c r="P78" s="137"/>
      <c r="Q78" s="137"/>
      <c r="R78" s="137"/>
      <c r="T78" s="18"/>
      <c r="U78" s="18"/>
      <c r="V78" s="18"/>
      <c r="W78" s="18"/>
      <c r="X78" s="13"/>
    </row>
    <row r="79" spans="1:35" x14ac:dyDescent="0.4">
      <c r="B79" s="244"/>
      <c r="C79" s="244"/>
      <c r="D79" s="244"/>
      <c r="E79" s="244"/>
      <c r="F79" s="244"/>
      <c r="G79" s="244"/>
      <c r="H79" s="244"/>
      <c r="I79" s="244"/>
      <c r="K79" s="244"/>
      <c r="L79" s="244"/>
      <c r="M79" s="244"/>
      <c r="N79" s="244"/>
      <c r="O79" s="244"/>
      <c r="P79" s="244"/>
      <c r="Q79" s="244"/>
      <c r="R79" s="244"/>
      <c r="T79" s="18"/>
      <c r="U79" s="18"/>
      <c r="V79" s="18"/>
      <c r="W79" s="18"/>
      <c r="X79" s="13"/>
    </row>
    <row r="80" spans="1:35" x14ac:dyDescent="0.4">
      <c r="E80" s="113" t="s">
        <v>22</v>
      </c>
      <c r="F80" s="113"/>
      <c r="G80" s="18"/>
      <c r="H80" s="18"/>
      <c r="I80" s="18"/>
      <c r="J80" s="18"/>
      <c r="K80" s="17"/>
      <c r="L80" s="18"/>
      <c r="M80" s="18"/>
      <c r="N80" s="113" t="s">
        <v>22</v>
      </c>
      <c r="O80" s="113"/>
      <c r="T80" s="18"/>
      <c r="U80" s="18"/>
      <c r="V80" s="18"/>
      <c r="W80" s="18"/>
      <c r="X80" s="13"/>
    </row>
    <row r="81" spans="1:35" x14ac:dyDescent="0.4">
      <c r="E81" s="114"/>
      <c r="F81" s="114"/>
      <c r="G81" s="18"/>
      <c r="H81" s="18"/>
      <c r="I81" s="18"/>
      <c r="J81" s="18"/>
      <c r="K81" s="17"/>
      <c r="L81" s="18"/>
      <c r="M81" s="18"/>
      <c r="N81" s="114"/>
      <c r="O81" s="114"/>
      <c r="T81" s="18"/>
      <c r="U81" s="18"/>
      <c r="V81" s="18"/>
      <c r="W81" s="18"/>
      <c r="X81" s="13"/>
    </row>
    <row r="82" spans="1:35" x14ac:dyDescent="0.4">
      <c r="B82" s="1" t="s">
        <v>199</v>
      </c>
      <c r="K82" s="7"/>
      <c r="T82" s="18"/>
      <c r="U82" s="18"/>
      <c r="V82" s="18"/>
      <c r="W82" s="18"/>
      <c r="X82" s="13"/>
    </row>
    <row r="83" spans="1:35" x14ac:dyDescent="0.4">
      <c r="I83" s="1" t="s">
        <v>57</v>
      </c>
      <c r="R83" s="1" t="s">
        <v>57</v>
      </c>
      <c r="T83" s="18"/>
      <c r="U83" s="18"/>
      <c r="V83" s="18"/>
      <c r="W83" s="18"/>
      <c r="X83" s="13"/>
    </row>
    <row r="84" spans="1:35" x14ac:dyDescent="0.4">
      <c r="B84" s="133" t="str">
        <f>CONCATENATE(はじめに!$B$11,"・従業者数")</f>
        <v>・従業者数</v>
      </c>
      <c r="C84" s="134" t="str">
        <f t="shared" ref="C84:I84" si="9">CONCATENATE($B$16,"・林野面積")</f>
        <v>・林野面積</v>
      </c>
      <c r="D84" s="134" t="str">
        <f t="shared" si="9"/>
        <v>・林野面積</v>
      </c>
      <c r="E84" s="134" t="str">
        <f t="shared" si="9"/>
        <v>・林野面積</v>
      </c>
      <c r="F84" s="134" t="str">
        <f t="shared" si="9"/>
        <v>・林野面積</v>
      </c>
      <c r="G84" s="134" t="str">
        <f t="shared" si="9"/>
        <v>・林野面積</v>
      </c>
      <c r="H84" s="134" t="str">
        <f t="shared" si="9"/>
        <v>・林野面積</v>
      </c>
      <c r="I84" s="135" t="str">
        <f t="shared" si="9"/>
        <v>・林野面積</v>
      </c>
      <c r="K84" s="137" t="s">
        <v>198</v>
      </c>
      <c r="L84" s="137"/>
      <c r="M84" s="137"/>
      <c r="N84" s="137"/>
      <c r="O84" s="137"/>
      <c r="P84" s="137"/>
      <c r="Q84" s="137"/>
      <c r="R84" s="137"/>
      <c r="T84" s="18"/>
      <c r="U84" s="18"/>
      <c r="V84" s="18"/>
      <c r="W84" s="18"/>
      <c r="X84" s="13"/>
    </row>
    <row r="85" spans="1:35" x14ac:dyDescent="0.4">
      <c r="B85" s="244"/>
      <c r="C85" s="244"/>
      <c r="D85" s="244"/>
      <c r="E85" s="244"/>
      <c r="F85" s="244"/>
      <c r="G85" s="244"/>
      <c r="H85" s="244"/>
      <c r="I85" s="244"/>
      <c r="K85" s="244"/>
      <c r="L85" s="244"/>
      <c r="M85" s="244"/>
      <c r="N85" s="244"/>
      <c r="O85" s="244"/>
      <c r="P85" s="244"/>
      <c r="Q85" s="244"/>
      <c r="R85" s="244"/>
      <c r="T85" s="18"/>
      <c r="U85" s="18"/>
      <c r="V85" s="18"/>
      <c r="W85" s="18"/>
      <c r="X85" s="13"/>
    </row>
    <row r="86" spans="1:35" x14ac:dyDescent="0.4">
      <c r="E86" s="113" t="s">
        <v>22</v>
      </c>
      <c r="F86" s="113"/>
      <c r="K86" s="7"/>
      <c r="N86" s="113" t="s">
        <v>22</v>
      </c>
      <c r="O86" s="113"/>
      <c r="S86" s="7" t="s">
        <v>68</v>
      </c>
      <c r="T86" s="18"/>
      <c r="U86" s="18"/>
      <c r="V86" s="18"/>
      <c r="W86" s="18"/>
      <c r="X86" s="13"/>
    </row>
    <row r="87" spans="1:35" x14ac:dyDescent="0.4">
      <c r="E87" s="149"/>
      <c r="F87" s="149"/>
      <c r="I87" s="1" t="s">
        <v>57</v>
      </c>
      <c r="N87" s="149"/>
      <c r="O87" s="149"/>
      <c r="R87" s="1" t="s">
        <v>57</v>
      </c>
      <c r="T87" s="18"/>
      <c r="U87" s="18"/>
      <c r="V87" s="18"/>
      <c r="W87" s="18"/>
      <c r="X87" s="13"/>
    </row>
    <row r="88" spans="1:35" x14ac:dyDescent="0.4">
      <c r="B88" s="133" t="str">
        <f>CONCATENATE(はじめに!$B$11,"・従業者数")</f>
        <v>・従業者数</v>
      </c>
      <c r="C88" s="134" t="str">
        <f t="shared" ref="C88:I88" si="10">CONCATENATE($B$16,"・林野面積")</f>
        <v>・林野面積</v>
      </c>
      <c r="D88" s="134" t="str">
        <f t="shared" si="10"/>
        <v>・林野面積</v>
      </c>
      <c r="E88" s="134" t="str">
        <f t="shared" si="10"/>
        <v>・林野面積</v>
      </c>
      <c r="F88" s="134" t="str">
        <f t="shared" si="10"/>
        <v>・林野面積</v>
      </c>
      <c r="G88" s="134" t="str">
        <f t="shared" si="10"/>
        <v>・林野面積</v>
      </c>
      <c r="H88" s="134" t="str">
        <f t="shared" si="10"/>
        <v>・林野面積</v>
      </c>
      <c r="I88" s="135" t="str">
        <f t="shared" si="10"/>
        <v>・林野面積</v>
      </c>
      <c r="K88" s="137" t="s">
        <v>198</v>
      </c>
      <c r="L88" s="137"/>
      <c r="M88" s="137"/>
      <c r="N88" s="137"/>
      <c r="O88" s="137"/>
      <c r="P88" s="137"/>
      <c r="Q88" s="137"/>
      <c r="R88" s="137"/>
      <c r="T88" s="18"/>
      <c r="U88" s="18"/>
      <c r="V88" s="18"/>
      <c r="W88" s="18"/>
      <c r="X88" s="13"/>
    </row>
    <row r="89" spans="1:35" x14ac:dyDescent="0.4">
      <c r="B89" s="130">
        <f>B79-B85</f>
        <v>0</v>
      </c>
      <c r="C89" s="131"/>
      <c r="D89" s="131"/>
      <c r="E89" s="131"/>
      <c r="F89" s="131"/>
      <c r="G89" s="131"/>
      <c r="H89" s="131"/>
      <c r="I89" s="132"/>
      <c r="K89" s="130">
        <f>K79-K85</f>
        <v>0</v>
      </c>
      <c r="L89" s="131"/>
      <c r="M89" s="131"/>
      <c r="N89" s="131"/>
      <c r="O89" s="131"/>
      <c r="P89" s="131"/>
      <c r="Q89" s="131"/>
      <c r="R89" s="132"/>
      <c r="T89" s="18"/>
      <c r="U89" s="18"/>
      <c r="V89" s="18"/>
      <c r="W89" s="18"/>
      <c r="X89" s="13"/>
    </row>
    <row r="90" spans="1:35" ht="19.5" thickBot="1" x14ac:dyDescent="0.45">
      <c r="E90" s="113" t="s">
        <v>22</v>
      </c>
      <c r="F90" s="113"/>
      <c r="N90" s="113" t="s">
        <v>22</v>
      </c>
      <c r="O90" s="113"/>
      <c r="T90" s="15"/>
      <c r="U90" s="15"/>
      <c r="V90" s="15"/>
      <c r="W90" s="15"/>
      <c r="X90" s="14"/>
      <c r="Y90" s="108" t="s">
        <v>178</v>
      </c>
      <c r="Z90" s="108"/>
      <c r="AA90" s="108"/>
      <c r="AB90" s="108"/>
      <c r="AC90" s="108"/>
      <c r="AD90" s="108"/>
      <c r="AE90" s="108"/>
      <c r="AF90" s="108"/>
      <c r="AG90" s="108"/>
      <c r="AH90" s="108"/>
      <c r="AI90" s="108"/>
    </row>
    <row r="91" spans="1:35" ht="19.5" thickTop="1" x14ac:dyDescent="0.4">
      <c r="E91" s="149"/>
      <c r="F91" s="149"/>
      <c r="H91" s="1" t="s">
        <v>19</v>
      </c>
      <c r="N91" s="149"/>
      <c r="O91" s="149"/>
      <c r="Q91" s="1" t="s">
        <v>19</v>
      </c>
      <c r="Y91" s="108"/>
      <c r="Z91" s="108"/>
      <c r="AA91" s="108"/>
      <c r="AB91" s="108"/>
      <c r="AC91" s="108"/>
      <c r="AD91" s="108"/>
      <c r="AE91" s="108"/>
      <c r="AF91" s="108"/>
      <c r="AG91" s="108"/>
      <c r="AH91" s="108"/>
      <c r="AI91" s="108"/>
    </row>
    <row r="92" spans="1:35" x14ac:dyDescent="0.4">
      <c r="B92" s="145">
        <f>はじめに!$B$11</f>
        <v>0</v>
      </c>
      <c r="C92" s="146">
        <f t="shared" ref="C92:I92" si="11">$B$16</f>
        <v>0</v>
      </c>
      <c r="D92" s="146">
        <f t="shared" si="11"/>
        <v>0</v>
      </c>
      <c r="E92" s="146">
        <f t="shared" si="11"/>
        <v>0</v>
      </c>
      <c r="F92" s="146">
        <f t="shared" si="11"/>
        <v>0</v>
      </c>
      <c r="G92" s="146">
        <f t="shared" si="11"/>
        <v>0</v>
      </c>
      <c r="H92" s="146">
        <f t="shared" si="11"/>
        <v>0</v>
      </c>
      <c r="I92" s="147">
        <f t="shared" si="11"/>
        <v>0</v>
      </c>
      <c r="K92" s="148" t="s">
        <v>42</v>
      </c>
      <c r="L92" s="148"/>
      <c r="M92" s="148"/>
      <c r="N92" s="148"/>
      <c r="O92" s="148"/>
      <c r="P92" s="148"/>
      <c r="Q92" s="148"/>
      <c r="R92" s="148"/>
    </row>
    <row r="93" spans="1:35" x14ac:dyDescent="0.4">
      <c r="B93" s="130">
        <f>B89*T75</f>
        <v>0</v>
      </c>
      <c r="C93" s="131"/>
      <c r="D93" s="131"/>
      <c r="E93" s="131"/>
      <c r="F93" s="131"/>
      <c r="G93" s="131"/>
      <c r="H93" s="131"/>
      <c r="I93" s="132"/>
      <c r="K93" s="130">
        <f>K89*T75</f>
        <v>0</v>
      </c>
      <c r="L93" s="131"/>
      <c r="M93" s="131"/>
      <c r="N93" s="131"/>
      <c r="O93" s="131"/>
      <c r="P93" s="131"/>
      <c r="Q93" s="131"/>
      <c r="R93" s="132"/>
    </row>
    <row r="95" spans="1:35" x14ac:dyDescent="0.4">
      <c r="A95" s="1" t="s">
        <v>203</v>
      </c>
    </row>
    <row r="96" spans="1:35" x14ac:dyDescent="0.4">
      <c r="H96" s="1" t="s">
        <v>19</v>
      </c>
      <c r="R96" s="1" t="s">
        <v>173</v>
      </c>
      <c r="Y96" s="1" t="s">
        <v>175</v>
      </c>
    </row>
    <row r="97" spans="2:27" x14ac:dyDescent="0.4">
      <c r="B97" s="137" t="s">
        <v>204</v>
      </c>
      <c r="C97" s="137"/>
      <c r="D97" s="137"/>
      <c r="E97" s="137"/>
      <c r="F97" s="137"/>
      <c r="G97" s="137"/>
      <c r="H97" s="137"/>
      <c r="I97" s="137"/>
      <c r="J97" s="136" t="s">
        <v>27</v>
      </c>
      <c r="K97" s="137" t="s">
        <v>205</v>
      </c>
      <c r="L97" s="137"/>
      <c r="M97" s="137"/>
      <c r="N97" s="137"/>
      <c r="O97" s="137"/>
      <c r="P97" s="137"/>
      <c r="Q97" s="137"/>
      <c r="R97" s="137"/>
      <c r="S97" s="163" t="s">
        <v>15</v>
      </c>
      <c r="T97" s="137" t="s">
        <v>174</v>
      </c>
      <c r="U97" s="137"/>
      <c r="V97" s="137"/>
      <c r="W97" s="137"/>
      <c r="X97" s="137"/>
      <c r="Y97" s="137"/>
      <c r="Z97" s="137"/>
      <c r="AA97" s="137"/>
    </row>
    <row r="98" spans="2:27" x14ac:dyDescent="0.4">
      <c r="B98" s="244"/>
      <c r="C98" s="244"/>
      <c r="D98" s="244"/>
      <c r="E98" s="244"/>
      <c r="F98" s="244"/>
      <c r="G98" s="244"/>
      <c r="H98" s="244"/>
      <c r="I98" s="244"/>
      <c r="J98" s="136"/>
      <c r="K98" s="244"/>
      <c r="L98" s="244"/>
      <c r="M98" s="244"/>
      <c r="N98" s="244"/>
      <c r="O98" s="244"/>
      <c r="P98" s="244"/>
      <c r="Q98" s="244"/>
      <c r="R98" s="244"/>
      <c r="S98" s="163"/>
      <c r="T98" s="180" t="e">
        <f>B98/K98</f>
        <v>#DIV/0!</v>
      </c>
      <c r="U98" s="180"/>
      <c r="V98" s="180"/>
      <c r="W98" s="180"/>
      <c r="X98" s="180"/>
      <c r="Y98" s="180"/>
      <c r="Z98" s="180"/>
      <c r="AA98" s="180"/>
    </row>
    <row r="99" spans="2:27" x14ac:dyDescent="0.4">
      <c r="K99" s="7"/>
      <c r="T99" s="38"/>
      <c r="U99" s="38"/>
      <c r="V99" s="38"/>
      <c r="W99" s="38"/>
      <c r="X99" s="12"/>
    </row>
    <row r="100" spans="2:27" x14ac:dyDescent="0.4">
      <c r="I100" s="1" t="s">
        <v>57</v>
      </c>
      <c r="R100" s="1" t="s">
        <v>57</v>
      </c>
      <c r="T100" s="18"/>
      <c r="U100" s="18"/>
      <c r="V100" s="18"/>
      <c r="W100" s="18"/>
      <c r="X100" s="13"/>
    </row>
    <row r="101" spans="2:27" x14ac:dyDescent="0.4">
      <c r="B101" s="133" t="str">
        <f>CONCATENATE(はじめに!$B$11,"・従業者数")</f>
        <v>・従業者数</v>
      </c>
      <c r="C101" s="134" t="str">
        <f t="shared" ref="C101:I101" si="12">CONCATENATE($B$16,"・林野面積")</f>
        <v>・林野面積</v>
      </c>
      <c r="D101" s="134" t="str">
        <f t="shared" si="12"/>
        <v>・林野面積</v>
      </c>
      <c r="E101" s="134" t="str">
        <f t="shared" si="12"/>
        <v>・林野面積</v>
      </c>
      <c r="F101" s="134" t="str">
        <f t="shared" si="12"/>
        <v>・林野面積</v>
      </c>
      <c r="G101" s="134" t="str">
        <f t="shared" si="12"/>
        <v>・林野面積</v>
      </c>
      <c r="H101" s="134" t="str">
        <f t="shared" si="12"/>
        <v>・林野面積</v>
      </c>
      <c r="I101" s="135" t="str">
        <f t="shared" si="12"/>
        <v>・林野面積</v>
      </c>
      <c r="K101" s="137" t="s">
        <v>198</v>
      </c>
      <c r="L101" s="137"/>
      <c r="M101" s="137"/>
      <c r="N101" s="137"/>
      <c r="O101" s="137"/>
      <c r="P101" s="137"/>
      <c r="Q101" s="137"/>
      <c r="R101" s="137"/>
      <c r="T101" s="18"/>
      <c r="U101" s="18"/>
      <c r="V101" s="18"/>
      <c r="W101" s="18"/>
      <c r="X101" s="13"/>
    </row>
    <row r="102" spans="2:27" x14ac:dyDescent="0.4">
      <c r="B102" s="244"/>
      <c r="C102" s="244"/>
      <c r="D102" s="244"/>
      <c r="E102" s="244"/>
      <c r="F102" s="244"/>
      <c r="G102" s="244"/>
      <c r="H102" s="244"/>
      <c r="I102" s="244"/>
      <c r="K102" s="244"/>
      <c r="L102" s="244"/>
      <c r="M102" s="244"/>
      <c r="N102" s="244"/>
      <c r="O102" s="244"/>
      <c r="P102" s="244"/>
      <c r="Q102" s="244"/>
      <c r="R102" s="244"/>
      <c r="T102" s="18"/>
      <c r="U102" s="18"/>
      <c r="V102" s="18"/>
      <c r="W102" s="18"/>
      <c r="X102" s="13"/>
    </row>
    <row r="103" spans="2:27" x14ac:dyDescent="0.4">
      <c r="E103" s="113" t="s">
        <v>22</v>
      </c>
      <c r="F103" s="113"/>
      <c r="G103" s="18"/>
      <c r="H103" s="18"/>
      <c r="I103" s="18"/>
      <c r="J103" s="18"/>
      <c r="K103" s="17"/>
      <c r="L103" s="18"/>
      <c r="M103" s="18"/>
      <c r="N103" s="113" t="s">
        <v>22</v>
      </c>
      <c r="O103" s="113"/>
      <c r="T103" s="18"/>
      <c r="U103" s="18"/>
      <c r="V103" s="18"/>
      <c r="W103" s="18"/>
      <c r="X103" s="13"/>
    </row>
    <row r="104" spans="2:27" x14ac:dyDescent="0.4">
      <c r="E104" s="114"/>
      <c r="F104" s="114"/>
      <c r="G104" s="18"/>
      <c r="H104" s="18"/>
      <c r="I104" s="18"/>
      <c r="J104" s="18"/>
      <c r="K104" s="17"/>
      <c r="L104" s="18"/>
      <c r="M104" s="18"/>
      <c r="N104" s="114"/>
      <c r="O104" s="114"/>
      <c r="T104" s="18"/>
      <c r="U104" s="18"/>
      <c r="V104" s="18"/>
      <c r="W104" s="18"/>
      <c r="X104" s="13"/>
    </row>
    <row r="105" spans="2:27" x14ac:dyDescent="0.4">
      <c r="B105" s="1" t="s">
        <v>199</v>
      </c>
      <c r="K105" s="7"/>
      <c r="T105" s="18"/>
      <c r="U105" s="18"/>
      <c r="V105" s="18"/>
      <c r="W105" s="18"/>
      <c r="X105" s="13"/>
    </row>
    <row r="106" spans="2:27" x14ac:dyDescent="0.4">
      <c r="I106" s="1" t="s">
        <v>57</v>
      </c>
      <c r="R106" s="1" t="s">
        <v>57</v>
      </c>
      <c r="T106" s="18"/>
      <c r="U106" s="18"/>
      <c r="V106" s="18"/>
      <c r="W106" s="18"/>
      <c r="X106" s="13"/>
    </row>
    <row r="107" spans="2:27" x14ac:dyDescent="0.4">
      <c r="B107" s="133" t="str">
        <f>CONCATENATE(はじめに!$B$11,"・従業者数")</f>
        <v>・従業者数</v>
      </c>
      <c r="C107" s="134" t="str">
        <f t="shared" ref="C107:I107" si="13">CONCATENATE($B$16,"・林野面積")</f>
        <v>・林野面積</v>
      </c>
      <c r="D107" s="134" t="str">
        <f t="shared" si="13"/>
        <v>・林野面積</v>
      </c>
      <c r="E107" s="134" t="str">
        <f t="shared" si="13"/>
        <v>・林野面積</v>
      </c>
      <c r="F107" s="134" t="str">
        <f t="shared" si="13"/>
        <v>・林野面積</v>
      </c>
      <c r="G107" s="134" t="str">
        <f t="shared" si="13"/>
        <v>・林野面積</v>
      </c>
      <c r="H107" s="134" t="str">
        <f t="shared" si="13"/>
        <v>・林野面積</v>
      </c>
      <c r="I107" s="135" t="str">
        <f t="shared" si="13"/>
        <v>・林野面積</v>
      </c>
      <c r="K107" s="137" t="s">
        <v>198</v>
      </c>
      <c r="L107" s="137"/>
      <c r="M107" s="137"/>
      <c r="N107" s="137"/>
      <c r="O107" s="137"/>
      <c r="P107" s="137"/>
      <c r="Q107" s="137"/>
      <c r="R107" s="137"/>
      <c r="T107" s="18"/>
      <c r="U107" s="18"/>
      <c r="V107" s="18"/>
      <c r="W107" s="18"/>
      <c r="X107" s="13"/>
    </row>
    <row r="108" spans="2:27" x14ac:dyDescent="0.4">
      <c r="B108" s="244"/>
      <c r="C108" s="244"/>
      <c r="D108" s="244"/>
      <c r="E108" s="244"/>
      <c r="F108" s="244"/>
      <c r="G108" s="244"/>
      <c r="H108" s="244"/>
      <c r="I108" s="244"/>
      <c r="K108" s="244"/>
      <c r="L108" s="244"/>
      <c r="M108" s="244"/>
      <c r="N108" s="244"/>
      <c r="O108" s="244"/>
      <c r="P108" s="244"/>
      <c r="Q108" s="244"/>
      <c r="R108" s="244"/>
      <c r="T108" s="18"/>
      <c r="U108" s="18"/>
      <c r="V108" s="18"/>
      <c r="W108" s="18"/>
      <c r="X108" s="13"/>
    </row>
    <row r="109" spans="2:27" x14ac:dyDescent="0.4">
      <c r="E109" s="113" t="s">
        <v>22</v>
      </c>
      <c r="F109" s="113"/>
      <c r="K109" s="7"/>
      <c r="N109" s="113" t="s">
        <v>22</v>
      </c>
      <c r="O109" s="113"/>
      <c r="S109" s="7" t="s">
        <v>68</v>
      </c>
      <c r="T109" s="18"/>
      <c r="U109" s="18"/>
      <c r="V109" s="18"/>
      <c r="W109" s="18"/>
      <c r="X109" s="13"/>
    </row>
    <row r="110" spans="2:27" x14ac:dyDescent="0.4">
      <c r="E110" s="149"/>
      <c r="F110" s="149"/>
      <c r="I110" s="1" t="s">
        <v>57</v>
      </c>
      <c r="N110" s="149"/>
      <c r="O110" s="149"/>
      <c r="R110" s="1" t="s">
        <v>57</v>
      </c>
      <c r="T110" s="18"/>
      <c r="U110" s="18"/>
      <c r="V110" s="18"/>
      <c r="W110" s="18"/>
      <c r="X110" s="13"/>
    </row>
    <row r="111" spans="2:27" x14ac:dyDescent="0.4">
      <c r="B111" s="133" t="str">
        <f>CONCATENATE(はじめに!$B$11,"・従業者数")</f>
        <v>・従業者数</v>
      </c>
      <c r="C111" s="134" t="str">
        <f t="shared" ref="C111:I111" si="14">CONCATENATE($B$16,"・林野面積")</f>
        <v>・林野面積</v>
      </c>
      <c r="D111" s="134" t="str">
        <f t="shared" si="14"/>
        <v>・林野面積</v>
      </c>
      <c r="E111" s="134" t="str">
        <f t="shared" si="14"/>
        <v>・林野面積</v>
      </c>
      <c r="F111" s="134" t="str">
        <f t="shared" si="14"/>
        <v>・林野面積</v>
      </c>
      <c r="G111" s="134" t="str">
        <f t="shared" si="14"/>
        <v>・林野面積</v>
      </c>
      <c r="H111" s="134" t="str">
        <f t="shared" si="14"/>
        <v>・林野面積</v>
      </c>
      <c r="I111" s="135" t="str">
        <f t="shared" si="14"/>
        <v>・林野面積</v>
      </c>
      <c r="K111" s="137" t="s">
        <v>198</v>
      </c>
      <c r="L111" s="137"/>
      <c r="M111" s="137"/>
      <c r="N111" s="137"/>
      <c r="O111" s="137"/>
      <c r="P111" s="137"/>
      <c r="Q111" s="137"/>
      <c r="R111" s="137"/>
      <c r="T111" s="18"/>
      <c r="U111" s="18"/>
      <c r="V111" s="18"/>
      <c r="W111" s="18"/>
      <c r="X111" s="13"/>
    </row>
    <row r="112" spans="2:27" x14ac:dyDescent="0.4">
      <c r="B112" s="130">
        <f>B102-B108</f>
        <v>0</v>
      </c>
      <c r="C112" s="131"/>
      <c r="D112" s="131"/>
      <c r="E112" s="131"/>
      <c r="F112" s="131"/>
      <c r="G112" s="131"/>
      <c r="H112" s="131"/>
      <c r="I112" s="132"/>
      <c r="K112" s="130">
        <f>K102-K108</f>
        <v>0</v>
      </c>
      <c r="L112" s="131"/>
      <c r="M112" s="131"/>
      <c r="N112" s="131"/>
      <c r="O112" s="131"/>
      <c r="P112" s="131"/>
      <c r="Q112" s="131"/>
      <c r="R112" s="132"/>
      <c r="T112" s="18"/>
      <c r="U112" s="18"/>
      <c r="V112" s="18"/>
      <c r="W112" s="18"/>
      <c r="X112" s="13"/>
    </row>
    <row r="113" spans="1:35" ht="19.5" thickBot="1" x14ac:dyDescent="0.45">
      <c r="E113" s="113" t="s">
        <v>22</v>
      </c>
      <c r="F113" s="113"/>
      <c r="N113" s="113" t="s">
        <v>22</v>
      </c>
      <c r="O113" s="113"/>
      <c r="T113" s="15"/>
      <c r="U113" s="15"/>
      <c r="V113" s="15"/>
      <c r="W113" s="15"/>
      <c r="X113" s="14"/>
      <c r="Y113" s="108" t="s">
        <v>178</v>
      </c>
      <c r="Z113" s="108"/>
      <c r="AA113" s="108"/>
      <c r="AB113" s="108"/>
      <c r="AC113" s="108"/>
      <c r="AD113" s="108"/>
      <c r="AE113" s="108"/>
      <c r="AF113" s="108"/>
      <c r="AG113" s="108"/>
      <c r="AH113" s="108"/>
      <c r="AI113" s="108"/>
    </row>
    <row r="114" spans="1:35" ht="19.5" thickTop="1" x14ac:dyDescent="0.4">
      <c r="E114" s="149"/>
      <c r="F114" s="149"/>
      <c r="H114" s="1" t="s">
        <v>19</v>
      </c>
      <c r="N114" s="149"/>
      <c r="O114" s="149"/>
      <c r="Q114" s="1" t="s">
        <v>19</v>
      </c>
      <c r="Y114" s="108"/>
      <c r="Z114" s="108"/>
      <c r="AA114" s="108"/>
      <c r="AB114" s="108"/>
      <c r="AC114" s="108"/>
      <c r="AD114" s="108"/>
      <c r="AE114" s="108"/>
      <c r="AF114" s="108"/>
      <c r="AG114" s="108"/>
      <c r="AH114" s="108"/>
      <c r="AI114" s="108"/>
    </row>
    <row r="115" spans="1:35" x14ac:dyDescent="0.4">
      <c r="B115" s="145">
        <f>はじめに!$B$11</f>
        <v>0</v>
      </c>
      <c r="C115" s="146">
        <f t="shared" ref="C115:I115" si="15">$B$16</f>
        <v>0</v>
      </c>
      <c r="D115" s="146">
        <f t="shared" si="15"/>
        <v>0</v>
      </c>
      <c r="E115" s="146">
        <f t="shared" si="15"/>
        <v>0</v>
      </c>
      <c r="F115" s="146">
        <f t="shared" si="15"/>
        <v>0</v>
      </c>
      <c r="G115" s="146">
        <f t="shared" si="15"/>
        <v>0</v>
      </c>
      <c r="H115" s="146">
        <f t="shared" si="15"/>
        <v>0</v>
      </c>
      <c r="I115" s="147">
        <f t="shared" si="15"/>
        <v>0</v>
      </c>
      <c r="K115" s="148" t="s">
        <v>42</v>
      </c>
      <c r="L115" s="148"/>
      <c r="M115" s="148"/>
      <c r="N115" s="148"/>
      <c r="O115" s="148"/>
      <c r="P115" s="148"/>
      <c r="Q115" s="148"/>
      <c r="R115" s="148"/>
    </row>
    <row r="116" spans="1:35" x14ac:dyDescent="0.4">
      <c r="B116" s="130" t="e">
        <f>B112*T98</f>
        <v>#DIV/0!</v>
      </c>
      <c r="C116" s="131"/>
      <c r="D116" s="131"/>
      <c r="E116" s="131"/>
      <c r="F116" s="131"/>
      <c r="G116" s="131"/>
      <c r="H116" s="131"/>
      <c r="I116" s="132"/>
      <c r="K116" s="130" t="e">
        <f>K112*T98</f>
        <v>#DIV/0!</v>
      </c>
      <c r="L116" s="131"/>
      <c r="M116" s="131"/>
      <c r="N116" s="131"/>
      <c r="O116" s="131"/>
      <c r="P116" s="131"/>
      <c r="Q116" s="131"/>
      <c r="R116" s="132"/>
    </row>
    <row r="118" spans="1:35" x14ac:dyDescent="0.4">
      <c r="A118" s="1" t="s">
        <v>206</v>
      </c>
    </row>
    <row r="119" spans="1:35" x14ac:dyDescent="0.4">
      <c r="H119" s="1" t="s">
        <v>19</v>
      </c>
      <c r="R119" s="1" t="s">
        <v>173</v>
      </c>
      <c r="Y119" s="1" t="s">
        <v>175</v>
      </c>
    </row>
    <row r="120" spans="1:35" x14ac:dyDescent="0.4">
      <c r="B120" s="182" t="s">
        <v>207</v>
      </c>
      <c r="C120" s="182"/>
      <c r="D120" s="182"/>
      <c r="E120" s="182"/>
      <c r="F120" s="182"/>
      <c r="G120" s="182"/>
      <c r="H120" s="182"/>
      <c r="I120" s="182"/>
      <c r="J120" s="136" t="s">
        <v>27</v>
      </c>
      <c r="K120" s="182" t="s">
        <v>207</v>
      </c>
      <c r="L120" s="182"/>
      <c r="M120" s="182"/>
      <c r="N120" s="182"/>
      <c r="O120" s="182"/>
      <c r="P120" s="182"/>
      <c r="Q120" s="182"/>
      <c r="R120" s="182"/>
      <c r="S120" s="163" t="s">
        <v>15</v>
      </c>
      <c r="T120" s="137" t="s">
        <v>174</v>
      </c>
      <c r="U120" s="137"/>
      <c r="V120" s="137"/>
      <c r="W120" s="137"/>
      <c r="X120" s="137"/>
      <c r="Y120" s="137"/>
      <c r="Z120" s="137"/>
      <c r="AA120" s="137"/>
    </row>
    <row r="121" spans="1:35" x14ac:dyDescent="0.4">
      <c r="B121" s="244"/>
      <c r="C121" s="244"/>
      <c r="D121" s="244"/>
      <c r="E121" s="244"/>
      <c r="F121" s="244"/>
      <c r="G121" s="244"/>
      <c r="H121" s="244"/>
      <c r="I121" s="244"/>
      <c r="J121" s="136"/>
      <c r="K121" s="244"/>
      <c r="L121" s="244"/>
      <c r="M121" s="244"/>
      <c r="N121" s="244"/>
      <c r="O121" s="244"/>
      <c r="P121" s="244"/>
      <c r="Q121" s="244"/>
      <c r="R121" s="244"/>
      <c r="S121" s="163"/>
      <c r="T121" s="180" t="e">
        <f>B121/K121</f>
        <v>#DIV/0!</v>
      </c>
      <c r="U121" s="180"/>
      <c r="V121" s="180"/>
      <c r="W121" s="180"/>
      <c r="X121" s="180"/>
      <c r="Y121" s="180"/>
      <c r="Z121" s="180"/>
      <c r="AA121" s="180"/>
    </row>
    <row r="122" spans="1:35" x14ac:dyDescent="0.4">
      <c r="K122" s="7"/>
      <c r="T122" s="38"/>
      <c r="U122" s="38"/>
      <c r="V122" s="38"/>
      <c r="W122" s="38"/>
      <c r="X122" s="12"/>
    </row>
    <row r="123" spans="1:35" ht="18.75" customHeight="1" x14ac:dyDescent="0.4">
      <c r="I123" s="1" t="s">
        <v>57</v>
      </c>
      <c r="R123" s="1" t="s">
        <v>57</v>
      </c>
      <c r="T123" s="18"/>
      <c r="U123" s="18"/>
      <c r="V123" s="18"/>
      <c r="W123" s="18"/>
      <c r="X123" s="13"/>
    </row>
    <row r="124" spans="1:35" ht="18.75" customHeight="1" x14ac:dyDescent="0.4">
      <c r="B124" s="133" t="str">
        <f>CONCATENATE(はじめに!$B$11,"・従業者数")</f>
        <v>・従業者数</v>
      </c>
      <c r="C124" s="134" t="str">
        <f t="shared" ref="C124:I124" si="16">CONCATENATE($B$16,"・林野面積")</f>
        <v>・林野面積</v>
      </c>
      <c r="D124" s="134" t="str">
        <f t="shared" si="16"/>
        <v>・林野面積</v>
      </c>
      <c r="E124" s="134" t="str">
        <f t="shared" si="16"/>
        <v>・林野面積</v>
      </c>
      <c r="F124" s="134" t="str">
        <f t="shared" si="16"/>
        <v>・林野面積</v>
      </c>
      <c r="G124" s="134" t="str">
        <f t="shared" si="16"/>
        <v>・林野面積</v>
      </c>
      <c r="H124" s="134" t="str">
        <f t="shared" si="16"/>
        <v>・林野面積</v>
      </c>
      <c r="I124" s="135" t="str">
        <f t="shared" si="16"/>
        <v>・林野面積</v>
      </c>
      <c r="K124" s="137" t="s">
        <v>198</v>
      </c>
      <c r="L124" s="137"/>
      <c r="M124" s="137"/>
      <c r="N124" s="137"/>
      <c r="O124" s="137"/>
      <c r="P124" s="137"/>
      <c r="Q124" s="137"/>
      <c r="R124" s="137"/>
      <c r="T124" s="18"/>
      <c r="U124" s="18"/>
      <c r="V124" s="18"/>
      <c r="W124" s="18"/>
      <c r="X124" s="13"/>
    </row>
    <row r="125" spans="1:35" ht="18.75" customHeight="1" x14ac:dyDescent="0.4">
      <c r="B125" s="244"/>
      <c r="C125" s="244"/>
      <c r="D125" s="244"/>
      <c r="E125" s="244"/>
      <c r="F125" s="244"/>
      <c r="G125" s="244"/>
      <c r="H125" s="244"/>
      <c r="I125" s="244"/>
      <c r="K125" s="244"/>
      <c r="L125" s="244"/>
      <c r="M125" s="244"/>
      <c r="N125" s="244"/>
      <c r="O125" s="244"/>
      <c r="P125" s="244"/>
      <c r="Q125" s="244"/>
      <c r="R125" s="244"/>
      <c r="T125" s="18"/>
      <c r="U125" s="18"/>
      <c r="V125" s="18"/>
      <c r="W125" s="18"/>
      <c r="X125" s="13"/>
    </row>
    <row r="126" spans="1:35" ht="18.75" customHeight="1" x14ac:dyDescent="0.4">
      <c r="E126" s="29"/>
      <c r="F126" s="29"/>
      <c r="G126" s="18"/>
      <c r="H126" s="18"/>
      <c r="I126" s="18"/>
      <c r="J126" s="18"/>
      <c r="K126" s="17"/>
      <c r="L126" s="18"/>
      <c r="M126" s="18"/>
      <c r="N126" s="29"/>
      <c r="O126" s="29"/>
      <c r="T126" s="18"/>
      <c r="U126" s="18"/>
      <c r="V126" s="18"/>
      <c r="W126" s="18"/>
      <c r="X126" s="13"/>
    </row>
    <row r="127" spans="1:35" x14ac:dyDescent="0.4">
      <c r="B127" s="1" t="s">
        <v>199</v>
      </c>
      <c r="K127" s="7"/>
      <c r="T127" s="18"/>
      <c r="U127" s="18"/>
      <c r="V127" s="18"/>
      <c r="W127" s="18"/>
      <c r="X127" s="13"/>
    </row>
    <row r="128" spans="1:35" x14ac:dyDescent="0.4">
      <c r="I128" s="1" t="s">
        <v>57</v>
      </c>
      <c r="R128" s="1" t="s">
        <v>57</v>
      </c>
      <c r="T128" s="18"/>
      <c r="U128" s="18"/>
      <c r="V128" s="18"/>
      <c r="W128" s="18"/>
      <c r="X128" s="13"/>
    </row>
    <row r="129" spans="1:35" x14ac:dyDescent="0.4">
      <c r="B129" s="133" t="str">
        <f>CONCATENATE(はじめに!$B$11,"・従業者数")</f>
        <v>・従業者数</v>
      </c>
      <c r="C129" s="134" t="str">
        <f t="shared" ref="C129:I129" si="17">CONCATENATE($B$16,"・林野面積")</f>
        <v>・林野面積</v>
      </c>
      <c r="D129" s="134" t="str">
        <f t="shared" si="17"/>
        <v>・林野面積</v>
      </c>
      <c r="E129" s="134" t="str">
        <f t="shared" si="17"/>
        <v>・林野面積</v>
      </c>
      <c r="F129" s="134" t="str">
        <f t="shared" si="17"/>
        <v>・林野面積</v>
      </c>
      <c r="G129" s="134" t="str">
        <f t="shared" si="17"/>
        <v>・林野面積</v>
      </c>
      <c r="H129" s="134" t="str">
        <f t="shared" si="17"/>
        <v>・林野面積</v>
      </c>
      <c r="I129" s="135" t="str">
        <f t="shared" si="17"/>
        <v>・林野面積</v>
      </c>
      <c r="K129" s="137" t="s">
        <v>198</v>
      </c>
      <c r="L129" s="137"/>
      <c r="M129" s="137"/>
      <c r="N129" s="137"/>
      <c r="O129" s="137"/>
      <c r="P129" s="137"/>
      <c r="Q129" s="137"/>
      <c r="R129" s="137"/>
      <c r="T129" s="18"/>
      <c r="U129" s="18"/>
      <c r="V129" s="18"/>
      <c r="W129" s="18"/>
      <c r="X129" s="13"/>
    </row>
    <row r="130" spans="1:35" x14ac:dyDescent="0.4">
      <c r="B130" s="244"/>
      <c r="C130" s="244"/>
      <c r="D130" s="244"/>
      <c r="E130" s="244"/>
      <c r="F130" s="244"/>
      <c r="G130" s="244"/>
      <c r="H130" s="244"/>
      <c r="I130" s="244"/>
      <c r="K130" s="244"/>
      <c r="L130" s="244"/>
      <c r="M130" s="244"/>
      <c r="N130" s="244"/>
      <c r="O130" s="244"/>
      <c r="P130" s="244"/>
      <c r="Q130" s="244"/>
      <c r="R130" s="244"/>
      <c r="T130" s="18"/>
      <c r="U130" s="18"/>
      <c r="V130" s="18"/>
      <c r="W130" s="18"/>
      <c r="X130" s="13"/>
    </row>
    <row r="131" spans="1:35" x14ac:dyDescent="0.4">
      <c r="E131" s="113" t="s">
        <v>22</v>
      </c>
      <c r="F131" s="113"/>
      <c r="K131" s="7"/>
      <c r="N131" s="113" t="s">
        <v>22</v>
      </c>
      <c r="O131" s="113"/>
      <c r="S131" s="7" t="s">
        <v>68</v>
      </c>
      <c r="T131" s="18"/>
      <c r="U131" s="18"/>
      <c r="V131" s="18"/>
      <c r="W131" s="18"/>
      <c r="X131" s="13"/>
    </row>
    <row r="132" spans="1:35" x14ac:dyDescent="0.4">
      <c r="E132" s="149"/>
      <c r="F132" s="149"/>
      <c r="I132" s="1" t="s">
        <v>57</v>
      </c>
      <c r="N132" s="149"/>
      <c r="O132" s="149"/>
      <c r="R132" s="1" t="s">
        <v>57</v>
      </c>
      <c r="T132" s="18"/>
      <c r="U132" s="18"/>
      <c r="V132" s="18"/>
      <c r="W132" s="18"/>
      <c r="X132" s="13"/>
    </row>
    <row r="133" spans="1:35" x14ac:dyDescent="0.4">
      <c r="B133" s="133" t="str">
        <f>CONCATENATE(はじめに!$B$11,"・従業者数")</f>
        <v>・従業者数</v>
      </c>
      <c r="C133" s="134" t="str">
        <f t="shared" ref="C133:I133" si="18">CONCATENATE($B$16,"・林野面積")</f>
        <v>・林野面積</v>
      </c>
      <c r="D133" s="134" t="str">
        <f t="shared" si="18"/>
        <v>・林野面積</v>
      </c>
      <c r="E133" s="134" t="str">
        <f t="shared" si="18"/>
        <v>・林野面積</v>
      </c>
      <c r="F133" s="134" t="str">
        <f t="shared" si="18"/>
        <v>・林野面積</v>
      </c>
      <c r="G133" s="134" t="str">
        <f t="shared" si="18"/>
        <v>・林野面積</v>
      </c>
      <c r="H133" s="134" t="str">
        <f t="shared" si="18"/>
        <v>・林野面積</v>
      </c>
      <c r="I133" s="135" t="str">
        <f t="shared" si="18"/>
        <v>・林野面積</v>
      </c>
      <c r="K133" s="137" t="s">
        <v>198</v>
      </c>
      <c r="L133" s="137"/>
      <c r="M133" s="137"/>
      <c r="N133" s="137"/>
      <c r="O133" s="137"/>
      <c r="P133" s="137"/>
      <c r="Q133" s="137"/>
      <c r="R133" s="137"/>
      <c r="T133" s="18"/>
      <c r="U133" s="18"/>
      <c r="V133" s="18"/>
      <c r="W133" s="18"/>
      <c r="X133" s="13"/>
    </row>
    <row r="134" spans="1:35" x14ac:dyDescent="0.4">
      <c r="B134" s="130">
        <f>B125-B130</f>
        <v>0</v>
      </c>
      <c r="C134" s="131"/>
      <c r="D134" s="131"/>
      <c r="E134" s="131"/>
      <c r="F134" s="131"/>
      <c r="G134" s="131"/>
      <c r="H134" s="131"/>
      <c r="I134" s="132"/>
      <c r="K134" s="130">
        <f>K125-K130</f>
        <v>0</v>
      </c>
      <c r="L134" s="131"/>
      <c r="M134" s="131"/>
      <c r="N134" s="131"/>
      <c r="O134" s="131"/>
      <c r="P134" s="131"/>
      <c r="Q134" s="131"/>
      <c r="R134" s="132"/>
      <c r="T134" s="18"/>
      <c r="U134" s="18"/>
      <c r="V134" s="18"/>
      <c r="W134" s="18"/>
      <c r="X134" s="13"/>
    </row>
    <row r="135" spans="1:35" ht="19.5" thickBot="1" x14ac:dyDescent="0.45">
      <c r="E135" s="113" t="s">
        <v>22</v>
      </c>
      <c r="F135" s="113"/>
      <c r="N135" s="113" t="s">
        <v>22</v>
      </c>
      <c r="O135" s="113"/>
      <c r="T135" s="15"/>
      <c r="U135" s="15"/>
      <c r="V135" s="15"/>
      <c r="W135" s="15"/>
      <c r="X135" s="14"/>
      <c r="Y135" s="108" t="s">
        <v>178</v>
      </c>
      <c r="Z135" s="108"/>
      <c r="AA135" s="108"/>
      <c r="AB135" s="108"/>
      <c r="AC135" s="108"/>
      <c r="AD135" s="108"/>
      <c r="AE135" s="108"/>
      <c r="AF135" s="108"/>
      <c r="AG135" s="108"/>
      <c r="AH135" s="108"/>
      <c r="AI135" s="108"/>
    </row>
    <row r="136" spans="1:35" ht="19.5" thickTop="1" x14ac:dyDescent="0.4">
      <c r="E136" s="149"/>
      <c r="F136" s="149"/>
      <c r="H136" s="1" t="s">
        <v>19</v>
      </c>
      <c r="N136" s="149"/>
      <c r="O136" s="149"/>
      <c r="Q136" s="1" t="s">
        <v>19</v>
      </c>
      <c r="Y136" s="108"/>
      <c r="Z136" s="108"/>
      <c r="AA136" s="108"/>
      <c r="AB136" s="108"/>
      <c r="AC136" s="108"/>
      <c r="AD136" s="108"/>
      <c r="AE136" s="108"/>
      <c r="AF136" s="108"/>
      <c r="AG136" s="108"/>
      <c r="AH136" s="108"/>
      <c r="AI136" s="108"/>
    </row>
    <row r="137" spans="1:35" x14ac:dyDescent="0.4">
      <c r="B137" s="145">
        <f>はじめに!$B$11</f>
        <v>0</v>
      </c>
      <c r="C137" s="146">
        <f t="shared" ref="C137:I137" si="19">$B$16</f>
        <v>0</v>
      </c>
      <c r="D137" s="146">
        <f t="shared" si="19"/>
        <v>0</v>
      </c>
      <c r="E137" s="146">
        <f t="shared" si="19"/>
        <v>0</v>
      </c>
      <c r="F137" s="146">
        <f t="shared" si="19"/>
        <v>0</v>
      </c>
      <c r="G137" s="146">
        <f t="shared" si="19"/>
        <v>0</v>
      </c>
      <c r="H137" s="146">
        <f t="shared" si="19"/>
        <v>0</v>
      </c>
      <c r="I137" s="147">
        <f t="shared" si="19"/>
        <v>0</v>
      </c>
      <c r="K137" s="148" t="s">
        <v>42</v>
      </c>
      <c r="L137" s="148"/>
      <c r="M137" s="148"/>
      <c r="N137" s="148"/>
      <c r="O137" s="148"/>
      <c r="P137" s="148"/>
      <c r="Q137" s="148"/>
      <c r="R137" s="148"/>
    </row>
    <row r="138" spans="1:35" x14ac:dyDescent="0.4">
      <c r="B138" s="130" t="e">
        <f>B134*T121</f>
        <v>#DIV/0!</v>
      </c>
      <c r="C138" s="131"/>
      <c r="D138" s="131"/>
      <c r="E138" s="131"/>
      <c r="F138" s="131"/>
      <c r="G138" s="131"/>
      <c r="H138" s="131"/>
      <c r="I138" s="132"/>
      <c r="K138" s="130" t="e">
        <f>K134*T121</f>
        <v>#DIV/0!</v>
      </c>
      <c r="L138" s="131"/>
      <c r="M138" s="131"/>
      <c r="N138" s="131"/>
      <c r="O138" s="131"/>
      <c r="P138" s="131"/>
      <c r="Q138" s="131"/>
      <c r="R138" s="132"/>
    </row>
    <row r="140" spans="1:35" x14ac:dyDescent="0.4">
      <c r="A140" s="1" t="s">
        <v>208</v>
      </c>
    </row>
    <row r="141" spans="1:35" x14ac:dyDescent="0.4">
      <c r="H141" s="1" t="s">
        <v>19</v>
      </c>
      <c r="R141" s="1" t="s">
        <v>173</v>
      </c>
      <c r="Y141" s="1" t="s">
        <v>175</v>
      </c>
    </row>
    <row r="142" spans="1:35" x14ac:dyDescent="0.4">
      <c r="B142" s="137" t="s">
        <v>209</v>
      </c>
      <c r="C142" s="137"/>
      <c r="D142" s="137"/>
      <c r="E142" s="137"/>
      <c r="F142" s="137"/>
      <c r="G142" s="137"/>
      <c r="H142" s="137"/>
      <c r="I142" s="137"/>
      <c r="J142" s="136" t="s">
        <v>27</v>
      </c>
      <c r="K142" s="137" t="s">
        <v>210</v>
      </c>
      <c r="L142" s="137"/>
      <c r="M142" s="137"/>
      <c r="N142" s="137"/>
      <c r="O142" s="137"/>
      <c r="P142" s="137"/>
      <c r="Q142" s="137"/>
      <c r="R142" s="137"/>
      <c r="S142" s="163" t="s">
        <v>15</v>
      </c>
      <c r="T142" s="137" t="s">
        <v>174</v>
      </c>
      <c r="U142" s="137"/>
      <c r="V142" s="137"/>
      <c r="W142" s="137"/>
      <c r="X142" s="137"/>
      <c r="Y142" s="137"/>
      <c r="Z142" s="137"/>
      <c r="AA142" s="137"/>
    </row>
    <row r="143" spans="1:35" x14ac:dyDescent="0.4">
      <c r="B143" s="244"/>
      <c r="C143" s="244"/>
      <c r="D143" s="244"/>
      <c r="E143" s="244"/>
      <c r="F143" s="244"/>
      <c r="G143" s="244"/>
      <c r="H143" s="244"/>
      <c r="I143" s="244"/>
      <c r="J143" s="136"/>
      <c r="K143" s="244"/>
      <c r="L143" s="244"/>
      <c r="M143" s="244"/>
      <c r="N143" s="244"/>
      <c r="O143" s="244"/>
      <c r="P143" s="244"/>
      <c r="Q143" s="244"/>
      <c r="R143" s="244"/>
      <c r="S143" s="163"/>
      <c r="T143" s="180" t="e">
        <f>B143/K143</f>
        <v>#DIV/0!</v>
      </c>
      <c r="U143" s="180"/>
      <c r="V143" s="180"/>
      <c r="W143" s="180"/>
      <c r="X143" s="180"/>
      <c r="Y143" s="180"/>
      <c r="Z143" s="180"/>
      <c r="AA143" s="180"/>
    </row>
    <row r="144" spans="1:35" x14ac:dyDescent="0.4">
      <c r="K144" s="7"/>
      <c r="T144" s="38"/>
      <c r="U144" s="38"/>
      <c r="V144" s="38"/>
      <c r="W144" s="38"/>
      <c r="X144" s="12"/>
    </row>
    <row r="145" spans="2:24" x14ac:dyDescent="0.4">
      <c r="I145" s="1" t="s">
        <v>57</v>
      </c>
      <c r="R145" s="1" t="s">
        <v>57</v>
      </c>
      <c r="T145" s="18"/>
      <c r="U145" s="18"/>
      <c r="V145" s="18"/>
      <c r="W145" s="18"/>
      <c r="X145" s="13"/>
    </row>
    <row r="146" spans="2:24" x14ac:dyDescent="0.4">
      <c r="B146" s="133" t="str">
        <f>CONCATENATE(はじめに!$B$11,"・郵便業従業者数")</f>
        <v>・郵便業従業者数</v>
      </c>
      <c r="C146" s="134" t="str">
        <f t="shared" ref="C146:I146" si="20">CONCATENATE($B$16,"・林野面積")</f>
        <v>・林野面積</v>
      </c>
      <c r="D146" s="134" t="str">
        <f t="shared" si="20"/>
        <v>・林野面積</v>
      </c>
      <c r="E146" s="134" t="str">
        <f t="shared" si="20"/>
        <v>・林野面積</v>
      </c>
      <c r="F146" s="134" t="str">
        <f t="shared" si="20"/>
        <v>・林野面積</v>
      </c>
      <c r="G146" s="134" t="str">
        <f t="shared" si="20"/>
        <v>・林野面積</v>
      </c>
      <c r="H146" s="134" t="str">
        <f t="shared" si="20"/>
        <v>・林野面積</v>
      </c>
      <c r="I146" s="135" t="str">
        <f t="shared" si="20"/>
        <v>・林野面積</v>
      </c>
      <c r="K146" s="137" t="s">
        <v>211</v>
      </c>
      <c r="L146" s="137"/>
      <c r="M146" s="137"/>
      <c r="N146" s="137"/>
      <c r="O146" s="137"/>
      <c r="P146" s="137"/>
      <c r="Q146" s="137"/>
      <c r="R146" s="137"/>
      <c r="T146" s="18"/>
      <c r="U146" s="18"/>
      <c r="V146" s="18"/>
      <c r="W146" s="18"/>
      <c r="X146" s="13"/>
    </row>
    <row r="147" spans="2:24" x14ac:dyDescent="0.4">
      <c r="B147" s="244"/>
      <c r="C147" s="244"/>
      <c r="D147" s="244"/>
      <c r="E147" s="244"/>
      <c r="F147" s="244"/>
      <c r="G147" s="244"/>
      <c r="H147" s="244"/>
      <c r="I147" s="244"/>
      <c r="K147" s="244"/>
      <c r="L147" s="244"/>
      <c r="M147" s="244"/>
      <c r="N147" s="244"/>
      <c r="O147" s="244"/>
      <c r="P147" s="244"/>
      <c r="Q147" s="244"/>
      <c r="R147" s="244"/>
      <c r="T147" s="18"/>
      <c r="U147" s="18"/>
      <c r="V147" s="18"/>
      <c r="W147" s="18"/>
      <c r="X147" s="13"/>
    </row>
    <row r="148" spans="2:24" ht="18.75" customHeight="1" x14ac:dyDescent="0.4">
      <c r="E148" s="183" t="s">
        <v>14</v>
      </c>
      <c r="F148" s="183"/>
      <c r="G148" s="18"/>
      <c r="H148" s="18"/>
      <c r="I148" s="18"/>
      <c r="J148" s="18"/>
      <c r="K148" s="17"/>
      <c r="L148" s="18"/>
      <c r="M148" s="18"/>
      <c r="N148" s="183" t="s">
        <v>14</v>
      </c>
      <c r="O148" s="183"/>
      <c r="T148" s="18"/>
      <c r="U148" s="18"/>
      <c r="V148" s="18"/>
      <c r="W148" s="18"/>
      <c r="X148" s="13"/>
    </row>
    <row r="149" spans="2:24" ht="18.75" customHeight="1" x14ac:dyDescent="0.4">
      <c r="E149" s="184"/>
      <c r="F149" s="184"/>
      <c r="I149" s="1" t="s">
        <v>57</v>
      </c>
      <c r="N149" s="184"/>
      <c r="O149" s="184"/>
      <c r="R149" s="1" t="s">
        <v>57</v>
      </c>
      <c r="T149" s="18"/>
      <c r="U149" s="18"/>
      <c r="V149" s="18"/>
      <c r="W149" s="18"/>
      <c r="X149" s="13"/>
    </row>
    <row r="150" spans="2:24" ht="18.75" customHeight="1" x14ac:dyDescent="0.4">
      <c r="B150" s="133" t="str">
        <f>CONCATENATE(はじめに!$B$11,"・郵便局従業者数")</f>
        <v>・郵便局従業者数</v>
      </c>
      <c r="C150" s="134" t="str">
        <f t="shared" ref="C150:I150" si="21">CONCATENATE($B$16,"・林野面積")</f>
        <v>・林野面積</v>
      </c>
      <c r="D150" s="134" t="str">
        <f t="shared" si="21"/>
        <v>・林野面積</v>
      </c>
      <c r="E150" s="134" t="str">
        <f t="shared" si="21"/>
        <v>・林野面積</v>
      </c>
      <c r="F150" s="134" t="str">
        <f t="shared" si="21"/>
        <v>・林野面積</v>
      </c>
      <c r="G150" s="134" t="str">
        <f t="shared" si="21"/>
        <v>・林野面積</v>
      </c>
      <c r="H150" s="134" t="str">
        <f t="shared" si="21"/>
        <v>・林野面積</v>
      </c>
      <c r="I150" s="135" t="str">
        <f t="shared" si="21"/>
        <v>・林野面積</v>
      </c>
      <c r="K150" s="137" t="s">
        <v>212</v>
      </c>
      <c r="L150" s="137"/>
      <c r="M150" s="137"/>
      <c r="N150" s="137"/>
      <c r="O150" s="137"/>
      <c r="P150" s="137"/>
      <c r="Q150" s="137"/>
      <c r="R150" s="137"/>
      <c r="T150" s="18"/>
      <c r="U150" s="18"/>
      <c r="V150" s="18"/>
      <c r="W150" s="18"/>
      <c r="X150" s="13"/>
    </row>
    <row r="151" spans="2:24" ht="18.75" customHeight="1" x14ac:dyDescent="0.4">
      <c r="B151" s="244"/>
      <c r="C151" s="244"/>
      <c r="D151" s="244"/>
      <c r="E151" s="244"/>
      <c r="F151" s="244"/>
      <c r="G151" s="244"/>
      <c r="H151" s="244"/>
      <c r="I151" s="244"/>
      <c r="K151" s="244"/>
      <c r="L151" s="244"/>
      <c r="M151" s="244"/>
      <c r="N151" s="244"/>
      <c r="O151" s="244"/>
      <c r="P151" s="244"/>
      <c r="Q151" s="244"/>
      <c r="R151" s="244"/>
      <c r="T151" s="18"/>
      <c r="U151" s="18"/>
      <c r="V151" s="18"/>
      <c r="W151" s="18"/>
      <c r="X151" s="13"/>
    </row>
    <row r="152" spans="2:24" ht="18.75" customHeight="1" x14ac:dyDescent="0.4">
      <c r="E152" s="113" t="s">
        <v>22</v>
      </c>
      <c r="F152" s="113"/>
      <c r="G152" s="18"/>
      <c r="H152" s="18"/>
      <c r="I152" s="18"/>
      <c r="J152" s="18"/>
      <c r="K152" s="17"/>
      <c r="L152" s="18"/>
      <c r="M152" s="18"/>
      <c r="N152" s="113" t="s">
        <v>22</v>
      </c>
      <c r="O152" s="113"/>
      <c r="T152" s="18"/>
      <c r="U152" s="18"/>
      <c r="V152" s="18"/>
      <c r="W152" s="18"/>
      <c r="X152" s="13"/>
    </row>
    <row r="153" spans="2:24" ht="18.75" customHeight="1" x14ac:dyDescent="0.4">
      <c r="E153" s="149"/>
      <c r="F153" s="149"/>
      <c r="I153" s="1" t="s">
        <v>57</v>
      </c>
      <c r="N153" s="149"/>
      <c r="O153" s="149"/>
      <c r="R153" s="1" t="s">
        <v>57</v>
      </c>
      <c r="T153" s="18"/>
      <c r="U153" s="18"/>
      <c r="V153" s="18"/>
      <c r="W153" s="18"/>
      <c r="X153" s="13"/>
    </row>
    <row r="154" spans="2:24" ht="18.75" customHeight="1" x14ac:dyDescent="0.4">
      <c r="B154" s="133" t="str">
        <f>CONCATENATE(はじめに!$B$11,"・郵便業郵便局従業者数")</f>
        <v>・郵便業郵便局従業者数</v>
      </c>
      <c r="C154" s="134" t="str">
        <f t="shared" ref="C154:I154" si="22">CONCATENATE($B$16,"・林野面積")</f>
        <v>・林野面積</v>
      </c>
      <c r="D154" s="134" t="str">
        <f t="shared" si="22"/>
        <v>・林野面積</v>
      </c>
      <c r="E154" s="134" t="str">
        <f t="shared" si="22"/>
        <v>・林野面積</v>
      </c>
      <c r="F154" s="134" t="str">
        <f t="shared" si="22"/>
        <v>・林野面積</v>
      </c>
      <c r="G154" s="134" t="str">
        <f t="shared" si="22"/>
        <v>・林野面積</v>
      </c>
      <c r="H154" s="134" t="str">
        <f t="shared" si="22"/>
        <v>・林野面積</v>
      </c>
      <c r="I154" s="135" t="str">
        <f t="shared" si="22"/>
        <v>・林野面積</v>
      </c>
      <c r="K154" s="137" t="s">
        <v>213</v>
      </c>
      <c r="L154" s="137"/>
      <c r="M154" s="137"/>
      <c r="N154" s="137"/>
      <c r="O154" s="137"/>
      <c r="P154" s="137"/>
      <c r="Q154" s="137"/>
      <c r="R154" s="137"/>
      <c r="T154" s="18"/>
      <c r="U154" s="18"/>
      <c r="V154" s="18"/>
      <c r="W154" s="18"/>
      <c r="X154" s="13"/>
    </row>
    <row r="155" spans="2:24" ht="18.75" customHeight="1" x14ac:dyDescent="0.4">
      <c r="B155" s="130">
        <f>B147+B151</f>
        <v>0</v>
      </c>
      <c r="C155" s="131"/>
      <c r="D155" s="131"/>
      <c r="E155" s="131"/>
      <c r="F155" s="131"/>
      <c r="G155" s="131"/>
      <c r="H155" s="131"/>
      <c r="I155" s="132"/>
      <c r="K155" s="130">
        <f>K147+K151</f>
        <v>0</v>
      </c>
      <c r="L155" s="131"/>
      <c r="M155" s="131"/>
      <c r="N155" s="131"/>
      <c r="O155" s="131"/>
      <c r="P155" s="131"/>
      <c r="Q155" s="131"/>
      <c r="R155" s="132"/>
      <c r="T155" s="18"/>
      <c r="U155" s="18"/>
      <c r="V155" s="18"/>
      <c r="W155" s="18"/>
      <c r="X155" s="13"/>
    </row>
    <row r="156" spans="2:24" ht="18.75" customHeight="1" x14ac:dyDescent="0.4">
      <c r="E156" s="29"/>
      <c r="F156" s="29"/>
      <c r="G156" s="18"/>
      <c r="H156" s="18"/>
      <c r="I156" s="18"/>
      <c r="J156" s="18"/>
      <c r="K156" s="17"/>
      <c r="L156" s="18"/>
      <c r="M156" s="18"/>
      <c r="N156" s="29"/>
      <c r="O156" s="29"/>
      <c r="T156" s="18"/>
      <c r="U156" s="18"/>
      <c r="V156" s="18"/>
      <c r="W156" s="18"/>
      <c r="X156" s="13"/>
    </row>
    <row r="157" spans="2:24" x14ac:dyDescent="0.4">
      <c r="B157" s="1" t="s">
        <v>199</v>
      </c>
      <c r="K157" s="7"/>
      <c r="T157" s="18"/>
      <c r="U157" s="18"/>
      <c r="V157" s="18"/>
      <c r="W157" s="18"/>
      <c r="X157" s="13"/>
    </row>
    <row r="158" spans="2:24" x14ac:dyDescent="0.4">
      <c r="I158" s="1" t="s">
        <v>57</v>
      </c>
      <c r="R158" s="1" t="s">
        <v>57</v>
      </c>
      <c r="T158" s="18"/>
      <c r="U158" s="18"/>
      <c r="V158" s="18"/>
      <c r="W158" s="18"/>
      <c r="X158" s="13"/>
    </row>
    <row r="159" spans="2:24" x14ac:dyDescent="0.4">
      <c r="B159" s="133" t="str">
        <f>CONCATENATE(はじめに!$B$11,"・郵便業従業者数")</f>
        <v>・郵便業従業者数</v>
      </c>
      <c r="C159" s="134" t="str">
        <f t="shared" ref="C159:I159" si="23">CONCATENATE($B$16,"・林野面積")</f>
        <v>・林野面積</v>
      </c>
      <c r="D159" s="134" t="str">
        <f t="shared" si="23"/>
        <v>・林野面積</v>
      </c>
      <c r="E159" s="134" t="str">
        <f t="shared" si="23"/>
        <v>・林野面積</v>
      </c>
      <c r="F159" s="134" t="str">
        <f t="shared" si="23"/>
        <v>・林野面積</v>
      </c>
      <c r="G159" s="134" t="str">
        <f t="shared" si="23"/>
        <v>・林野面積</v>
      </c>
      <c r="H159" s="134" t="str">
        <f t="shared" si="23"/>
        <v>・林野面積</v>
      </c>
      <c r="I159" s="135" t="str">
        <f t="shared" si="23"/>
        <v>・林野面積</v>
      </c>
      <c r="K159" s="137" t="s">
        <v>211</v>
      </c>
      <c r="L159" s="137"/>
      <c r="M159" s="137"/>
      <c r="N159" s="137"/>
      <c r="O159" s="137"/>
      <c r="P159" s="137"/>
      <c r="Q159" s="137"/>
      <c r="R159" s="137"/>
      <c r="T159" s="18"/>
      <c r="U159" s="18"/>
      <c r="V159" s="18"/>
      <c r="W159" s="18"/>
      <c r="X159" s="13"/>
    </row>
    <row r="160" spans="2:24" x14ac:dyDescent="0.4">
      <c r="B160" s="244"/>
      <c r="C160" s="244"/>
      <c r="D160" s="244"/>
      <c r="E160" s="244"/>
      <c r="F160" s="244"/>
      <c r="G160" s="244"/>
      <c r="H160" s="244"/>
      <c r="I160" s="244"/>
      <c r="K160" s="244"/>
      <c r="L160" s="244"/>
      <c r="M160" s="244"/>
      <c r="N160" s="244"/>
      <c r="O160" s="244"/>
      <c r="P160" s="244"/>
      <c r="Q160" s="244"/>
      <c r="R160" s="244"/>
      <c r="T160" s="18"/>
      <c r="U160" s="18"/>
      <c r="V160" s="18"/>
      <c r="W160" s="18"/>
      <c r="X160" s="13"/>
    </row>
    <row r="161" spans="2:35" x14ac:dyDescent="0.4">
      <c r="E161" s="183" t="s">
        <v>14</v>
      </c>
      <c r="F161" s="183"/>
      <c r="G161" s="18"/>
      <c r="H161" s="18"/>
      <c r="I161" s="18"/>
      <c r="J161" s="18"/>
      <c r="K161" s="17"/>
      <c r="L161" s="18"/>
      <c r="M161" s="18"/>
      <c r="N161" s="183" t="s">
        <v>14</v>
      </c>
      <c r="O161" s="183"/>
      <c r="T161" s="18"/>
      <c r="U161" s="18"/>
      <c r="V161" s="18"/>
      <c r="W161" s="18"/>
      <c r="X161" s="13"/>
    </row>
    <row r="162" spans="2:35" x14ac:dyDescent="0.4">
      <c r="E162" s="184"/>
      <c r="F162" s="184"/>
      <c r="I162" s="1" t="s">
        <v>57</v>
      </c>
      <c r="N162" s="184"/>
      <c r="O162" s="184"/>
      <c r="R162" s="1" t="s">
        <v>57</v>
      </c>
      <c r="T162" s="18"/>
      <c r="U162" s="18"/>
      <c r="V162" s="18"/>
      <c r="W162" s="18"/>
      <c r="X162" s="13"/>
    </row>
    <row r="163" spans="2:35" x14ac:dyDescent="0.4">
      <c r="B163" s="133" t="str">
        <f>CONCATENATE(はじめに!$B$11,"・郵便局従業者数")</f>
        <v>・郵便局従業者数</v>
      </c>
      <c r="C163" s="134" t="str">
        <f t="shared" ref="C163:I163" si="24">CONCATENATE($B$16,"・林野面積")</f>
        <v>・林野面積</v>
      </c>
      <c r="D163" s="134" t="str">
        <f t="shared" si="24"/>
        <v>・林野面積</v>
      </c>
      <c r="E163" s="134" t="str">
        <f t="shared" si="24"/>
        <v>・林野面積</v>
      </c>
      <c r="F163" s="134" t="str">
        <f t="shared" si="24"/>
        <v>・林野面積</v>
      </c>
      <c r="G163" s="134" t="str">
        <f t="shared" si="24"/>
        <v>・林野面積</v>
      </c>
      <c r="H163" s="134" t="str">
        <f t="shared" si="24"/>
        <v>・林野面積</v>
      </c>
      <c r="I163" s="135" t="str">
        <f t="shared" si="24"/>
        <v>・林野面積</v>
      </c>
      <c r="K163" s="137" t="s">
        <v>212</v>
      </c>
      <c r="L163" s="137"/>
      <c r="M163" s="137"/>
      <c r="N163" s="137"/>
      <c r="O163" s="137"/>
      <c r="P163" s="137"/>
      <c r="Q163" s="137"/>
      <c r="R163" s="137"/>
      <c r="T163" s="18"/>
      <c r="U163" s="18"/>
      <c r="V163" s="18"/>
      <c r="W163" s="18"/>
      <c r="X163" s="13"/>
    </row>
    <row r="164" spans="2:35" x14ac:dyDescent="0.4">
      <c r="B164" s="244"/>
      <c r="C164" s="244"/>
      <c r="D164" s="244"/>
      <c r="E164" s="244"/>
      <c r="F164" s="244"/>
      <c r="G164" s="244"/>
      <c r="H164" s="244"/>
      <c r="I164" s="244"/>
      <c r="K164" s="244"/>
      <c r="L164" s="244"/>
      <c r="M164" s="244"/>
      <c r="N164" s="244"/>
      <c r="O164" s="244"/>
      <c r="P164" s="244"/>
      <c r="Q164" s="244"/>
      <c r="R164" s="244"/>
      <c r="T164" s="18"/>
      <c r="U164" s="18"/>
      <c r="V164" s="18"/>
      <c r="W164" s="18"/>
      <c r="X164" s="13"/>
    </row>
    <row r="165" spans="2:35" x14ac:dyDescent="0.4">
      <c r="E165" s="113" t="s">
        <v>22</v>
      </c>
      <c r="F165" s="113"/>
      <c r="G165" s="18"/>
      <c r="H165" s="18"/>
      <c r="I165" s="18"/>
      <c r="J165" s="18"/>
      <c r="K165" s="17"/>
      <c r="L165" s="18"/>
      <c r="M165" s="18"/>
      <c r="N165" s="113" t="s">
        <v>22</v>
      </c>
      <c r="O165" s="113"/>
      <c r="T165" s="18"/>
      <c r="U165" s="18"/>
      <c r="V165" s="18"/>
      <c r="W165" s="18"/>
      <c r="X165" s="13"/>
    </row>
    <row r="166" spans="2:35" x14ac:dyDescent="0.4">
      <c r="E166" s="149"/>
      <c r="F166" s="149"/>
      <c r="I166" s="1" t="s">
        <v>57</v>
      </c>
      <c r="N166" s="149"/>
      <c r="O166" s="149"/>
      <c r="R166" s="1" t="s">
        <v>57</v>
      </c>
      <c r="T166" s="18"/>
      <c r="U166" s="18"/>
      <c r="V166" s="18"/>
      <c r="W166" s="18"/>
      <c r="X166" s="13"/>
    </row>
    <row r="167" spans="2:35" x14ac:dyDescent="0.4">
      <c r="B167" s="133" t="str">
        <f>CONCATENATE(はじめに!$B$11,"・従業者数")</f>
        <v>・従業者数</v>
      </c>
      <c r="C167" s="134" t="str">
        <f t="shared" ref="C167:I167" si="25">CONCATENATE($B$16,"・林野面積")</f>
        <v>・林野面積</v>
      </c>
      <c r="D167" s="134" t="str">
        <f t="shared" si="25"/>
        <v>・林野面積</v>
      </c>
      <c r="E167" s="134" t="str">
        <f t="shared" si="25"/>
        <v>・林野面積</v>
      </c>
      <c r="F167" s="134" t="str">
        <f t="shared" si="25"/>
        <v>・林野面積</v>
      </c>
      <c r="G167" s="134" t="str">
        <f t="shared" si="25"/>
        <v>・林野面積</v>
      </c>
      <c r="H167" s="134" t="str">
        <f t="shared" si="25"/>
        <v>・林野面積</v>
      </c>
      <c r="I167" s="135" t="str">
        <f t="shared" si="25"/>
        <v>・林野面積</v>
      </c>
      <c r="K167" s="137" t="s">
        <v>198</v>
      </c>
      <c r="L167" s="137"/>
      <c r="M167" s="137"/>
      <c r="N167" s="137"/>
      <c r="O167" s="137"/>
      <c r="P167" s="137"/>
      <c r="Q167" s="137"/>
      <c r="R167" s="137"/>
      <c r="T167" s="18"/>
      <c r="U167" s="18"/>
      <c r="V167" s="18"/>
      <c r="W167" s="18"/>
      <c r="X167" s="13"/>
    </row>
    <row r="168" spans="2:35" x14ac:dyDescent="0.4">
      <c r="B168" s="130">
        <f>B160+B164</f>
        <v>0</v>
      </c>
      <c r="C168" s="131"/>
      <c r="D168" s="131"/>
      <c r="E168" s="131"/>
      <c r="F168" s="131"/>
      <c r="G168" s="131"/>
      <c r="H168" s="131"/>
      <c r="I168" s="132"/>
      <c r="K168" s="130">
        <f>K160+K164</f>
        <v>0</v>
      </c>
      <c r="L168" s="131"/>
      <c r="M168" s="131"/>
      <c r="N168" s="131"/>
      <c r="O168" s="131"/>
      <c r="P168" s="131"/>
      <c r="Q168" s="131"/>
      <c r="R168" s="132"/>
      <c r="T168" s="18"/>
      <c r="U168" s="18"/>
      <c r="V168" s="18"/>
      <c r="W168" s="18"/>
      <c r="X168" s="13"/>
    </row>
    <row r="169" spans="2:35" ht="18.75" customHeight="1" x14ac:dyDescent="0.4">
      <c r="E169" s="113" t="s">
        <v>22</v>
      </c>
      <c r="F169" s="113"/>
      <c r="K169" s="7"/>
      <c r="N169" s="113" t="s">
        <v>22</v>
      </c>
      <c r="O169" s="113"/>
      <c r="S169" s="7" t="s">
        <v>68</v>
      </c>
      <c r="T169" s="18"/>
      <c r="U169" s="18"/>
      <c r="V169" s="18"/>
      <c r="W169" s="18"/>
      <c r="X169" s="13"/>
    </row>
    <row r="170" spans="2:35" ht="18.75" customHeight="1" x14ac:dyDescent="0.4">
      <c r="E170" s="149"/>
      <c r="F170" s="149"/>
      <c r="I170" s="1" t="s">
        <v>57</v>
      </c>
      <c r="N170" s="149"/>
      <c r="O170" s="149"/>
      <c r="R170" s="1" t="s">
        <v>57</v>
      </c>
      <c r="T170" s="18"/>
      <c r="U170" s="18"/>
      <c r="V170" s="18"/>
      <c r="W170" s="18"/>
      <c r="X170" s="13"/>
    </row>
    <row r="171" spans="2:35" x14ac:dyDescent="0.4">
      <c r="B171" s="133" t="str">
        <f>CONCATENATE(はじめに!$B$11,"・従業者数")</f>
        <v>・従業者数</v>
      </c>
      <c r="C171" s="134" t="str">
        <f t="shared" ref="C171:I171" si="26">CONCATENATE($B$16,"・林野面積")</f>
        <v>・林野面積</v>
      </c>
      <c r="D171" s="134" t="str">
        <f t="shared" si="26"/>
        <v>・林野面積</v>
      </c>
      <c r="E171" s="134" t="str">
        <f t="shared" si="26"/>
        <v>・林野面積</v>
      </c>
      <c r="F171" s="134" t="str">
        <f t="shared" si="26"/>
        <v>・林野面積</v>
      </c>
      <c r="G171" s="134" t="str">
        <f t="shared" si="26"/>
        <v>・林野面積</v>
      </c>
      <c r="H171" s="134" t="str">
        <f t="shared" si="26"/>
        <v>・林野面積</v>
      </c>
      <c r="I171" s="135" t="str">
        <f t="shared" si="26"/>
        <v>・林野面積</v>
      </c>
      <c r="K171" s="137" t="s">
        <v>198</v>
      </c>
      <c r="L171" s="137"/>
      <c r="M171" s="137"/>
      <c r="N171" s="137"/>
      <c r="O171" s="137"/>
      <c r="P171" s="137"/>
      <c r="Q171" s="137"/>
      <c r="R171" s="137"/>
      <c r="T171" s="18"/>
      <c r="U171" s="18"/>
      <c r="V171" s="18"/>
      <c r="W171" s="18"/>
      <c r="X171" s="13"/>
    </row>
    <row r="172" spans="2:35" x14ac:dyDescent="0.4">
      <c r="B172" s="130">
        <f>B155-B168</f>
        <v>0</v>
      </c>
      <c r="C172" s="131"/>
      <c r="D172" s="131"/>
      <c r="E172" s="131"/>
      <c r="F172" s="131"/>
      <c r="G172" s="131"/>
      <c r="H172" s="131"/>
      <c r="I172" s="132"/>
      <c r="K172" s="130">
        <f>K155-K168</f>
        <v>0</v>
      </c>
      <c r="L172" s="131"/>
      <c r="M172" s="131"/>
      <c r="N172" s="131"/>
      <c r="O172" s="131"/>
      <c r="P172" s="131"/>
      <c r="Q172" s="131"/>
      <c r="R172" s="132"/>
      <c r="T172" s="18"/>
      <c r="U172" s="18"/>
      <c r="V172" s="18"/>
      <c r="W172" s="18"/>
      <c r="X172" s="13"/>
    </row>
    <row r="173" spans="2:35" ht="19.5" thickBot="1" x14ac:dyDescent="0.45">
      <c r="E173" s="113" t="s">
        <v>22</v>
      </c>
      <c r="F173" s="113"/>
      <c r="N173" s="113" t="s">
        <v>22</v>
      </c>
      <c r="O173" s="113"/>
      <c r="T173" s="15"/>
      <c r="U173" s="15"/>
      <c r="V173" s="15"/>
      <c r="W173" s="15"/>
      <c r="X173" s="14"/>
      <c r="Y173" s="108" t="s">
        <v>178</v>
      </c>
      <c r="Z173" s="108"/>
      <c r="AA173" s="108"/>
      <c r="AB173" s="108"/>
      <c r="AC173" s="108"/>
      <c r="AD173" s="108"/>
      <c r="AE173" s="108"/>
      <c r="AF173" s="108"/>
      <c r="AG173" s="108"/>
      <c r="AH173" s="108"/>
      <c r="AI173" s="108"/>
    </row>
    <row r="174" spans="2:35" ht="19.5" thickTop="1" x14ac:dyDescent="0.4">
      <c r="E174" s="149"/>
      <c r="F174" s="149"/>
      <c r="H174" s="1" t="s">
        <v>19</v>
      </c>
      <c r="N174" s="149"/>
      <c r="O174" s="149"/>
      <c r="Q174" s="1" t="s">
        <v>19</v>
      </c>
      <c r="Y174" s="108"/>
      <c r="Z174" s="108"/>
      <c r="AA174" s="108"/>
      <c r="AB174" s="108"/>
      <c r="AC174" s="108"/>
      <c r="AD174" s="108"/>
      <c r="AE174" s="108"/>
      <c r="AF174" s="108"/>
      <c r="AG174" s="108"/>
      <c r="AH174" s="108"/>
      <c r="AI174" s="108"/>
    </row>
    <row r="175" spans="2:35" x14ac:dyDescent="0.4">
      <c r="B175" s="145">
        <f>はじめに!$B$11</f>
        <v>0</v>
      </c>
      <c r="C175" s="146">
        <f t="shared" ref="C175:I175" si="27">$B$16</f>
        <v>0</v>
      </c>
      <c r="D175" s="146">
        <f t="shared" si="27"/>
        <v>0</v>
      </c>
      <c r="E175" s="146">
        <f t="shared" si="27"/>
        <v>0</v>
      </c>
      <c r="F175" s="146">
        <f t="shared" si="27"/>
        <v>0</v>
      </c>
      <c r="G175" s="146">
        <f t="shared" si="27"/>
        <v>0</v>
      </c>
      <c r="H175" s="146">
        <f t="shared" si="27"/>
        <v>0</v>
      </c>
      <c r="I175" s="147">
        <f t="shared" si="27"/>
        <v>0</v>
      </c>
      <c r="K175" s="148" t="s">
        <v>42</v>
      </c>
      <c r="L175" s="148"/>
      <c r="M175" s="148"/>
      <c r="N175" s="148"/>
      <c r="O175" s="148"/>
      <c r="P175" s="148"/>
      <c r="Q175" s="148"/>
      <c r="R175" s="148"/>
    </row>
    <row r="176" spans="2:35" x14ac:dyDescent="0.4">
      <c r="B176" s="130" t="e">
        <f>B172*T143</f>
        <v>#DIV/0!</v>
      </c>
      <c r="C176" s="131"/>
      <c r="D176" s="131"/>
      <c r="E176" s="131"/>
      <c r="F176" s="131"/>
      <c r="G176" s="131"/>
      <c r="H176" s="131"/>
      <c r="I176" s="132"/>
      <c r="K176" s="130" t="e">
        <f>K172*T143</f>
        <v>#DIV/0!</v>
      </c>
      <c r="L176" s="131"/>
      <c r="M176" s="131"/>
      <c r="N176" s="131"/>
      <c r="O176" s="131"/>
      <c r="P176" s="131"/>
      <c r="Q176" s="131"/>
      <c r="R176" s="132"/>
    </row>
    <row r="178" spans="1:34" x14ac:dyDescent="0.4">
      <c r="A178" s="1" t="s">
        <v>214</v>
      </c>
    </row>
    <row r="179" spans="1:34" x14ac:dyDescent="0.4">
      <c r="B179" s="145">
        <f>はじめに!$B$11</f>
        <v>0</v>
      </c>
      <c r="C179" s="146"/>
      <c r="D179" s="146"/>
      <c r="E179" s="146"/>
      <c r="F179" s="146"/>
      <c r="G179" s="146"/>
      <c r="H179" s="146"/>
      <c r="I179" s="147"/>
      <c r="K179" s="148" t="s">
        <v>42</v>
      </c>
      <c r="L179" s="148"/>
      <c r="M179" s="148"/>
      <c r="N179" s="148"/>
      <c r="O179" s="148"/>
      <c r="P179" s="148"/>
      <c r="Q179" s="148"/>
      <c r="R179" s="148"/>
      <c r="T179" s="137" t="s">
        <v>114</v>
      </c>
      <c r="U179" s="137"/>
      <c r="V179" s="137"/>
      <c r="W179" s="137"/>
      <c r="X179" s="137"/>
      <c r="Y179" s="137"/>
      <c r="Z179" s="137"/>
      <c r="AA179" s="137"/>
    </row>
    <row r="180" spans="1:34" x14ac:dyDescent="0.4">
      <c r="B180" s="121">
        <f>$B$12</f>
        <v>0</v>
      </c>
      <c r="C180" s="119"/>
      <c r="D180" s="119"/>
      <c r="E180" s="120"/>
      <c r="F180" s="121">
        <f>$F$12</f>
        <v>0</v>
      </c>
      <c r="G180" s="119"/>
      <c r="H180" s="119"/>
      <c r="I180" s="120"/>
      <c r="J180" s="31" t="s">
        <v>27</v>
      </c>
      <c r="K180" s="121">
        <f>$B$12</f>
        <v>0</v>
      </c>
      <c r="L180" s="119"/>
      <c r="M180" s="119"/>
      <c r="N180" s="120"/>
      <c r="O180" s="121">
        <f>$F$12</f>
        <v>0</v>
      </c>
      <c r="P180" s="119"/>
      <c r="Q180" s="119"/>
      <c r="R180" s="120"/>
      <c r="S180" s="16" t="s">
        <v>15</v>
      </c>
      <c r="T180" s="121">
        <f>$B$12</f>
        <v>0</v>
      </c>
      <c r="U180" s="119"/>
      <c r="V180" s="119"/>
      <c r="W180" s="120"/>
      <c r="X180" s="121">
        <f>$F$12</f>
        <v>0</v>
      </c>
      <c r="Y180" s="119"/>
      <c r="Z180" s="119"/>
      <c r="AA180" s="120"/>
    </row>
    <row r="181" spans="1:34" x14ac:dyDescent="0.4">
      <c r="B181" s="130" t="e">
        <f>B28+B48+B70+B93+B116+B138+B176</f>
        <v>#DIV/0!</v>
      </c>
      <c r="C181" s="131"/>
      <c r="D181" s="131"/>
      <c r="E181" s="132"/>
      <c r="F181" s="130" t="e">
        <f>F28+F48+B70+B93+B116+B138+B176</f>
        <v>#DIV/0!</v>
      </c>
      <c r="G181" s="131"/>
      <c r="H181" s="131"/>
      <c r="I181" s="132"/>
      <c r="K181" s="130" t="e">
        <f>K28+K48+K70+K93+K116+K138+K176</f>
        <v>#DIV/0!</v>
      </c>
      <c r="L181" s="131"/>
      <c r="M181" s="131"/>
      <c r="N181" s="132"/>
      <c r="O181" s="130" t="e">
        <f>O28+O48+K70+K93+K116+K138+K176</f>
        <v>#DIV/0!</v>
      </c>
      <c r="P181" s="131"/>
      <c r="Q181" s="131"/>
      <c r="R181" s="132"/>
      <c r="T181" s="167" t="e">
        <f>B181/K181</f>
        <v>#DIV/0!</v>
      </c>
      <c r="U181" s="168"/>
      <c r="V181" s="168"/>
      <c r="W181" s="169"/>
      <c r="X181" s="167" t="e">
        <f>F181/O181</f>
        <v>#DIV/0!</v>
      </c>
      <c r="Y181" s="168"/>
      <c r="Z181" s="168"/>
      <c r="AA181" s="169"/>
    </row>
    <row r="183" spans="1:34" x14ac:dyDescent="0.4">
      <c r="A183" s="1" t="s">
        <v>48</v>
      </c>
      <c r="B183" s="7"/>
      <c r="C183" s="7"/>
      <c r="D183" s="7"/>
      <c r="E183" s="7"/>
      <c r="F183" s="7"/>
      <c r="G183" s="7"/>
      <c r="H183" s="1" t="s">
        <v>19</v>
      </c>
      <c r="I183" s="7"/>
      <c r="K183" s="18"/>
      <c r="L183" s="18"/>
      <c r="M183" s="18"/>
      <c r="N183" s="18"/>
      <c r="O183" s="18"/>
      <c r="P183" s="18"/>
      <c r="Q183" s="18"/>
      <c r="R183" s="18"/>
      <c r="S183" s="18"/>
      <c r="T183" s="18"/>
      <c r="U183" s="18"/>
      <c r="V183" s="18"/>
      <c r="W183" s="13"/>
    </row>
    <row r="184" spans="1:34" x14ac:dyDescent="0.4">
      <c r="B184" s="128" t="s">
        <v>477</v>
      </c>
      <c r="C184" s="128"/>
      <c r="D184" s="128"/>
      <c r="E184" s="128"/>
      <c r="F184" s="128"/>
      <c r="G184" s="128"/>
      <c r="H184" s="128"/>
      <c r="I184" s="128"/>
      <c r="K184" s="18"/>
      <c r="L184" s="18"/>
      <c r="M184" s="18"/>
      <c r="N184" s="18"/>
      <c r="O184" s="18"/>
      <c r="P184" s="18"/>
      <c r="Q184" s="18"/>
      <c r="R184" s="18"/>
      <c r="S184" s="18"/>
      <c r="T184" s="18"/>
      <c r="U184" s="18"/>
      <c r="V184" s="18"/>
      <c r="W184" s="13"/>
    </row>
    <row r="185" spans="1:34" x14ac:dyDescent="0.4">
      <c r="B185" s="141">
        <f>$B$12</f>
        <v>0</v>
      </c>
      <c r="C185" s="119"/>
      <c r="D185" s="119"/>
      <c r="E185" s="120"/>
      <c r="F185" s="121">
        <f>$F$12</f>
        <v>0</v>
      </c>
      <c r="G185" s="119"/>
      <c r="H185" s="119"/>
      <c r="I185" s="120"/>
      <c r="K185" s="129" t="s">
        <v>49</v>
      </c>
      <c r="L185" s="129"/>
      <c r="M185" s="129"/>
      <c r="N185" s="129"/>
      <c r="O185" s="129"/>
      <c r="P185" s="129"/>
      <c r="Q185" s="129"/>
      <c r="R185" s="18"/>
      <c r="S185" s="18"/>
      <c r="T185" s="18"/>
      <c r="U185" s="18"/>
      <c r="V185" s="18"/>
      <c r="W185" s="13"/>
    </row>
    <row r="186" spans="1:34" x14ac:dyDescent="0.4">
      <c r="B186" s="130">
        <f>B13</f>
        <v>0</v>
      </c>
      <c r="C186" s="131"/>
      <c r="D186" s="131"/>
      <c r="E186" s="132"/>
      <c r="F186" s="130">
        <f>F13</f>
        <v>0</v>
      </c>
      <c r="G186" s="131"/>
      <c r="H186" s="131"/>
      <c r="I186" s="132"/>
      <c r="K186" s="129"/>
      <c r="L186" s="129"/>
      <c r="M186" s="129"/>
      <c r="N186" s="129"/>
      <c r="O186" s="129"/>
      <c r="P186" s="129"/>
      <c r="Q186" s="129"/>
      <c r="R186" s="18"/>
      <c r="S186" s="18"/>
      <c r="T186" s="18"/>
      <c r="U186" s="18"/>
      <c r="V186" s="18"/>
      <c r="W186" s="13"/>
    </row>
    <row r="187" spans="1:34" ht="19.5" thickBot="1" x14ac:dyDescent="0.45">
      <c r="E187" s="113" t="s">
        <v>22</v>
      </c>
      <c r="F187" s="113"/>
      <c r="K187" s="15"/>
      <c r="L187" s="15"/>
      <c r="M187" s="15"/>
      <c r="N187" s="15"/>
      <c r="O187" s="15"/>
      <c r="P187" s="15"/>
      <c r="Q187" s="15"/>
      <c r="R187" s="15"/>
      <c r="S187" s="15"/>
      <c r="T187" s="15"/>
      <c r="U187" s="15"/>
      <c r="V187" s="15"/>
      <c r="W187" s="14"/>
      <c r="X187" s="108" t="s">
        <v>50</v>
      </c>
      <c r="Y187" s="108"/>
      <c r="Z187" s="108"/>
      <c r="AA187" s="108"/>
      <c r="AB187" s="108"/>
      <c r="AC187" s="108"/>
      <c r="AD187" s="108"/>
      <c r="AE187" s="108"/>
      <c r="AF187" s="108"/>
      <c r="AG187" s="108"/>
      <c r="AH187" s="108"/>
    </row>
    <row r="188" spans="1:34" ht="20.25" thickTop="1" thickBot="1" x14ac:dyDescent="0.45">
      <c r="E188" s="114"/>
      <c r="F188" s="114"/>
      <c r="H188" s="1" t="s">
        <v>19</v>
      </c>
      <c r="X188" s="108"/>
      <c r="Y188" s="108"/>
      <c r="Z188" s="108"/>
      <c r="AA188" s="108"/>
      <c r="AB188" s="108"/>
      <c r="AC188" s="108"/>
      <c r="AD188" s="108"/>
      <c r="AE188" s="108"/>
      <c r="AF188" s="108"/>
      <c r="AG188" s="108"/>
      <c r="AH188" s="108"/>
    </row>
    <row r="189" spans="1:34" ht="19.5" thickTop="1" x14ac:dyDescent="0.4">
      <c r="B189" s="115" t="str">
        <f>CONCATENATE($B$179,"・総生産")</f>
        <v>0・総生産</v>
      </c>
      <c r="C189" s="116">
        <f t="shared" ref="C189:I189" si="28">$B$16</f>
        <v>0</v>
      </c>
      <c r="D189" s="116">
        <f t="shared" si="28"/>
        <v>0</v>
      </c>
      <c r="E189" s="116">
        <f t="shared" si="28"/>
        <v>0</v>
      </c>
      <c r="F189" s="116">
        <f t="shared" si="28"/>
        <v>0</v>
      </c>
      <c r="G189" s="116">
        <f t="shared" si="28"/>
        <v>0</v>
      </c>
      <c r="H189" s="116">
        <f t="shared" si="28"/>
        <v>0</v>
      </c>
      <c r="I189" s="117">
        <f t="shared" si="28"/>
        <v>0</v>
      </c>
    </row>
    <row r="190" spans="1:34" x14ac:dyDescent="0.4">
      <c r="B190" s="118">
        <f>$B$12</f>
        <v>0</v>
      </c>
      <c r="C190" s="119"/>
      <c r="D190" s="119"/>
      <c r="E190" s="120"/>
      <c r="F190" s="121">
        <f>$F$12</f>
        <v>0</v>
      </c>
      <c r="G190" s="119"/>
      <c r="H190" s="119"/>
      <c r="I190" s="122"/>
    </row>
    <row r="191" spans="1:34" ht="19.5" thickBot="1" x14ac:dyDescent="0.45">
      <c r="B191" s="123" t="e">
        <f>B186*T181</f>
        <v>#DIV/0!</v>
      </c>
      <c r="C191" s="124"/>
      <c r="D191" s="124"/>
      <c r="E191" s="125"/>
      <c r="F191" s="124" t="e">
        <f>F186*X181</f>
        <v>#DIV/0!</v>
      </c>
      <c r="G191" s="124"/>
      <c r="H191" s="124"/>
      <c r="I191" s="127"/>
    </row>
    <row r="192" spans="1:34" ht="19.5" thickTop="1" x14ac:dyDescent="0.4"/>
  </sheetData>
  <sheetProtection sheet="1" objects="1" scenarios="1"/>
  <mergeCells count="274">
    <mergeCell ref="B191:E191"/>
    <mergeCell ref="F191:I191"/>
    <mergeCell ref="E187:F188"/>
    <mergeCell ref="X187:AH188"/>
    <mergeCell ref="B189:I189"/>
    <mergeCell ref="B190:E190"/>
    <mergeCell ref="F190:I190"/>
    <mergeCell ref="X181:AA181"/>
    <mergeCell ref="B184:I184"/>
    <mergeCell ref="B185:E185"/>
    <mergeCell ref="F185:I185"/>
    <mergeCell ref="K185:Q186"/>
    <mergeCell ref="B186:E186"/>
    <mergeCell ref="F186:I186"/>
    <mergeCell ref="B181:E181"/>
    <mergeCell ref="F181:I181"/>
    <mergeCell ref="K181:N181"/>
    <mergeCell ref="O181:R181"/>
    <mergeCell ref="T181:W181"/>
    <mergeCell ref="T179:AA179"/>
    <mergeCell ref="B180:E180"/>
    <mergeCell ref="F180:I180"/>
    <mergeCell ref="K180:N180"/>
    <mergeCell ref="O180:R180"/>
    <mergeCell ref="T180:W180"/>
    <mergeCell ref="X180:AA180"/>
    <mergeCell ref="K168:R168"/>
    <mergeCell ref="B179:I179"/>
    <mergeCell ref="K179:R179"/>
    <mergeCell ref="Y173:AI174"/>
    <mergeCell ref="B175:I175"/>
    <mergeCell ref="K175:R175"/>
    <mergeCell ref="B176:I176"/>
    <mergeCell ref="K176:R176"/>
    <mergeCell ref="B171:I171"/>
    <mergeCell ref="K171:R171"/>
    <mergeCell ref="B172:I172"/>
    <mergeCell ref="K172:R172"/>
    <mergeCell ref="E173:F174"/>
    <mergeCell ref="N173:O174"/>
    <mergeCell ref="K164:R164"/>
    <mergeCell ref="E165:F166"/>
    <mergeCell ref="N165:O166"/>
    <mergeCell ref="B159:I159"/>
    <mergeCell ref="K159:R159"/>
    <mergeCell ref="B160:I160"/>
    <mergeCell ref="K160:R160"/>
    <mergeCell ref="E161:F162"/>
    <mergeCell ref="N161:O162"/>
    <mergeCell ref="B133:I133"/>
    <mergeCell ref="K133:R133"/>
    <mergeCell ref="B134:I134"/>
    <mergeCell ref="K134:R134"/>
    <mergeCell ref="B129:I129"/>
    <mergeCell ref="K129:R129"/>
    <mergeCell ref="B130:I130"/>
    <mergeCell ref="K130:R130"/>
    <mergeCell ref="E131:F132"/>
    <mergeCell ref="N131:O132"/>
    <mergeCell ref="B167:I167"/>
    <mergeCell ref="K167:R167"/>
    <mergeCell ref="B168:I168"/>
    <mergeCell ref="E169:F170"/>
    <mergeCell ref="N169:O170"/>
    <mergeCell ref="B146:I146"/>
    <mergeCell ref="K146:R146"/>
    <mergeCell ref="B147:I147"/>
    <mergeCell ref="K147:R147"/>
    <mergeCell ref="B154:I154"/>
    <mergeCell ref="K154:R154"/>
    <mergeCell ref="B155:I155"/>
    <mergeCell ref="K155:R155"/>
    <mergeCell ref="E152:F153"/>
    <mergeCell ref="N152:O153"/>
    <mergeCell ref="B150:I150"/>
    <mergeCell ref="K150:R150"/>
    <mergeCell ref="B151:I151"/>
    <mergeCell ref="K151:R151"/>
    <mergeCell ref="E148:F149"/>
    <mergeCell ref="N148:O149"/>
    <mergeCell ref="B163:I163"/>
    <mergeCell ref="K163:R163"/>
    <mergeCell ref="B164:I164"/>
    <mergeCell ref="S142:S143"/>
    <mergeCell ref="T142:AA142"/>
    <mergeCell ref="B143:I143"/>
    <mergeCell ref="K143:R143"/>
    <mergeCell ref="T143:AA143"/>
    <mergeCell ref="Y135:AI136"/>
    <mergeCell ref="B137:I137"/>
    <mergeCell ref="K137:R137"/>
    <mergeCell ref="B138:I138"/>
    <mergeCell ref="K138:R138"/>
    <mergeCell ref="E135:F136"/>
    <mergeCell ref="N135:O136"/>
    <mergeCell ref="B142:I142"/>
    <mergeCell ref="J142:J143"/>
    <mergeCell ref="K142:R142"/>
    <mergeCell ref="B125:I125"/>
    <mergeCell ref="K125:R125"/>
    <mergeCell ref="Y113:AI114"/>
    <mergeCell ref="B115:I115"/>
    <mergeCell ref="K115:R115"/>
    <mergeCell ref="B116:I116"/>
    <mergeCell ref="K116:R116"/>
    <mergeCell ref="B111:I111"/>
    <mergeCell ref="K111:R111"/>
    <mergeCell ref="B112:I112"/>
    <mergeCell ref="K112:R112"/>
    <mergeCell ref="E113:F114"/>
    <mergeCell ref="N113:O114"/>
    <mergeCell ref="B120:I120"/>
    <mergeCell ref="J120:J121"/>
    <mergeCell ref="K120:R120"/>
    <mergeCell ref="S120:S121"/>
    <mergeCell ref="T120:AA120"/>
    <mergeCell ref="B121:I121"/>
    <mergeCell ref="K121:R121"/>
    <mergeCell ref="T121:AA121"/>
    <mergeCell ref="B124:I124"/>
    <mergeCell ref="K124:R124"/>
    <mergeCell ref="B107:I107"/>
    <mergeCell ref="K107:R107"/>
    <mergeCell ref="B108:I108"/>
    <mergeCell ref="K108:R108"/>
    <mergeCell ref="E109:F110"/>
    <mergeCell ref="N109:O110"/>
    <mergeCell ref="B101:I101"/>
    <mergeCell ref="K101:R101"/>
    <mergeCell ref="B102:I102"/>
    <mergeCell ref="K102:R102"/>
    <mergeCell ref="E103:F104"/>
    <mergeCell ref="N103:O104"/>
    <mergeCell ref="B97:I97"/>
    <mergeCell ref="J97:J98"/>
    <mergeCell ref="K97:R97"/>
    <mergeCell ref="S97:S98"/>
    <mergeCell ref="T97:AA97"/>
    <mergeCell ref="B98:I98"/>
    <mergeCell ref="K98:R98"/>
    <mergeCell ref="T98:AA98"/>
    <mergeCell ref="B92:I92"/>
    <mergeCell ref="K92:R92"/>
    <mergeCell ref="B93:I93"/>
    <mergeCell ref="K93:R93"/>
    <mergeCell ref="B89:I89"/>
    <mergeCell ref="K89:R89"/>
    <mergeCell ref="E90:F91"/>
    <mergeCell ref="N90:O91"/>
    <mergeCell ref="Y90:AI91"/>
    <mergeCell ref="B85:I85"/>
    <mergeCell ref="K85:R85"/>
    <mergeCell ref="E86:F87"/>
    <mergeCell ref="N86:O87"/>
    <mergeCell ref="B88:I88"/>
    <mergeCell ref="K88:R88"/>
    <mergeCell ref="B78:I78"/>
    <mergeCell ref="K78:R78"/>
    <mergeCell ref="B79:I79"/>
    <mergeCell ref="K79:R79"/>
    <mergeCell ref="B84:I84"/>
    <mergeCell ref="K84:R84"/>
    <mergeCell ref="S74:S75"/>
    <mergeCell ref="T74:AA74"/>
    <mergeCell ref="B75:I75"/>
    <mergeCell ref="K75:R75"/>
    <mergeCell ref="T75:AA75"/>
    <mergeCell ref="E80:F81"/>
    <mergeCell ref="N80:O81"/>
    <mergeCell ref="B70:I70"/>
    <mergeCell ref="K70:R70"/>
    <mergeCell ref="E63:F64"/>
    <mergeCell ref="N63:O64"/>
    <mergeCell ref="B74:I74"/>
    <mergeCell ref="J74:J75"/>
    <mergeCell ref="K74:R74"/>
    <mergeCell ref="B61:I61"/>
    <mergeCell ref="K61:R61"/>
    <mergeCell ref="B62:I62"/>
    <mergeCell ref="K62:R62"/>
    <mergeCell ref="B66:I66"/>
    <mergeCell ref="K66:R66"/>
    <mergeCell ref="B56:I56"/>
    <mergeCell ref="K56:R56"/>
    <mergeCell ref="B57:I57"/>
    <mergeCell ref="K57:R57"/>
    <mergeCell ref="Y67:AI68"/>
    <mergeCell ref="B69:I69"/>
    <mergeCell ref="K69:R69"/>
    <mergeCell ref="E67:F68"/>
    <mergeCell ref="N67:O68"/>
    <mergeCell ref="B65:I65"/>
    <mergeCell ref="K65:R65"/>
    <mergeCell ref="S52:S53"/>
    <mergeCell ref="T52:AA52"/>
    <mergeCell ref="B53:I53"/>
    <mergeCell ref="K53:R53"/>
    <mergeCell ref="T53:AA53"/>
    <mergeCell ref="B32:I32"/>
    <mergeCell ref="J32:J33"/>
    <mergeCell ref="K32:R32"/>
    <mergeCell ref="B52:I52"/>
    <mergeCell ref="J52:J53"/>
    <mergeCell ref="K52:R52"/>
    <mergeCell ref="B48:E48"/>
    <mergeCell ref="F48:I48"/>
    <mergeCell ref="K48:N48"/>
    <mergeCell ref="O48:R48"/>
    <mergeCell ref="B33:I33"/>
    <mergeCell ref="K33:R33"/>
    <mergeCell ref="Y44:AI45"/>
    <mergeCell ref="B46:I46"/>
    <mergeCell ref="K46:R46"/>
    <mergeCell ref="B47:E47"/>
    <mergeCell ref="F47:I47"/>
    <mergeCell ref="K47:N47"/>
    <mergeCell ref="O47:R47"/>
    <mergeCell ref="B43:E43"/>
    <mergeCell ref="F43:I43"/>
    <mergeCell ref="K43:N43"/>
    <mergeCell ref="O43:R43"/>
    <mergeCell ref="E44:F45"/>
    <mergeCell ref="N44:O45"/>
    <mergeCell ref="B41:I41"/>
    <mergeCell ref="K41:R41"/>
    <mergeCell ref="B42:E42"/>
    <mergeCell ref="F42:I42"/>
    <mergeCell ref="K42:N42"/>
    <mergeCell ref="O42:R42"/>
    <mergeCell ref="B37:I37"/>
    <mergeCell ref="J37:J38"/>
    <mergeCell ref="K37:R37"/>
    <mergeCell ref="S37:S38"/>
    <mergeCell ref="T37:AA37"/>
    <mergeCell ref="B38:I38"/>
    <mergeCell ref="K38:R38"/>
    <mergeCell ref="T38:AA38"/>
    <mergeCell ref="B28:E28"/>
    <mergeCell ref="F28:I28"/>
    <mergeCell ref="K28:N28"/>
    <mergeCell ref="O28:R28"/>
    <mergeCell ref="Y24:AI25"/>
    <mergeCell ref="B26:I26"/>
    <mergeCell ref="K26:R26"/>
    <mergeCell ref="B27:E27"/>
    <mergeCell ref="F27:I27"/>
    <mergeCell ref="K27:N27"/>
    <mergeCell ref="O27:R27"/>
    <mergeCell ref="T17:AA17"/>
    <mergeCell ref="B18:I18"/>
    <mergeCell ref="K18:R18"/>
    <mergeCell ref="T18:AA18"/>
    <mergeCell ref="B21:I21"/>
    <mergeCell ref="K21:R21"/>
    <mergeCell ref="B17:I17"/>
    <mergeCell ref="J17:J18"/>
    <mergeCell ref="K17:R17"/>
    <mergeCell ref="S17:S18"/>
    <mergeCell ref="B22:E22"/>
    <mergeCell ref="F22:I22"/>
    <mergeCell ref="K22:N22"/>
    <mergeCell ref="O22:R22"/>
    <mergeCell ref="B23:E23"/>
    <mergeCell ref="F23:I23"/>
    <mergeCell ref="K23:N23"/>
    <mergeCell ref="O23:R23"/>
    <mergeCell ref="E24:F25"/>
    <mergeCell ref="N24:O25"/>
    <mergeCell ref="L7:Q8"/>
    <mergeCell ref="B11:I11"/>
    <mergeCell ref="B12:E12"/>
    <mergeCell ref="F12:I12"/>
    <mergeCell ref="B13:E13"/>
    <mergeCell ref="F13:I13"/>
  </mergeCells>
  <phoneticPr fontId="2"/>
  <pageMargins left="0.70866141732283472" right="0.70866141732283472" top="0.74803149606299213" bottom="0.74803149606299213" header="0.31496062992125984" footer="0.31496062992125984"/>
  <pageSetup paperSize="8" scale="52" fitToHeight="0" orientation="portrait" r:id="rId1"/>
  <headerFooter>
    <oddHeade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46D17-3D05-4FF1-A1FC-6D3230A4F227}">
  <sheetPr>
    <tabColor rgb="FF0000CC"/>
    <pageSetUpPr fitToPage="1"/>
  </sheetPr>
  <dimension ref="A7:BQ62"/>
  <sheetViews>
    <sheetView showGridLines="0" topLeftCell="A43" zoomScaleNormal="100" workbookViewId="0">
      <selection activeCell="P65" sqref="P65"/>
    </sheetView>
  </sheetViews>
  <sheetFormatPr defaultColWidth="3.375" defaultRowHeight="18.75" x14ac:dyDescent="0.4"/>
  <cols>
    <col min="1" max="35" width="3.375" style="1"/>
    <col min="36" max="36" width="3.375" style="2"/>
    <col min="37" max="69" width="3.375" style="3"/>
  </cols>
  <sheetData>
    <row r="7" spans="1:68" x14ac:dyDescent="0.4">
      <c r="K7" s="8"/>
      <c r="L7" s="107" t="s">
        <v>29</v>
      </c>
      <c r="M7" s="107"/>
      <c r="N7" s="107"/>
      <c r="O7" s="107"/>
      <c r="P7" s="107"/>
      <c r="Q7" s="107"/>
    </row>
    <row r="8" spans="1:68" x14ac:dyDescent="0.4">
      <c r="K8" s="9"/>
      <c r="L8" s="107"/>
      <c r="M8" s="107"/>
      <c r="N8" s="107"/>
      <c r="O8" s="107"/>
      <c r="P8" s="107"/>
      <c r="Q8" s="107"/>
    </row>
    <row r="10" spans="1:68" x14ac:dyDescent="0.4">
      <c r="A10" s="1" t="s">
        <v>13</v>
      </c>
      <c r="H10" s="1" t="s">
        <v>19</v>
      </c>
      <c r="AL10" s="4" t="s">
        <v>0</v>
      </c>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row>
    <row r="11" spans="1:68" ht="18.75" customHeight="1" x14ac:dyDescent="0.4">
      <c r="B11" s="128" t="s">
        <v>215</v>
      </c>
      <c r="C11" s="128"/>
      <c r="D11" s="128"/>
      <c r="E11" s="128"/>
      <c r="F11" s="128"/>
      <c r="G11" s="128"/>
      <c r="H11" s="128"/>
      <c r="I11" s="128"/>
      <c r="AL11" s="5"/>
      <c r="AM11" s="4" t="s">
        <v>226</v>
      </c>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row>
    <row r="12" spans="1:68" x14ac:dyDescent="0.4">
      <c r="B12" s="141">
        <f>はじめに!$B$16</f>
        <v>0</v>
      </c>
      <c r="C12" s="119"/>
      <c r="D12" s="119"/>
      <c r="E12" s="120"/>
      <c r="F12" s="141">
        <f>はじめに!$F$16</f>
        <v>0</v>
      </c>
      <c r="G12" s="119"/>
      <c r="H12" s="119"/>
      <c r="I12" s="120"/>
      <c r="AL12" s="5"/>
      <c r="AM12" s="5"/>
      <c r="AN12" s="5" t="s">
        <v>1</v>
      </c>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row>
    <row r="13" spans="1:68" x14ac:dyDescent="0.4">
      <c r="B13" s="241"/>
      <c r="C13" s="242"/>
      <c r="D13" s="242"/>
      <c r="E13" s="243"/>
      <c r="F13" s="241"/>
      <c r="G13" s="242"/>
      <c r="H13" s="242"/>
      <c r="I13" s="243"/>
      <c r="AL13" s="5"/>
      <c r="AM13" s="5"/>
      <c r="AN13" s="5" t="s">
        <v>2</v>
      </c>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row>
    <row r="14" spans="1:68" x14ac:dyDescent="0.4">
      <c r="AL14" s="5"/>
      <c r="AM14" s="4" t="s">
        <v>60</v>
      </c>
      <c r="AN14" s="5"/>
      <c r="AO14" s="5"/>
      <c r="AP14" s="5"/>
      <c r="AQ14" s="5"/>
      <c r="AR14" s="5"/>
      <c r="AS14" s="5"/>
      <c r="AT14" s="5"/>
      <c r="AU14" s="5"/>
      <c r="AV14" s="5"/>
      <c r="AW14" s="6"/>
      <c r="AX14" s="6"/>
      <c r="AY14" s="6"/>
      <c r="AZ14" s="6"/>
      <c r="BA14" s="6"/>
      <c r="BB14" s="6"/>
      <c r="BC14" s="6"/>
      <c r="BD14" s="6"/>
      <c r="BE14" s="6"/>
      <c r="BF14" s="6"/>
      <c r="BG14" s="6"/>
      <c r="BH14" s="6"/>
      <c r="BI14" s="6"/>
      <c r="BJ14" s="6"/>
      <c r="BK14" s="5"/>
      <c r="BL14" s="5"/>
      <c r="BM14" s="5"/>
      <c r="BN14" s="5"/>
      <c r="BO14" s="5"/>
      <c r="BP14" s="5"/>
    </row>
    <row r="15" spans="1:68" x14ac:dyDescent="0.4">
      <c r="A15" s="1" t="s">
        <v>228</v>
      </c>
      <c r="AL15" s="6"/>
      <c r="AM15" s="6"/>
      <c r="AN15" s="19" t="s">
        <v>216</v>
      </c>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row>
    <row r="16" spans="1:68" x14ac:dyDescent="0.4">
      <c r="I16" s="1" t="s">
        <v>57</v>
      </c>
      <c r="R16" s="1" t="s">
        <v>57</v>
      </c>
      <c r="AL16" s="6"/>
      <c r="AM16" s="6"/>
      <c r="AN16" s="19" t="s">
        <v>64</v>
      </c>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row>
    <row r="17" spans="2:68" x14ac:dyDescent="0.4">
      <c r="B17" s="133" t="str">
        <f>CONCATENATE(はじめに!$B$11,"・宿泊業従業者数")</f>
        <v>・宿泊業従業者数</v>
      </c>
      <c r="C17" s="134">
        <f t="shared" ref="C17:I17" si="0">$B$16</f>
        <v>0</v>
      </c>
      <c r="D17" s="134">
        <f t="shared" si="0"/>
        <v>0</v>
      </c>
      <c r="E17" s="134">
        <f t="shared" si="0"/>
        <v>0</v>
      </c>
      <c r="F17" s="134">
        <f t="shared" si="0"/>
        <v>0</v>
      </c>
      <c r="G17" s="134">
        <f t="shared" si="0"/>
        <v>0</v>
      </c>
      <c r="H17" s="134">
        <f t="shared" si="0"/>
        <v>0</v>
      </c>
      <c r="I17" s="135">
        <f t="shared" si="0"/>
        <v>0</v>
      </c>
      <c r="K17" s="137" t="s">
        <v>229</v>
      </c>
      <c r="L17" s="137"/>
      <c r="M17" s="137"/>
      <c r="N17" s="137"/>
      <c r="O17" s="137"/>
      <c r="P17" s="137"/>
      <c r="Q17" s="137"/>
      <c r="R17" s="137"/>
      <c r="AL17" s="6"/>
      <c r="AM17" s="4" t="s">
        <v>60</v>
      </c>
      <c r="AN17" s="5"/>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row>
    <row r="18" spans="2:68" x14ac:dyDescent="0.4">
      <c r="B18" s="245"/>
      <c r="C18" s="246"/>
      <c r="D18" s="246"/>
      <c r="E18" s="246"/>
      <c r="F18" s="246"/>
      <c r="G18" s="246"/>
      <c r="H18" s="246"/>
      <c r="I18" s="247"/>
      <c r="K18" s="245"/>
      <c r="L18" s="246"/>
      <c r="M18" s="246"/>
      <c r="N18" s="246"/>
      <c r="O18" s="246"/>
      <c r="P18" s="246"/>
      <c r="Q18" s="246"/>
      <c r="R18" s="247"/>
      <c r="AL18" s="6"/>
      <c r="AM18" s="6"/>
      <c r="AN18" s="19" t="s">
        <v>218</v>
      </c>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row>
    <row r="19" spans="2:68" x14ac:dyDescent="0.4">
      <c r="E19" s="183" t="s">
        <v>14</v>
      </c>
      <c r="F19" s="183"/>
      <c r="N19" s="183" t="s">
        <v>14</v>
      </c>
      <c r="O19" s="183"/>
      <c r="AL19" s="6"/>
      <c r="AM19" s="6"/>
      <c r="AN19" s="19" t="s">
        <v>217</v>
      </c>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row>
    <row r="20" spans="2:68" x14ac:dyDescent="0.4">
      <c r="E20" s="184"/>
      <c r="F20" s="184"/>
      <c r="I20" s="1" t="s">
        <v>57</v>
      </c>
      <c r="N20" s="184"/>
      <c r="O20" s="184"/>
      <c r="R20" s="1" t="s">
        <v>57</v>
      </c>
      <c r="AL20" s="6"/>
      <c r="AM20" s="6"/>
      <c r="AN20" s="5" t="s">
        <v>63</v>
      </c>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row>
    <row r="21" spans="2:68" x14ac:dyDescent="0.4">
      <c r="B21" s="133" t="str">
        <f>CONCATENATE(はじめに!$B$11,"・飲食店従業者数")</f>
        <v>・飲食店従業者数</v>
      </c>
      <c r="C21" s="134">
        <f t="shared" ref="C21:I21" si="1">$B$16</f>
        <v>0</v>
      </c>
      <c r="D21" s="134">
        <f t="shared" si="1"/>
        <v>0</v>
      </c>
      <c r="E21" s="134">
        <f t="shared" si="1"/>
        <v>0</v>
      </c>
      <c r="F21" s="134">
        <f t="shared" si="1"/>
        <v>0</v>
      </c>
      <c r="G21" s="134">
        <f t="shared" si="1"/>
        <v>0</v>
      </c>
      <c r="H21" s="134">
        <f t="shared" si="1"/>
        <v>0</v>
      </c>
      <c r="I21" s="135">
        <f t="shared" si="1"/>
        <v>0</v>
      </c>
      <c r="K21" s="137" t="s">
        <v>230</v>
      </c>
      <c r="L21" s="137"/>
      <c r="M21" s="137"/>
      <c r="N21" s="137"/>
      <c r="O21" s="137"/>
      <c r="P21" s="137"/>
      <c r="Q21" s="137"/>
      <c r="R21" s="137"/>
      <c r="AL21" s="6"/>
      <c r="AM21" s="6"/>
      <c r="AN21" s="5" t="s">
        <v>4</v>
      </c>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row>
    <row r="22" spans="2:68" x14ac:dyDescent="0.4">
      <c r="B22" s="245"/>
      <c r="C22" s="246"/>
      <c r="D22" s="246"/>
      <c r="E22" s="246"/>
      <c r="F22" s="246"/>
      <c r="G22" s="246"/>
      <c r="H22" s="246"/>
      <c r="I22" s="247"/>
      <c r="K22" s="245"/>
      <c r="L22" s="246"/>
      <c r="M22" s="246"/>
      <c r="N22" s="246"/>
      <c r="O22" s="246"/>
      <c r="P22" s="246"/>
      <c r="Q22" s="246"/>
      <c r="R22" s="247"/>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row>
    <row r="23" spans="2:68" x14ac:dyDescent="0.4">
      <c r="E23" s="183" t="s">
        <v>14</v>
      </c>
      <c r="F23" s="183"/>
      <c r="N23" s="183" t="s">
        <v>14</v>
      </c>
      <c r="O23" s="183"/>
    </row>
    <row r="24" spans="2:68" x14ac:dyDescent="0.4">
      <c r="E24" s="184"/>
      <c r="F24" s="184"/>
      <c r="I24" s="1" t="s">
        <v>57</v>
      </c>
      <c r="N24" s="184"/>
      <c r="O24" s="184"/>
      <c r="R24" s="1" t="s">
        <v>57</v>
      </c>
      <c r="AL24" s="4" t="s">
        <v>11</v>
      </c>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row>
    <row r="25" spans="2:68" x14ac:dyDescent="0.4">
      <c r="B25" s="189" t="str">
        <f>CONCATENATE(はじめに!$B$11,"・持ち帰り・宅配飲食サービス業従業者数")</f>
        <v>・持ち帰り・宅配飲食サービス業従業者数</v>
      </c>
      <c r="C25" s="190">
        <f t="shared" ref="C25:I25" si="2">$B$16</f>
        <v>0</v>
      </c>
      <c r="D25" s="190">
        <f t="shared" si="2"/>
        <v>0</v>
      </c>
      <c r="E25" s="190">
        <f t="shared" si="2"/>
        <v>0</v>
      </c>
      <c r="F25" s="190">
        <f t="shared" si="2"/>
        <v>0</v>
      </c>
      <c r="G25" s="190">
        <f t="shared" si="2"/>
        <v>0</v>
      </c>
      <c r="H25" s="190">
        <f t="shared" si="2"/>
        <v>0</v>
      </c>
      <c r="I25" s="191">
        <f t="shared" si="2"/>
        <v>0</v>
      </c>
      <c r="K25" s="192" t="s">
        <v>231</v>
      </c>
      <c r="L25" s="192">
        <v>0</v>
      </c>
      <c r="M25" s="192">
        <v>0</v>
      </c>
      <c r="N25" s="192">
        <v>0</v>
      </c>
      <c r="O25" s="192">
        <v>0</v>
      </c>
      <c r="P25" s="192">
        <v>0</v>
      </c>
      <c r="Q25" s="192">
        <v>0</v>
      </c>
      <c r="R25" s="192">
        <v>0</v>
      </c>
      <c r="AL25" s="5"/>
      <c r="AM25" s="4" t="s">
        <v>219</v>
      </c>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row>
    <row r="26" spans="2:68" x14ac:dyDescent="0.4">
      <c r="B26" s="245"/>
      <c r="C26" s="246"/>
      <c r="D26" s="246"/>
      <c r="E26" s="246"/>
      <c r="F26" s="246"/>
      <c r="G26" s="246"/>
      <c r="H26" s="246"/>
      <c r="I26" s="247"/>
      <c r="K26" s="245"/>
      <c r="L26" s="246"/>
      <c r="M26" s="246"/>
      <c r="N26" s="246"/>
      <c r="O26" s="246"/>
      <c r="P26" s="246"/>
      <c r="Q26" s="246"/>
      <c r="R26" s="247"/>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row>
    <row r="27" spans="2:68" ht="18.75" customHeight="1" x14ac:dyDescent="0.4">
      <c r="E27" s="113" t="s">
        <v>22</v>
      </c>
      <c r="F27" s="113"/>
      <c r="G27" s="18"/>
      <c r="H27" s="18"/>
      <c r="I27" s="18"/>
      <c r="J27" s="18"/>
      <c r="K27" s="17"/>
      <c r="L27" s="18"/>
      <c r="M27" s="18"/>
      <c r="N27" s="113" t="s">
        <v>22</v>
      </c>
      <c r="O27" s="113"/>
    </row>
    <row r="28" spans="2:68" ht="18.75" customHeight="1" x14ac:dyDescent="0.4">
      <c r="E28" s="149"/>
      <c r="F28" s="149"/>
      <c r="I28" s="1" t="s">
        <v>57</v>
      </c>
      <c r="N28" s="149"/>
      <c r="O28" s="149"/>
      <c r="R28" s="1" t="s">
        <v>57</v>
      </c>
    </row>
    <row r="29" spans="2:68" x14ac:dyDescent="0.4">
      <c r="B29" s="185" t="str">
        <f>CONCATENATE(はじめに!$B$11,"・宿泊・飲食サービス業従業者数")</f>
        <v>・宿泊・飲食サービス業従業者数</v>
      </c>
      <c r="C29" s="186" t="str">
        <f t="shared" ref="C29:I29" si="3">CONCATENATE($B$16,"・林野面積")</f>
        <v>・林野面積</v>
      </c>
      <c r="D29" s="186" t="str">
        <f t="shared" si="3"/>
        <v>・林野面積</v>
      </c>
      <c r="E29" s="186" t="str">
        <f t="shared" si="3"/>
        <v>・林野面積</v>
      </c>
      <c r="F29" s="186" t="str">
        <f t="shared" si="3"/>
        <v>・林野面積</v>
      </c>
      <c r="G29" s="186" t="str">
        <f t="shared" si="3"/>
        <v>・林野面積</v>
      </c>
      <c r="H29" s="186" t="str">
        <f t="shared" si="3"/>
        <v>・林野面積</v>
      </c>
      <c r="I29" s="187" t="str">
        <f t="shared" si="3"/>
        <v>・林野面積</v>
      </c>
      <c r="K29" s="188" t="s">
        <v>232</v>
      </c>
      <c r="L29" s="188"/>
      <c r="M29" s="188"/>
      <c r="N29" s="188"/>
      <c r="O29" s="188"/>
      <c r="P29" s="188"/>
      <c r="Q29" s="188"/>
      <c r="R29" s="188"/>
    </row>
    <row r="30" spans="2:68" x14ac:dyDescent="0.4">
      <c r="B30" s="130">
        <f>B18+B22+B26</f>
        <v>0</v>
      </c>
      <c r="C30" s="131"/>
      <c r="D30" s="131"/>
      <c r="E30" s="131"/>
      <c r="F30" s="131"/>
      <c r="G30" s="131"/>
      <c r="H30" s="131"/>
      <c r="I30" s="132"/>
      <c r="K30" s="130">
        <f>K18+K22+K26</f>
        <v>0</v>
      </c>
      <c r="L30" s="131"/>
      <c r="M30" s="131"/>
      <c r="N30" s="131"/>
      <c r="O30" s="131"/>
      <c r="P30" s="131"/>
      <c r="Q30" s="131"/>
      <c r="R30" s="132"/>
    </row>
    <row r="32" spans="2:68" x14ac:dyDescent="0.4">
      <c r="B32" s="1" t="s">
        <v>199</v>
      </c>
    </row>
    <row r="33" spans="2:24" x14ac:dyDescent="0.4">
      <c r="I33" s="1" t="s">
        <v>57</v>
      </c>
      <c r="R33" s="1" t="s">
        <v>57</v>
      </c>
    </row>
    <row r="34" spans="2:24" x14ac:dyDescent="0.4">
      <c r="B34" s="133" t="str">
        <f>CONCATENATE(はじめに!$B$11,"・宿泊業従業者数")</f>
        <v>・宿泊業従業者数</v>
      </c>
      <c r="C34" s="134">
        <f t="shared" ref="C34:I34" si="4">$B$16</f>
        <v>0</v>
      </c>
      <c r="D34" s="134">
        <f t="shared" si="4"/>
        <v>0</v>
      </c>
      <c r="E34" s="134">
        <f t="shared" si="4"/>
        <v>0</v>
      </c>
      <c r="F34" s="134">
        <f t="shared" si="4"/>
        <v>0</v>
      </c>
      <c r="G34" s="134">
        <f t="shared" si="4"/>
        <v>0</v>
      </c>
      <c r="H34" s="134">
        <f t="shared" si="4"/>
        <v>0</v>
      </c>
      <c r="I34" s="135">
        <f t="shared" si="4"/>
        <v>0</v>
      </c>
      <c r="K34" s="137" t="s">
        <v>229</v>
      </c>
      <c r="L34" s="137"/>
      <c r="M34" s="137"/>
      <c r="N34" s="137"/>
      <c r="O34" s="137"/>
      <c r="P34" s="137"/>
      <c r="Q34" s="137"/>
      <c r="R34" s="137"/>
    </row>
    <row r="35" spans="2:24" x14ac:dyDescent="0.4">
      <c r="B35" s="245"/>
      <c r="C35" s="246"/>
      <c r="D35" s="246"/>
      <c r="E35" s="246"/>
      <c r="F35" s="246"/>
      <c r="G35" s="246"/>
      <c r="H35" s="246"/>
      <c r="I35" s="247"/>
      <c r="K35" s="245"/>
      <c r="L35" s="246"/>
      <c r="M35" s="246"/>
      <c r="N35" s="246"/>
      <c r="O35" s="246"/>
      <c r="P35" s="246"/>
      <c r="Q35" s="246"/>
      <c r="R35" s="247"/>
    </row>
    <row r="36" spans="2:24" x14ac:dyDescent="0.4">
      <c r="E36" s="183" t="s">
        <v>14</v>
      </c>
      <c r="F36" s="183"/>
      <c r="N36" s="183" t="s">
        <v>14</v>
      </c>
      <c r="O36" s="183"/>
    </row>
    <row r="37" spans="2:24" x14ac:dyDescent="0.4">
      <c r="E37" s="184"/>
      <c r="F37" s="184"/>
      <c r="I37" s="1" t="s">
        <v>57</v>
      </c>
      <c r="N37" s="184"/>
      <c r="O37" s="184"/>
      <c r="R37" s="1" t="s">
        <v>57</v>
      </c>
    </row>
    <row r="38" spans="2:24" x14ac:dyDescent="0.4">
      <c r="B38" s="133" t="str">
        <f>CONCATENATE(はじめに!$B$11,"・飲食店従業者数")</f>
        <v>・飲食店従業者数</v>
      </c>
      <c r="C38" s="134">
        <f t="shared" ref="C38:I38" si="5">$B$16</f>
        <v>0</v>
      </c>
      <c r="D38" s="134">
        <f t="shared" si="5"/>
        <v>0</v>
      </c>
      <c r="E38" s="134">
        <f t="shared" si="5"/>
        <v>0</v>
      </c>
      <c r="F38" s="134">
        <f t="shared" si="5"/>
        <v>0</v>
      </c>
      <c r="G38" s="134">
        <f t="shared" si="5"/>
        <v>0</v>
      </c>
      <c r="H38" s="134">
        <f t="shared" si="5"/>
        <v>0</v>
      </c>
      <c r="I38" s="135">
        <f t="shared" si="5"/>
        <v>0</v>
      </c>
      <c r="K38" s="200" t="s">
        <v>230</v>
      </c>
      <c r="L38" s="201"/>
      <c r="M38" s="201"/>
      <c r="N38" s="201"/>
      <c r="O38" s="201"/>
      <c r="P38" s="201"/>
      <c r="Q38" s="201"/>
      <c r="R38" s="202"/>
    </row>
    <row r="39" spans="2:24" x14ac:dyDescent="0.4">
      <c r="B39" s="245"/>
      <c r="C39" s="246"/>
      <c r="D39" s="246"/>
      <c r="E39" s="246"/>
      <c r="F39" s="246"/>
      <c r="G39" s="246"/>
      <c r="H39" s="246"/>
      <c r="I39" s="247"/>
      <c r="K39" s="245"/>
      <c r="L39" s="246"/>
      <c r="M39" s="246"/>
      <c r="N39" s="246"/>
      <c r="O39" s="246"/>
      <c r="P39" s="246"/>
      <c r="Q39" s="246"/>
      <c r="R39" s="247"/>
    </row>
    <row r="40" spans="2:24" x14ac:dyDescent="0.4">
      <c r="E40" s="183" t="s">
        <v>14</v>
      </c>
      <c r="F40" s="183"/>
      <c r="N40" s="183" t="s">
        <v>14</v>
      </c>
      <c r="O40" s="183"/>
    </row>
    <row r="41" spans="2:24" x14ac:dyDescent="0.4">
      <c r="E41" s="184"/>
      <c r="F41" s="184"/>
      <c r="I41" s="1" t="s">
        <v>57</v>
      </c>
      <c r="N41" s="184"/>
      <c r="O41" s="184"/>
      <c r="R41" s="1" t="s">
        <v>57</v>
      </c>
    </row>
    <row r="42" spans="2:24" x14ac:dyDescent="0.4">
      <c r="B42" s="189" t="str">
        <f>CONCATENATE(はじめに!$B$11,"・持ち帰り・宅配飲食サービス業従業者数")</f>
        <v>・持ち帰り・宅配飲食サービス業従業者数</v>
      </c>
      <c r="C42" s="190">
        <f t="shared" ref="C42:I42" si="6">$B$16</f>
        <v>0</v>
      </c>
      <c r="D42" s="190">
        <f t="shared" si="6"/>
        <v>0</v>
      </c>
      <c r="E42" s="190">
        <f t="shared" si="6"/>
        <v>0</v>
      </c>
      <c r="F42" s="190">
        <f t="shared" si="6"/>
        <v>0</v>
      </c>
      <c r="G42" s="190">
        <f t="shared" si="6"/>
        <v>0</v>
      </c>
      <c r="H42" s="190">
        <f t="shared" si="6"/>
        <v>0</v>
      </c>
      <c r="I42" s="191">
        <f t="shared" si="6"/>
        <v>0</v>
      </c>
      <c r="K42" s="192" t="s">
        <v>231</v>
      </c>
      <c r="L42" s="192">
        <v>0</v>
      </c>
      <c r="M42" s="192">
        <v>0</v>
      </c>
      <c r="N42" s="192">
        <v>0</v>
      </c>
      <c r="O42" s="192">
        <v>0</v>
      </c>
      <c r="P42" s="192">
        <v>0</v>
      </c>
      <c r="Q42" s="192">
        <v>0</v>
      </c>
      <c r="R42" s="192">
        <v>0</v>
      </c>
    </row>
    <row r="43" spans="2:24" x14ac:dyDescent="0.4">
      <c r="B43" s="245"/>
      <c r="C43" s="246"/>
      <c r="D43" s="246"/>
      <c r="E43" s="246"/>
      <c r="F43" s="246"/>
      <c r="G43" s="246"/>
      <c r="H43" s="246"/>
      <c r="I43" s="247"/>
      <c r="K43" s="245"/>
      <c r="L43" s="246"/>
      <c r="M43" s="246"/>
      <c r="N43" s="246"/>
      <c r="O43" s="246"/>
      <c r="P43" s="246"/>
      <c r="Q43" s="246"/>
      <c r="R43" s="247"/>
    </row>
    <row r="44" spans="2:24" x14ac:dyDescent="0.4">
      <c r="E44" s="113" t="s">
        <v>22</v>
      </c>
      <c r="F44" s="113"/>
      <c r="G44" s="18"/>
      <c r="H44" s="18"/>
      <c r="I44" s="18"/>
      <c r="J44" s="18"/>
      <c r="K44" s="17"/>
      <c r="L44" s="18"/>
      <c r="M44" s="18"/>
      <c r="N44" s="113" t="s">
        <v>22</v>
      </c>
      <c r="O44" s="113"/>
    </row>
    <row r="45" spans="2:24" x14ac:dyDescent="0.4">
      <c r="E45" s="149"/>
      <c r="F45" s="149"/>
      <c r="I45" s="1" t="s">
        <v>57</v>
      </c>
      <c r="N45" s="149"/>
      <c r="O45" s="149"/>
      <c r="R45" s="1" t="s">
        <v>57</v>
      </c>
    </row>
    <row r="46" spans="2:24" x14ac:dyDescent="0.4">
      <c r="B46" s="185" t="str">
        <f>CONCATENATE(はじめに!$B$11,"・宿泊・飲食サービス業従業者数")</f>
        <v>・宿泊・飲食サービス業従業者数</v>
      </c>
      <c r="C46" s="186" t="str">
        <f t="shared" ref="C46:I46" si="7">CONCATENATE($B$16,"・林野面積")</f>
        <v>・林野面積</v>
      </c>
      <c r="D46" s="186" t="str">
        <f t="shared" si="7"/>
        <v>・林野面積</v>
      </c>
      <c r="E46" s="186" t="str">
        <f t="shared" si="7"/>
        <v>・林野面積</v>
      </c>
      <c r="F46" s="186" t="str">
        <f t="shared" si="7"/>
        <v>・林野面積</v>
      </c>
      <c r="G46" s="186" t="str">
        <f t="shared" si="7"/>
        <v>・林野面積</v>
      </c>
      <c r="H46" s="186" t="str">
        <f t="shared" si="7"/>
        <v>・林野面積</v>
      </c>
      <c r="I46" s="187" t="str">
        <f t="shared" si="7"/>
        <v>・林野面積</v>
      </c>
      <c r="K46" s="193" t="s">
        <v>232</v>
      </c>
      <c r="L46" s="194"/>
      <c r="M46" s="194"/>
      <c r="N46" s="194"/>
      <c r="O46" s="194"/>
      <c r="P46" s="194"/>
      <c r="Q46" s="194"/>
      <c r="R46" s="195"/>
    </row>
    <row r="47" spans="2:24" x14ac:dyDescent="0.4">
      <c r="B47" s="130">
        <f>B35+B39+B43</f>
        <v>0</v>
      </c>
      <c r="C47" s="131"/>
      <c r="D47" s="131"/>
      <c r="E47" s="131"/>
      <c r="F47" s="131"/>
      <c r="G47" s="131"/>
      <c r="H47" s="131"/>
      <c r="I47" s="132"/>
      <c r="K47" s="130">
        <f>K35+K39+K43</f>
        <v>0</v>
      </c>
      <c r="L47" s="131"/>
      <c r="M47" s="131"/>
      <c r="N47" s="131"/>
      <c r="O47" s="131"/>
      <c r="P47" s="131"/>
      <c r="Q47" s="131"/>
      <c r="R47" s="132"/>
    </row>
    <row r="48" spans="2:24" x14ac:dyDescent="0.4">
      <c r="E48" s="113" t="s">
        <v>22</v>
      </c>
      <c r="F48" s="113"/>
      <c r="K48" s="7"/>
      <c r="N48" s="113" t="s">
        <v>22</v>
      </c>
      <c r="O48" s="113"/>
      <c r="S48" s="7" t="s">
        <v>68</v>
      </c>
      <c r="T48" s="18"/>
      <c r="U48" s="18"/>
      <c r="V48" s="18"/>
      <c r="W48" s="18"/>
      <c r="X48" s="13"/>
    </row>
    <row r="49" spans="1:34" x14ac:dyDescent="0.4">
      <c r="E49" s="149"/>
      <c r="F49" s="149"/>
      <c r="I49" s="1" t="s">
        <v>57</v>
      </c>
      <c r="N49" s="149"/>
      <c r="O49" s="149"/>
      <c r="R49" s="1" t="s">
        <v>57</v>
      </c>
      <c r="T49" s="18"/>
      <c r="U49" s="18"/>
      <c r="V49" s="18"/>
      <c r="W49" s="18"/>
      <c r="X49" s="23"/>
    </row>
    <row r="50" spans="1:34" x14ac:dyDescent="0.4">
      <c r="B50" s="133">
        <f>はじめに!$B$11</f>
        <v>0</v>
      </c>
      <c r="C50" s="134"/>
      <c r="D50" s="134"/>
      <c r="E50" s="134"/>
      <c r="F50" s="134"/>
      <c r="G50" s="134"/>
      <c r="H50" s="134"/>
      <c r="I50" s="135"/>
      <c r="J50" s="136" t="s">
        <v>27</v>
      </c>
      <c r="K50" s="137" t="s">
        <v>42</v>
      </c>
      <c r="L50" s="137"/>
      <c r="M50" s="137"/>
      <c r="N50" s="137"/>
      <c r="O50" s="137"/>
      <c r="P50" s="137"/>
      <c r="Q50" s="137"/>
      <c r="R50" s="137"/>
      <c r="S50" s="136" t="s">
        <v>15</v>
      </c>
      <c r="T50" s="137" t="s">
        <v>47</v>
      </c>
      <c r="U50" s="137"/>
      <c r="V50" s="137"/>
      <c r="W50" s="137"/>
      <c r="X50" s="137"/>
      <c r="Y50" s="137"/>
      <c r="Z50" s="137"/>
      <c r="AA50" s="137"/>
    </row>
    <row r="51" spans="1:34" x14ac:dyDescent="0.4">
      <c r="B51" s="130">
        <f>B30-B47</f>
        <v>0</v>
      </c>
      <c r="C51" s="131"/>
      <c r="D51" s="131"/>
      <c r="E51" s="131"/>
      <c r="F51" s="131"/>
      <c r="G51" s="131"/>
      <c r="H51" s="131"/>
      <c r="I51" s="132"/>
      <c r="J51" s="136"/>
      <c r="K51" s="130">
        <f>K30-K47</f>
        <v>0</v>
      </c>
      <c r="L51" s="131"/>
      <c r="M51" s="131"/>
      <c r="N51" s="131"/>
      <c r="O51" s="131"/>
      <c r="P51" s="131"/>
      <c r="Q51" s="131"/>
      <c r="R51" s="132"/>
      <c r="S51" s="136"/>
      <c r="T51" s="138" t="e">
        <f>B51/K51</f>
        <v>#DIV/0!</v>
      </c>
      <c r="U51" s="139"/>
      <c r="V51" s="139"/>
      <c r="W51" s="139"/>
      <c r="X51" s="139"/>
      <c r="Y51" s="139"/>
      <c r="Z51" s="139"/>
      <c r="AA51" s="140"/>
    </row>
    <row r="52" spans="1:34" x14ac:dyDescent="0.4">
      <c r="B52" s="7"/>
      <c r="K52" s="18"/>
      <c r="L52" s="18"/>
      <c r="M52" s="18"/>
      <c r="N52" s="18"/>
      <c r="O52" s="18"/>
      <c r="P52" s="18"/>
      <c r="Q52" s="18"/>
      <c r="R52" s="18"/>
      <c r="S52" s="18"/>
      <c r="T52" s="18"/>
      <c r="U52" s="18"/>
      <c r="V52" s="18"/>
      <c r="W52" s="13"/>
    </row>
    <row r="53" spans="1:34" x14ac:dyDescent="0.4">
      <c r="A53" s="1" t="s">
        <v>48</v>
      </c>
      <c r="B53" s="7"/>
      <c r="C53" s="7"/>
      <c r="D53" s="7"/>
      <c r="E53" s="7"/>
      <c r="F53" s="7"/>
      <c r="G53" s="7"/>
      <c r="H53" s="1" t="s">
        <v>19</v>
      </c>
      <c r="I53" s="7"/>
      <c r="K53" s="18"/>
      <c r="L53" s="18"/>
      <c r="M53" s="18"/>
      <c r="N53" s="18"/>
      <c r="O53" s="18"/>
      <c r="P53" s="18"/>
      <c r="Q53" s="18"/>
      <c r="R53" s="18"/>
      <c r="S53" s="18"/>
      <c r="T53" s="18"/>
      <c r="U53" s="18"/>
      <c r="V53" s="18"/>
      <c r="W53" s="13"/>
    </row>
    <row r="54" spans="1:34" x14ac:dyDescent="0.4">
      <c r="B54" s="128" t="s">
        <v>233</v>
      </c>
      <c r="C54" s="128"/>
      <c r="D54" s="128"/>
      <c r="E54" s="128"/>
      <c r="F54" s="128"/>
      <c r="G54" s="128"/>
      <c r="H54" s="128"/>
      <c r="I54" s="128"/>
      <c r="K54" s="18"/>
      <c r="L54" s="18"/>
      <c r="M54" s="18"/>
      <c r="N54" s="18"/>
      <c r="O54" s="18"/>
      <c r="P54" s="18"/>
      <c r="Q54" s="18"/>
      <c r="R54" s="18"/>
      <c r="S54" s="18"/>
      <c r="T54" s="18"/>
      <c r="U54" s="18"/>
      <c r="V54" s="18"/>
      <c r="W54" s="13"/>
    </row>
    <row r="55" spans="1:34" x14ac:dyDescent="0.4">
      <c r="B55" s="121">
        <f>$B$12</f>
        <v>0</v>
      </c>
      <c r="C55" s="119"/>
      <c r="D55" s="119"/>
      <c r="E55" s="120"/>
      <c r="F55" s="121">
        <f>$F$12</f>
        <v>0</v>
      </c>
      <c r="G55" s="119"/>
      <c r="H55" s="119"/>
      <c r="I55" s="120"/>
      <c r="K55" s="129" t="s">
        <v>472</v>
      </c>
      <c r="L55" s="129"/>
      <c r="M55" s="129"/>
      <c r="N55" s="129"/>
      <c r="O55" s="129"/>
      <c r="P55" s="129"/>
      <c r="Q55" s="129"/>
      <c r="R55" s="18"/>
      <c r="S55" s="18"/>
      <c r="T55" s="18"/>
      <c r="U55" s="18"/>
      <c r="V55" s="18"/>
      <c r="W55" s="13"/>
    </row>
    <row r="56" spans="1:34" x14ac:dyDescent="0.4">
      <c r="B56" s="130">
        <f>B13</f>
        <v>0</v>
      </c>
      <c r="C56" s="131"/>
      <c r="D56" s="131"/>
      <c r="E56" s="132"/>
      <c r="F56" s="130">
        <f>F13</f>
        <v>0</v>
      </c>
      <c r="G56" s="131"/>
      <c r="H56" s="131"/>
      <c r="I56" s="132"/>
      <c r="K56" s="129"/>
      <c r="L56" s="129"/>
      <c r="M56" s="129"/>
      <c r="N56" s="129"/>
      <c r="O56" s="129"/>
      <c r="P56" s="129"/>
      <c r="Q56" s="129"/>
      <c r="R56" s="18"/>
      <c r="S56" s="18"/>
      <c r="T56" s="18"/>
      <c r="U56" s="18"/>
      <c r="V56" s="18"/>
      <c r="W56" s="13"/>
    </row>
    <row r="57" spans="1:34" ht="19.5" thickBot="1" x14ac:dyDescent="0.45">
      <c r="E57" s="113" t="s">
        <v>22</v>
      </c>
      <c r="F57" s="113"/>
      <c r="K57" s="15"/>
      <c r="L57" s="15"/>
      <c r="M57" s="15"/>
      <c r="N57" s="15"/>
      <c r="O57" s="15"/>
      <c r="P57" s="15"/>
      <c r="Q57" s="15"/>
      <c r="R57" s="15"/>
      <c r="S57" s="15"/>
      <c r="T57" s="15"/>
      <c r="U57" s="15"/>
      <c r="V57" s="15"/>
      <c r="W57" s="14"/>
      <c r="X57" s="108" t="s">
        <v>50</v>
      </c>
      <c r="Y57" s="108"/>
      <c r="Z57" s="108"/>
      <c r="AA57" s="108"/>
      <c r="AB57" s="108"/>
      <c r="AC57" s="108"/>
      <c r="AD57" s="108"/>
      <c r="AE57" s="108"/>
      <c r="AF57" s="108"/>
      <c r="AG57" s="108"/>
      <c r="AH57" s="108"/>
    </row>
    <row r="58" spans="1:34" ht="20.25" thickTop="1" thickBot="1" x14ac:dyDescent="0.45">
      <c r="E58" s="114"/>
      <c r="F58" s="114"/>
      <c r="H58" s="1" t="s">
        <v>19</v>
      </c>
      <c r="X58" s="108"/>
      <c r="Y58" s="108"/>
      <c r="Z58" s="108"/>
      <c r="AA58" s="108"/>
      <c r="AB58" s="108"/>
      <c r="AC58" s="108"/>
      <c r="AD58" s="108"/>
      <c r="AE58" s="108"/>
      <c r="AF58" s="108"/>
      <c r="AG58" s="108"/>
      <c r="AH58" s="108"/>
    </row>
    <row r="59" spans="1:34" ht="19.5" thickTop="1" x14ac:dyDescent="0.4">
      <c r="B59" s="115" t="str">
        <f>CONCATENATE($B$50,"・総生産")</f>
        <v>0・総生産</v>
      </c>
      <c r="C59" s="116">
        <f t="shared" ref="C59:I59" si="8">$B$16</f>
        <v>0</v>
      </c>
      <c r="D59" s="116">
        <f t="shared" si="8"/>
        <v>0</v>
      </c>
      <c r="E59" s="116">
        <f t="shared" si="8"/>
        <v>0</v>
      </c>
      <c r="F59" s="116">
        <f t="shared" si="8"/>
        <v>0</v>
      </c>
      <c r="G59" s="116">
        <f t="shared" si="8"/>
        <v>0</v>
      </c>
      <c r="H59" s="116">
        <f t="shared" si="8"/>
        <v>0</v>
      </c>
      <c r="I59" s="117">
        <f t="shared" si="8"/>
        <v>0</v>
      </c>
    </row>
    <row r="60" spans="1:34" x14ac:dyDescent="0.4">
      <c r="B60" s="118">
        <f>$B$12</f>
        <v>0</v>
      </c>
      <c r="C60" s="119"/>
      <c r="D60" s="119"/>
      <c r="E60" s="120"/>
      <c r="F60" s="121">
        <f>$F$12</f>
        <v>0</v>
      </c>
      <c r="G60" s="119"/>
      <c r="H60" s="119"/>
      <c r="I60" s="122"/>
    </row>
    <row r="61" spans="1:34" ht="19.5" thickBot="1" x14ac:dyDescent="0.45">
      <c r="B61" s="123" t="e">
        <f>B56*T51</f>
        <v>#DIV/0!</v>
      </c>
      <c r="C61" s="124"/>
      <c r="D61" s="124"/>
      <c r="E61" s="125"/>
      <c r="F61" s="126" t="e">
        <f>F56*T51</f>
        <v>#DIV/0!</v>
      </c>
      <c r="G61" s="124"/>
      <c r="H61" s="124"/>
      <c r="I61" s="127"/>
    </row>
    <row r="62" spans="1:34" ht="19.5" thickTop="1" x14ac:dyDescent="0.4"/>
  </sheetData>
  <sheetProtection sheet="1" objects="1" scenarios="1"/>
  <mergeCells count="73">
    <mergeCell ref="K46:R46"/>
    <mergeCell ref="B46:I46"/>
    <mergeCell ref="K51:R51"/>
    <mergeCell ref="B47:I47"/>
    <mergeCell ref="K47:R47"/>
    <mergeCell ref="E48:F49"/>
    <mergeCell ref="N48:O49"/>
    <mergeCell ref="N44:O45"/>
    <mergeCell ref="E44:F45"/>
    <mergeCell ref="K43:R43"/>
    <mergeCell ref="B34:I34"/>
    <mergeCell ref="K34:R34"/>
    <mergeCell ref="B35:I35"/>
    <mergeCell ref="K35:R35"/>
    <mergeCell ref="E36:F37"/>
    <mergeCell ref="N36:O37"/>
    <mergeCell ref="K39:R39"/>
    <mergeCell ref="E40:F41"/>
    <mergeCell ref="N40:O41"/>
    <mergeCell ref="B42:I42"/>
    <mergeCell ref="K42:R42"/>
    <mergeCell ref="B43:I43"/>
    <mergeCell ref="B61:E61"/>
    <mergeCell ref="F61:I61"/>
    <mergeCell ref="B21:I21"/>
    <mergeCell ref="K21:R21"/>
    <mergeCell ref="B22:I22"/>
    <mergeCell ref="K22:R22"/>
    <mergeCell ref="B25:I25"/>
    <mergeCell ref="K25:R25"/>
    <mergeCell ref="B26:I26"/>
    <mergeCell ref="K26:R26"/>
    <mergeCell ref="E23:F24"/>
    <mergeCell ref="N23:O24"/>
    <mergeCell ref="E57:F58"/>
    <mergeCell ref="B38:I38"/>
    <mergeCell ref="K38:R38"/>
    <mergeCell ref="B39:I39"/>
    <mergeCell ref="X57:AH58"/>
    <mergeCell ref="B59:I59"/>
    <mergeCell ref="B60:E60"/>
    <mergeCell ref="F60:I60"/>
    <mergeCell ref="B54:I54"/>
    <mergeCell ref="B55:E55"/>
    <mergeCell ref="F55:I55"/>
    <mergeCell ref="K55:Q56"/>
    <mergeCell ref="B56:E56"/>
    <mergeCell ref="F56:I56"/>
    <mergeCell ref="S50:S51"/>
    <mergeCell ref="T50:AA50"/>
    <mergeCell ref="B51:I51"/>
    <mergeCell ref="T51:AA51"/>
    <mergeCell ref="B50:I50"/>
    <mergeCell ref="J50:J51"/>
    <mergeCell ref="K50:R50"/>
    <mergeCell ref="B17:I17"/>
    <mergeCell ref="K17:R17"/>
    <mergeCell ref="B18:I18"/>
    <mergeCell ref="K18:R18"/>
    <mergeCell ref="E19:F20"/>
    <mergeCell ref="N19:O20"/>
    <mergeCell ref="E27:F28"/>
    <mergeCell ref="N27:O28"/>
    <mergeCell ref="B29:I29"/>
    <mergeCell ref="K29:R29"/>
    <mergeCell ref="B30:I30"/>
    <mergeCell ref="K30:R30"/>
    <mergeCell ref="L7:Q8"/>
    <mergeCell ref="B11:I11"/>
    <mergeCell ref="B12:E12"/>
    <mergeCell ref="F12:I12"/>
    <mergeCell ref="B13:E13"/>
    <mergeCell ref="F13:I13"/>
  </mergeCells>
  <phoneticPr fontId="2"/>
  <pageMargins left="0.70866141732283472" right="0.70866141732283472" top="0.74803149606299213" bottom="0.74803149606299213" header="0.31496062992125984" footer="0.31496062992125984"/>
  <pageSetup paperSize="8" scale="52" fitToHeight="0" orientation="portrait" r:id="rId1"/>
  <headerFooter>
    <oddHeade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D1088-43D8-4F7E-9CB4-9C8A7A8F3451}">
  <sheetPr>
    <tabColor rgb="FF0000CC"/>
    <pageSetUpPr fitToPage="1"/>
  </sheetPr>
  <dimension ref="A7:BQ166"/>
  <sheetViews>
    <sheetView showGridLines="0" topLeftCell="A136" zoomScaleNormal="100" workbookViewId="0">
      <selection activeCell="K137" sqref="K137:R137"/>
    </sheetView>
  </sheetViews>
  <sheetFormatPr defaultColWidth="3.375" defaultRowHeight="18.75" x14ac:dyDescent="0.4"/>
  <cols>
    <col min="1" max="35" width="3.375" style="1"/>
    <col min="36" max="36" width="3.375" style="2"/>
    <col min="37" max="38" width="3.375" style="3"/>
    <col min="39" max="39" width="3.125" style="3" customWidth="1"/>
    <col min="40" max="69" width="3.375" style="3"/>
  </cols>
  <sheetData>
    <row r="7" spans="1:68" x14ac:dyDescent="0.4">
      <c r="K7" s="8"/>
      <c r="L7" s="107" t="s">
        <v>29</v>
      </c>
      <c r="M7" s="107"/>
      <c r="N7" s="107"/>
      <c r="O7" s="107"/>
      <c r="P7" s="107"/>
      <c r="Q7" s="107"/>
    </row>
    <row r="8" spans="1:68" x14ac:dyDescent="0.4">
      <c r="K8" s="9"/>
      <c r="L8" s="107"/>
      <c r="M8" s="107"/>
      <c r="N8" s="107"/>
      <c r="O8" s="107"/>
      <c r="P8" s="107"/>
      <c r="Q8" s="107"/>
    </row>
    <row r="10" spans="1:68" x14ac:dyDescent="0.4">
      <c r="A10" s="1" t="s">
        <v>13</v>
      </c>
      <c r="H10" s="1" t="s">
        <v>19</v>
      </c>
      <c r="AL10" s="4" t="s">
        <v>0</v>
      </c>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row>
    <row r="11" spans="1:68" ht="18.75" customHeight="1" x14ac:dyDescent="0.4">
      <c r="B11" s="128" t="s">
        <v>234</v>
      </c>
      <c r="C11" s="128"/>
      <c r="D11" s="128"/>
      <c r="E11" s="128"/>
      <c r="F11" s="128"/>
      <c r="G11" s="128"/>
      <c r="H11" s="128"/>
      <c r="I11" s="128"/>
      <c r="AL11" s="5"/>
      <c r="AM11" s="4" t="s">
        <v>235</v>
      </c>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row>
    <row r="12" spans="1:68" x14ac:dyDescent="0.4">
      <c r="B12" s="141">
        <f>はじめに!$B$16</f>
        <v>0</v>
      </c>
      <c r="C12" s="119"/>
      <c r="D12" s="119"/>
      <c r="E12" s="120"/>
      <c r="F12" s="141">
        <f>はじめに!$F$16</f>
        <v>0</v>
      </c>
      <c r="G12" s="119"/>
      <c r="H12" s="119"/>
      <c r="I12" s="120"/>
      <c r="AL12" s="5"/>
      <c r="AM12" s="5"/>
      <c r="AN12" s="5" t="s">
        <v>1</v>
      </c>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row>
    <row r="13" spans="1:68" x14ac:dyDescent="0.4">
      <c r="B13" s="241"/>
      <c r="C13" s="242"/>
      <c r="D13" s="242"/>
      <c r="E13" s="243"/>
      <c r="F13" s="241"/>
      <c r="G13" s="242"/>
      <c r="H13" s="242"/>
      <c r="I13" s="243"/>
      <c r="AL13" s="5"/>
      <c r="AM13" s="5"/>
      <c r="AN13" s="5" t="s">
        <v>2</v>
      </c>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row>
    <row r="14" spans="1:68" x14ac:dyDescent="0.4">
      <c r="AL14" s="5"/>
      <c r="AM14" s="4" t="s">
        <v>236</v>
      </c>
      <c r="AN14" s="5"/>
      <c r="AO14" s="5"/>
      <c r="AP14" s="5"/>
      <c r="AQ14" s="5"/>
      <c r="AR14" s="5"/>
      <c r="AS14" s="5"/>
      <c r="AT14" s="5"/>
      <c r="AU14" s="5"/>
      <c r="AV14" s="5"/>
      <c r="AW14" s="6"/>
      <c r="AX14" s="6"/>
      <c r="AY14" s="6"/>
      <c r="AZ14" s="6"/>
      <c r="BA14" s="6"/>
      <c r="BB14" s="6"/>
      <c r="BC14" s="6"/>
      <c r="BD14" s="6"/>
      <c r="BE14" s="6"/>
      <c r="BF14" s="6"/>
      <c r="BG14" s="6"/>
      <c r="BH14" s="6"/>
      <c r="BI14" s="6"/>
      <c r="BJ14" s="6"/>
      <c r="BK14" s="5"/>
      <c r="BL14" s="5"/>
      <c r="BM14" s="5"/>
      <c r="BN14" s="5"/>
      <c r="BO14" s="5"/>
      <c r="BP14" s="5"/>
    </row>
    <row r="15" spans="1:68" x14ac:dyDescent="0.4">
      <c r="A15" s="1" t="s">
        <v>240</v>
      </c>
      <c r="AL15" s="6"/>
      <c r="AM15" s="19" t="s">
        <v>237</v>
      </c>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row>
    <row r="16" spans="1:68" x14ac:dyDescent="0.4">
      <c r="H16" s="1" t="s">
        <v>19</v>
      </c>
      <c r="R16" s="1" t="s">
        <v>57</v>
      </c>
      <c r="Y16" s="1" t="s">
        <v>175</v>
      </c>
      <c r="AL16" s="6"/>
      <c r="AM16" s="6"/>
      <c r="AN16" s="5" t="s">
        <v>6</v>
      </c>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row>
    <row r="17" spans="2:68" x14ac:dyDescent="0.4">
      <c r="B17" s="137" t="s">
        <v>241</v>
      </c>
      <c r="C17" s="137"/>
      <c r="D17" s="137"/>
      <c r="E17" s="137"/>
      <c r="F17" s="137"/>
      <c r="G17" s="137"/>
      <c r="H17" s="137"/>
      <c r="I17" s="137"/>
      <c r="J17" s="136" t="s">
        <v>27</v>
      </c>
      <c r="K17" s="137" t="s">
        <v>242</v>
      </c>
      <c r="L17" s="137"/>
      <c r="M17" s="137"/>
      <c r="N17" s="137"/>
      <c r="O17" s="137"/>
      <c r="P17" s="137"/>
      <c r="Q17" s="137"/>
      <c r="R17" s="137"/>
      <c r="S17" s="163" t="s">
        <v>15</v>
      </c>
      <c r="T17" s="137" t="s">
        <v>174</v>
      </c>
      <c r="U17" s="137"/>
      <c r="V17" s="137"/>
      <c r="W17" s="137"/>
      <c r="X17" s="137"/>
      <c r="Y17" s="137"/>
      <c r="Z17" s="137"/>
      <c r="AA17" s="137"/>
      <c r="AL17" s="6"/>
      <c r="AM17" s="6"/>
      <c r="AN17" s="5" t="s">
        <v>2</v>
      </c>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row>
    <row r="18" spans="2:68" x14ac:dyDescent="0.4">
      <c r="B18" s="244"/>
      <c r="C18" s="244"/>
      <c r="D18" s="244"/>
      <c r="E18" s="244"/>
      <c r="F18" s="244"/>
      <c r="G18" s="244"/>
      <c r="H18" s="244"/>
      <c r="I18" s="244"/>
      <c r="J18" s="136"/>
      <c r="K18" s="244"/>
      <c r="L18" s="244"/>
      <c r="M18" s="244"/>
      <c r="N18" s="244"/>
      <c r="O18" s="244"/>
      <c r="P18" s="244"/>
      <c r="Q18" s="244"/>
      <c r="R18" s="244"/>
      <c r="S18" s="163"/>
      <c r="T18" s="180" t="e">
        <f>B18/K18</f>
        <v>#DIV/0!</v>
      </c>
      <c r="U18" s="180"/>
      <c r="V18" s="180"/>
      <c r="W18" s="180"/>
      <c r="X18" s="180"/>
      <c r="Y18" s="180"/>
      <c r="Z18" s="180"/>
      <c r="AA18" s="180"/>
      <c r="AL18" s="5"/>
      <c r="AM18" s="4" t="s">
        <v>238</v>
      </c>
      <c r="AN18" s="5"/>
      <c r="AO18" s="5"/>
      <c r="AP18" s="5"/>
      <c r="AQ18" s="5"/>
      <c r="AR18" s="5"/>
      <c r="AS18" s="5"/>
      <c r="AT18" s="5"/>
      <c r="AU18" s="5"/>
      <c r="AV18" s="5"/>
      <c r="AW18" s="6"/>
      <c r="AX18" s="6"/>
      <c r="AY18" s="6"/>
      <c r="AZ18" s="6"/>
      <c r="BA18" s="6"/>
      <c r="BB18" s="6"/>
      <c r="BC18" s="6"/>
      <c r="BD18" s="6"/>
      <c r="BE18" s="6"/>
      <c r="BF18" s="6"/>
      <c r="BG18" s="6"/>
      <c r="BH18" s="6"/>
      <c r="BI18" s="6"/>
      <c r="BJ18" s="6"/>
      <c r="BK18" s="5"/>
      <c r="BL18" s="5"/>
      <c r="BM18" s="5"/>
      <c r="BN18" s="5"/>
      <c r="BO18" s="5"/>
      <c r="BP18" s="5"/>
    </row>
    <row r="19" spans="2:68" x14ac:dyDescent="0.4">
      <c r="K19" s="7"/>
      <c r="T19" s="38"/>
      <c r="U19" s="38"/>
      <c r="V19" s="38"/>
      <c r="W19" s="38"/>
      <c r="X19" s="12"/>
      <c r="AL19" s="6"/>
      <c r="AM19" s="6"/>
      <c r="AN19" s="5" t="s">
        <v>6</v>
      </c>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row>
    <row r="20" spans="2:68" x14ac:dyDescent="0.4">
      <c r="I20" s="1" t="s">
        <v>57</v>
      </c>
      <c r="R20" s="1" t="s">
        <v>57</v>
      </c>
      <c r="T20" s="18"/>
      <c r="U20" s="18"/>
      <c r="V20" s="18"/>
      <c r="W20" s="18"/>
      <c r="X20" s="13"/>
      <c r="AL20" s="6"/>
      <c r="AM20" s="6"/>
      <c r="AN20" s="5" t="s">
        <v>2</v>
      </c>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row>
    <row r="21" spans="2:68" x14ac:dyDescent="0.4">
      <c r="B21" s="133" t="str">
        <f>CONCATENATE(はじめに!$B$11,"・従業者数")</f>
        <v>・従業者数</v>
      </c>
      <c r="C21" s="134" t="e">
        <f>CONCATENATE(#REF!,"・林野面積")</f>
        <v>#REF!</v>
      </c>
      <c r="D21" s="134" t="e">
        <f>CONCATENATE(#REF!,"・林野面積")</f>
        <v>#REF!</v>
      </c>
      <c r="E21" s="134" t="e">
        <f>CONCATENATE(#REF!,"・林野面積")</f>
        <v>#REF!</v>
      </c>
      <c r="F21" s="134" t="e">
        <f>CONCATENATE(#REF!,"・林野面積")</f>
        <v>#REF!</v>
      </c>
      <c r="G21" s="134" t="e">
        <f>CONCATENATE(#REF!,"・林野面積")</f>
        <v>#REF!</v>
      </c>
      <c r="H21" s="134" t="e">
        <f>CONCATENATE(#REF!,"・林野面積")</f>
        <v>#REF!</v>
      </c>
      <c r="I21" s="135" t="e">
        <f>CONCATENATE(#REF!,"・林野面積")</f>
        <v>#REF!</v>
      </c>
      <c r="K21" s="137" t="s">
        <v>198</v>
      </c>
      <c r="L21" s="137"/>
      <c r="M21" s="137"/>
      <c r="N21" s="137"/>
      <c r="O21" s="137"/>
      <c r="P21" s="137"/>
      <c r="Q21" s="137"/>
      <c r="R21" s="137"/>
      <c r="T21" s="18"/>
      <c r="U21" s="18"/>
      <c r="V21" s="18"/>
      <c r="W21" s="18"/>
      <c r="X21" s="13"/>
      <c r="AL21" s="6"/>
      <c r="AM21" s="4" t="s">
        <v>60</v>
      </c>
      <c r="AN21" s="5"/>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row>
    <row r="22" spans="2:68" x14ac:dyDescent="0.4">
      <c r="B22" s="244"/>
      <c r="C22" s="244"/>
      <c r="D22" s="244"/>
      <c r="E22" s="244"/>
      <c r="F22" s="244"/>
      <c r="G22" s="244"/>
      <c r="H22" s="244"/>
      <c r="I22" s="244"/>
      <c r="K22" s="244"/>
      <c r="L22" s="244"/>
      <c r="M22" s="244"/>
      <c r="N22" s="244"/>
      <c r="O22" s="244"/>
      <c r="P22" s="244"/>
      <c r="Q22" s="244"/>
      <c r="R22" s="244"/>
      <c r="T22" s="18"/>
      <c r="U22" s="18"/>
      <c r="V22" s="18"/>
      <c r="W22" s="18"/>
      <c r="X22" s="13"/>
      <c r="AL22" s="6"/>
      <c r="AM22" s="6"/>
      <c r="AN22" s="19" t="s">
        <v>239</v>
      </c>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row>
    <row r="23" spans="2:68" x14ac:dyDescent="0.4">
      <c r="K23" s="7"/>
      <c r="T23" s="18"/>
      <c r="U23" s="18"/>
      <c r="V23" s="18"/>
      <c r="W23" s="18"/>
      <c r="X23" s="13"/>
      <c r="AL23" s="6"/>
      <c r="AM23" s="4" t="s">
        <v>60</v>
      </c>
      <c r="AN23" s="5"/>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row>
    <row r="24" spans="2:68" ht="19.5" customHeight="1" x14ac:dyDescent="0.4">
      <c r="B24" s="1" t="s">
        <v>199</v>
      </c>
      <c r="K24" s="7"/>
      <c r="T24" s="18"/>
      <c r="U24" s="18"/>
      <c r="V24" s="18"/>
      <c r="W24" s="18"/>
      <c r="X24" s="13"/>
      <c r="AL24" s="6"/>
      <c r="AM24" s="4"/>
      <c r="AN24" s="19" t="s">
        <v>263</v>
      </c>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row>
    <row r="25" spans="2:68" ht="19.5" customHeight="1" x14ac:dyDescent="0.4">
      <c r="I25" s="1" t="s">
        <v>57</v>
      </c>
      <c r="R25" s="1" t="s">
        <v>57</v>
      </c>
      <c r="T25" s="18"/>
      <c r="U25" s="18"/>
      <c r="V25" s="18"/>
      <c r="W25" s="18"/>
      <c r="X25" s="13"/>
      <c r="AL25" s="6"/>
      <c r="AM25" s="4"/>
      <c r="AN25" s="19" t="s">
        <v>264</v>
      </c>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row>
    <row r="26" spans="2:68" x14ac:dyDescent="0.4">
      <c r="B26" s="133" t="str">
        <f>CONCATENATE(はじめに!$B$11,"・従業者数")</f>
        <v>・従業者数</v>
      </c>
      <c r="C26" s="134" t="e">
        <f>CONCATENATE(#REF!,"・林野面積")</f>
        <v>#REF!</v>
      </c>
      <c r="D26" s="134" t="e">
        <f>CONCATENATE(#REF!,"・林野面積")</f>
        <v>#REF!</v>
      </c>
      <c r="E26" s="134" t="e">
        <f>CONCATENATE(#REF!,"・林野面積")</f>
        <v>#REF!</v>
      </c>
      <c r="F26" s="134" t="e">
        <f>CONCATENATE(#REF!,"・林野面積")</f>
        <v>#REF!</v>
      </c>
      <c r="G26" s="134" t="e">
        <f>CONCATENATE(#REF!,"・林野面積")</f>
        <v>#REF!</v>
      </c>
      <c r="H26" s="134" t="e">
        <f>CONCATENATE(#REF!,"・林野面積")</f>
        <v>#REF!</v>
      </c>
      <c r="I26" s="135" t="e">
        <f>CONCATENATE(#REF!,"・林野面積")</f>
        <v>#REF!</v>
      </c>
      <c r="K26" s="137" t="s">
        <v>198</v>
      </c>
      <c r="L26" s="137"/>
      <c r="M26" s="137"/>
      <c r="N26" s="137"/>
      <c r="O26" s="137"/>
      <c r="P26" s="137"/>
      <c r="Q26" s="137"/>
      <c r="R26" s="137"/>
      <c r="T26" s="18"/>
      <c r="U26" s="18"/>
      <c r="V26" s="18"/>
      <c r="W26" s="18"/>
      <c r="X26" s="13"/>
      <c r="AL26" s="6"/>
      <c r="AM26" s="6"/>
      <c r="AN26" s="5" t="s">
        <v>63</v>
      </c>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row>
    <row r="27" spans="2:68" x14ac:dyDescent="0.4">
      <c r="B27" s="244"/>
      <c r="C27" s="244"/>
      <c r="D27" s="244"/>
      <c r="E27" s="244"/>
      <c r="F27" s="244"/>
      <c r="G27" s="244"/>
      <c r="H27" s="244"/>
      <c r="I27" s="244"/>
      <c r="K27" s="244"/>
      <c r="L27" s="244"/>
      <c r="M27" s="244"/>
      <c r="N27" s="244"/>
      <c r="O27" s="244"/>
      <c r="P27" s="244"/>
      <c r="Q27" s="244"/>
      <c r="R27" s="244"/>
      <c r="T27" s="18"/>
      <c r="U27" s="18"/>
      <c r="V27" s="18"/>
      <c r="W27" s="18"/>
      <c r="X27" s="13"/>
      <c r="AL27" s="6"/>
      <c r="AM27" s="6"/>
      <c r="AN27" s="5" t="s">
        <v>4</v>
      </c>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row>
    <row r="28" spans="2:68" x14ac:dyDescent="0.4">
      <c r="E28" s="113" t="s">
        <v>22</v>
      </c>
      <c r="F28" s="113"/>
      <c r="K28" s="7"/>
      <c r="N28" s="113" t="s">
        <v>22</v>
      </c>
      <c r="O28" s="113"/>
      <c r="S28" s="7" t="s">
        <v>68</v>
      </c>
      <c r="T28" s="18"/>
      <c r="U28" s="18"/>
      <c r="V28" s="18"/>
      <c r="W28" s="18"/>
      <c r="X28" s="13"/>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row>
    <row r="29" spans="2:68" x14ac:dyDescent="0.4">
      <c r="E29" s="149"/>
      <c r="F29" s="149"/>
      <c r="I29" s="1" t="s">
        <v>57</v>
      </c>
      <c r="N29" s="149"/>
      <c r="O29" s="149"/>
      <c r="R29" s="1" t="s">
        <v>57</v>
      </c>
      <c r="T29" s="18"/>
      <c r="U29" s="18"/>
      <c r="V29" s="18"/>
      <c r="W29" s="18"/>
      <c r="X29" s="13"/>
    </row>
    <row r="30" spans="2:68" x14ac:dyDescent="0.4">
      <c r="B30" s="133" t="str">
        <f>CONCATENATE(はじめに!$B$11,"・従業者数")</f>
        <v>・従業者数</v>
      </c>
      <c r="C30" s="134" t="e">
        <f>CONCATENATE(#REF!,"・林野面積")</f>
        <v>#REF!</v>
      </c>
      <c r="D30" s="134" t="e">
        <f>CONCATENATE(#REF!,"・林野面積")</f>
        <v>#REF!</v>
      </c>
      <c r="E30" s="134" t="e">
        <f>CONCATENATE(#REF!,"・林野面積")</f>
        <v>#REF!</v>
      </c>
      <c r="F30" s="134" t="e">
        <f>CONCATENATE(#REF!,"・林野面積")</f>
        <v>#REF!</v>
      </c>
      <c r="G30" s="134" t="e">
        <f>CONCATENATE(#REF!,"・林野面積")</f>
        <v>#REF!</v>
      </c>
      <c r="H30" s="134" t="e">
        <f>CONCATENATE(#REF!,"・林野面積")</f>
        <v>#REF!</v>
      </c>
      <c r="I30" s="135" t="e">
        <f>CONCATENATE(#REF!,"・林野面積")</f>
        <v>#REF!</v>
      </c>
      <c r="K30" s="137" t="s">
        <v>198</v>
      </c>
      <c r="L30" s="137"/>
      <c r="M30" s="137"/>
      <c r="N30" s="137"/>
      <c r="O30" s="137"/>
      <c r="P30" s="137"/>
      <c r="Q30" s="137"/>
      <c r="R30" s="137"/>
      <c r="T30" s="18"/>
      <c r="U30" s="18"/>
      <c r="V30" s="18"/>
      <c r="W30" s="18"/>
      <c r="X30" s="13"/>
      <c r="AL30" s="4" t="s">
        <v>11</v>
      </c>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row>
    <row r="31" spans="2:68" x14ac:dyDescent="0.4">
      <c r="B31" s="130">
        <f>B22-B27</f>
        <v>0</v>
      </c>
      <c r="C31" s="131"/>
      <c r="D31" s="131"/>
      <c r="E31" s="131"/>
      <c r="F31" s="131"/>
      <c r="G31" s="131"/>
      <c r="H31" s="131"/>
      <c r="I31" s="132"/>
      <c r="K31" s="130">
        <f>K22-K27</f>
        <v>0</v>
      </c>
      <c r="L31" s="131"/>
      <c r="M31" s="131"/>
      <c r="N31" s="131"/>
      <c r="O31" s="131"/>
      <c r="P31" s="131"/>
      <c r="Q31" s="131"/>
      <c r="R31" s="132"/>
      <c r="T31" s="18"/>
      <c r="U31" s="18"/>
      <c r="V31" s="18"/>
      <c r="W31" s="18"/>
      <c r="X31" s="13"/>
      <c r="AL31" s="5"/>
      <c r="AM31" s="4" t="s">
        <v>168</v>
      </c>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row>
    <row r="32" spans="2:68" ht="19.5" thickBot="1" x14ac:dyDescent="0.45">
      <c r="E32" s="113" t="s">
        <v>22</v>
      </c>
      <c r="F32" s="113"/>
      <c r="N32" s="113" t="s">
        <v>22</v>
      </c>
      <c r="O32" s="113"/>
      <c r="T32" s="15"/>
      <c r="U32" s="15"/>
      <c r="V32" s="15"/>
      <c r="W32" s="15"/>
      <c r="X32" s="14"/>
      <c r="Y32" s="108" t="s">
        <v>178</v>
      </c>
      <c r="Z32" s="108"/>
      <c r="AA32" s="108"/>
      <c r="AB32" s="108"/>
      <c r="AC32" s="108"/>
      <c r="AD32" s="108"/>
      <c r="AE32" s="108"/>
      <c r="AF32" s="108"/>
      <c r="AG32" s="108"/>
      <c r="AH32" s="108"/>
      <c r="AI32" s="108"/>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row>
    <row r="33" spans="1:35" ht="19.5" thickTop="1" x14ac:dyDescent="0.4">
      <c r="E33" s="149"/>
      <c r="F33" s="149"/>
      <c r="H33" s="1" t="s">
        <v>19</v>
      </c>
      <c r="N33" s="149"/>
      <c r="O33" s="149"/>
      <c r="Q33" s="1" t="s">
        <v>19</v>
      </c>
      <c r="Y33" s="108"/>
      <c r="Z33" s="108"/>
      <c r="AA33" s="108"/>
      <c r="AB33" s="108"/>
      <c r="AC33" s="108"/>
      <c r="AD33" s="108"/>
      <c r="AE33" s="108"/>
      <c r="AF33" s="108"/>
      <c r="AG33" s="108"/>
      <c r="AH33" s="108"/>
      <c r="AI33" s="108"/>
    </row>
    <row r="34" spans="1:35" x14ac:dyDescent="0.4">
      <c r="B34" s="145">
        <f>はじめに!$B$11</f>
        <v>0</v>
      </c>
      <c r="C34" s="146" t="e">
        <f>#REF!</f>
        <v>#REF!</v>
      </c>
      <c r="D34" s="146" t="e">
        <f>#REF!</f>
        <v>#REF!</v>
      </c>
      <c r="E34" s="146" t="e">
        <f>#REF!</f>
        <v>#REF!</v>
      </c>
      <c r="F34" s="146" t="e">
        <f>#REF!</f>
        <v>#REF!</v>
      </c>
      <c r="G34" s="146" t="e">
        <f>#REF!</f>
        <v>#REF!</v>
      </c>
      <c r="H34" s="146" t="e">
        <f>#REF!</f>
        <v>#REF!</v>
      </c>
      <c r="I34" s="147" t="e">
        <f>#REF!</f>
        <v>#REF!</v>
      </c>
      <c r="K34" s="148" t="s">
        <v>42</v>
      </c>
      <c r="L34" s="148"/>
      <c r="M34" s="148"/>
      <c r="N34" s="148"/>
      <c r="O34" s="148"/>
      <c r="P34" s="148"/>
      <c r="Q34" s="148"/>
      <c r="R34" s="148"/>
    </row>
    <row r="35" spans="1:35" x14ac:dyDescent="0.4">
      <c r="B35" s="130" t="e">
        <f>B31*T18</f>
        <v>#DIV/0!</v>
      </c>
      <c r="C35" s="131"/>
      <c r="D35" s="131"/>
      <c r="E35" s="131"/>
      <c r="F35" s="131"/>
      <c r="G35" s="131"/>
      <c r="H35" s="131"/>
      <c r="I35" s="132"/>
      <c r="K35" s="130" t="e">
        <f>K31*T18</f>
        <v>#DIV/0!</v>
      </c>
      <c r="L35" s="131"/>
      <c r="M35" s="131"/>
      <c r="N35" s="131"/>
      <c r="O35" s="131"/>
      <c r="P35" s="131"/>
      <c r="Q35" s="131"/>
      <c r="R35" s="132"/>
    </row>
    <row r="37" spans="1:35" x14ac:dyDescent="0.4">
      <c r="A37" s="1" t="s">
        <v>243</v>
      </c>
    </row>
    <row r="38" spans="1:35" x14ac:dyDescent="0.4">
      <c r="H38" s="1" t="s">
        <v>19</v>
      </c>
      <c r="R38" s="1" t="s">
        <v>57</v>
      </c>
      <c r="Y38" s="1" t="s">
        <v>175</v>
      </c>
    </row>
    <row r="39" spans="1:35" x14ac:dyDescent="0.4">
      <c r="B39" s="137" t="s">
        <v>244</v>
      </c>
      <c r="C39" s="137"/>
      <c r="D39" s="137"/>
      <c r="E39" s="137"/>
      <c r="F39" s="137"/>
      <c r="G39" s="137"/>
      <c r="H39" s="137"/>
      <c r="I39" s="137"/>
      <c r="J39" s="136" t="s">
        <v>27</v>
      </c>
      <c r="K39" s="137" t="s">
        <v>245</v>
      </c>
      <c r="L39" s="137"/>
      <c r="M39" s="137"/>
      <c r="N39" s="137"/>
      <c r="O39" s="137"/>
      <c r="P39" s="137"/>
      <c r="Q39" s="137"/>
      <c r="R39" s="137"/>
      <c r="S39" s="163" t="s">
        <v>15</v>
      </c>
      <c r="T39" s="137" t="s">
        <v>174</v>
      </c>
      <c r="U39" s="137"/>
      <c r="V39" s="137"/>
      <c r="W39" s="137"/>
      <c r="X39" s="137"/>
      <c r="Y39" s="137"/>
      <c r="Z39" s="137"/>
      <c r="AA39" s="137"/>
    </row>
    <row r="40" spans="1:35" x14ac:dyDescent="0.4">
      <c r="B40" s="244"/>
      <c r="C40" s="244"/>
      <c r="D40" s="244"/>
      <c r="E40" s="244"/>
      <c r="F40" s="244"/>
      <c r="G40" s="244"/>
      <c r="H40" s="244"/>
      <c r="I40" s="244"/>
      <c r="J40" s="136"/>
      <c r="K40" s="244"/>
      <c r="L40" s="244"/>
      <c r="M40" s="244"/>
      <c r="N40" s="244"/>
      <c r="O40" s="244"/>
      <c r="P40" s="244"/>
      <c r="Q40" s="244"/>
      <c r="R40" s="244"/>
      <c r="S40" s="163"/>
      <c r="T40" s="180" t="e">
        <f>B40/K40</f>
        <v>#DIV/0!</v>
      </c>
      <c r="U40" s="180"/>
      <c r="V40" s="180"/>
      <c r="W40" s="180"/>
      <c r="X40" s="180"/>
      <c r="Y40" s="180"/>
      <c r="Z40" s="180"/>
      <c r="AA40" s="180"/>
    </row>
    <row r="41" spans="1:35" x14ac:dyDescent="0.4">
      <c r="K41" s="7"/>
      <c r="T41" s="38"/>
      <c r="U41" s="38"/>
      <c r="V41" s="38"/>
      <c r="W41" s="38"/>
      <c r="X41" s="12"/>
    </row>
    <row r="42" spans="1:35" x14ac:dyDescent="0.4">
      <c r="I42" s="1" t="s">
        <v>57</v>
      </c>
      <c r="R42" s="1" t="s">
        <v>57</v>
      </c>
      <c r="T42" s="18"/>
      <c r="U42" s="18"/>
      <c r="V42" s="18"/>
      <c r="W42" s="18"/>
      <c r="X42" s="13"/>
    </row>
    <row r="43" spans="1:35" x14ac:dyDescent="0.4">
      <c r="B43" s="133" t="str">
        <f>CONCATENATE(はじめに!$B$11,"・従業者数")</f>
        <v>・従業者数</v>
      </c>
      <c r="C43" s="134" t="e">
        <f>CONCATENATE(#REF!,"・林野面積")</f>
        <v>#REF!</v>
      </c>
      <c r="D43" s="134" t="e">
        <f>CONCATENATE(#REF!,"・林野面積")</f>
        <v>#REF!</v>
      </c>
      <c r="E43" s="134" t="e">
        <f>CONCATENATE(#REF!,"・林野面積")</f>
        <v>#REF!</v>
      </c>
      <c r="F43" s="134" t="e">
        <f>CONCATENATE(#REF!,"・林野面積")</f>
        <v>#REF!</v>
      </c>
      <c r="G43" s="134" t="e">
        <f>CONCATENATE(#REF!,"・林野面積")</f>
        <v>#REF!</v>
      </c>
      <c r="H43" s="134" t="e">
        <f>CONCATENATE(#REF!,"・林野面積")</f>
        <v>#REF!</v>
      </c>
      <c r="I43" s="135" t="e">
        <f>CONCATENATE(#REF!,"・林野面積")</f>
        <v>#REF!</v>
      </c>
      <c r="K43" s="137" t="s">
        <v>198</v>
      </c>
      <c r="L43" s="137"/>
      <c r="M43" s="137"/>
      <c r="N43" s="137"/>
      <c r="O43" s="137"/>
      <c r="P43" s="137"/>
      <c r="Q43" s="137"/>
      <c r="R43" s="137"/>
      <c r="T43" s="18"/>
      <c r="U43" s="18"/>
      <c r="V43" s="18"/>
      <c r="W43" s="18"/>
      <c r="X43" s="13"/>
    </row>
    <row r="44" spans="1:35" x14ac:dyDescent="0.4">
      <c r="B44" s="244"/>
      <c r="C44" s="244"/>
      <c r="D44" s="244"/>
      <c r="E44" s="244"/>
      <c r="F44" s="244"/>
      <c r="G44" s="244"/>
      <c r="H44" s="244"/>
      <c r="I44" s="244"/>
      <c r="K44" s="244"/>
      <c r="L44" s="244"/>
      <c r="M44" s="244"/>
      <c r="N44" s="244"/>
      <c r="O44" s="244"/>
      <c r="P44" s="244"/>
      <c r="Q44" s="244"/>
      <c r="R44" s="244"/>
      <c r="T44" s="18"/>
      <c r="U44" s="18"/>
      <c r="V44" s="18"/>
      <c r="W44" s="18"/>
      <c r="X44" s="13"/>
    </row>
    <row r="45" spans="1:35" x14ac:dyDescent="0.4">
      <c r="K45" s="7"/>
      <c r="T45" s="18"/>
      <c r="U45" s="18"/>
      <c r="V45" s="18"/>
      <c r="W45" s="18"/>
      <c r="X45" s="13"/>
    </row>
    <row r="46" spans="1:35" x14ac:dyDescent="0.4">
      <c r="B46" s="1" t="s">
        <v>199</v>
      </c>
      <c r="K46" s="7"/>
      <c r="T46" s="18"/>
      <c r="U46" s="18"/>
      <c r="V46" s="18"/>
      <c r="W46" s="18"/>
      <c r="X46" s="13"/>
    </row>
    <row r="47" spans="1:35" x14ac:dyDescent="0.4">
      <c r="I47" s="1" t="s">
        <v>57</v>
      </c>
      <c r="R47" s="1" t="s">
        <v>57</v>
      </c>
      <c r="T47" s="18"/>
      <c r="U47" s="18"/>
      <c r="V47" s="18"/>
      <c r="W47" s="18"/>
      <c r="X47" s="13"/>
    </row>
    <row r="48" spans="1:35" x14ac:dyDescent="0.4">
      <c r="B48" s="133" t="str">
        <f>CONCATENATE(はじめに!$B$11,"・従業者数")</f>
        <v>・従業者数</v>
      </c>
      <c r="C48" s="134" t="e">
        <f>CONCATENATE(#REF!,"・林野面積")</f>
        <v>#REF!</v>
      </c>
      <c r="D48" s="134" t="e">
        <f>CONCATENATE(#REF!,"・林野面積")</f>
        <v>#REF!</v>
      </c>
      <c r="E48" s="134" t="e">
        <f>CONCATENATE(#REF!,"・林野面積")</f>
        <v>#REF!</v>
      </c>
      <c r="F48" s="134" t="e">
        <f>CONCATENATE(#REF!,"・林野面積")</f>
        <v>#REF!</v>
      </c>
      <c r="G48" s="134" t="e">
        <f>CONCATENATE(#REF!,"・林野面積")</f>
        <v>#REF!</v>
      </c>
      <c r="H48" s="134" t="e">
        <f>CONCATENATE(#REF!,"・林野面積")</f>
        <v>#REF!</v>
      </c>
      <c r="I48" s="135" t="e">
        <f>CONCATENATE(#REF!,"・林野面積")</f>
        <v>#REF!</v>
      </c>
      <c r="K48" s="137" t="s">
        <v>198</v>
      </c>
      <c r="L48" s="137"/>
      <c r="M48" s="137"/>
      <c r="N48" s="137"/>
      <c r="O48" s="137"/>
      <c r="P48" s="137"/>
      <c r="Q48" s="137"/>
      <c r="R48" s="137"/>
      <c r="T48" s="18"/>
      <c r="U48" s="18"/>
      <c r="V48" s="18"/>
      <c r="W48" s="18"/>
      <c r="X48" s="13"/>
    </row>
    <row r="49" spans="1:35" x14ac:dyDescent="0.4">
      <c r="B49" s="244"/>
      <c r="C49" s="244"/>
      <c r="D49" s="244"/>
      <c r="E49" s="244"/>
      <c r="F49" s="244"/>
      <c r="G49" s="244"/>
      <c r="H49" s="244"/>
      <c r="I49" s="244"/>
      <c r="K49" s="244"/>
      <c r="L49" s="244"/>
      <c r="M49" s="244"/>
      <c r="N49" s="244"/>
      <c r="O49" s="244"/>
      <c r="P49" s="244"/>
      <c r="Q49" s="244"/>
      <c r="R49" s="244"/>
      <c r="T49" s="18"/>
      <c r="U49" s="18"/>
      <c r="V49" s="18"/>
      <c r="W49" s="18"/>
      <c r="X49" s="13"/>
    </row>
    <row r="50" spans="1:35" x14ac:dyDescent="0.4">
      <c r="E50" s="113" t="s">
        <v>22</v>
      </c>
      <c r="F50" s="113"/>
      <c r="K50" s="7"/>
      <c r="N50" s="113" t="s">
        <v>22</v>
      </c>
      <c r="O50" s="113"/>
      <c r="S50" s="7" t="s">
        <v>68</v>
      </c>
      <c r="T50" s="18"/>
      <c r="U50" s="18"/>
      <c r="V50" s="18"/>
      <c r="W50" s="18"/>
      <c r="X50" s="13"/>
    </row>
    <row r="51" spans="1:35" x14ac:dyDescent="0.4">
      <c r="E51" s="149"/>
      <c r="F51" s="149"/>
      <c r="I51" s="1" t="s">
        <v>57</v>
      </c>
      <c r="N51" s="149"/>
      <c r="O51" s="149"/>
      <c r="R51" s="1" t="s">
        <v>57</v>
      </c>
      <c r="T51" s="18"/>
      <c r="U51" s="18"/>
      <c r="V51" s="18"/>
      <c r="W51" s="18"/>
      <c r="X51" s="13"/>
    </row>
    <row r="52" spans="1:35" x14ac:dyDescent="0.4">
      <c r="B52" s="133" t="str">
        <f>CONCATENATE(はじめに!$B$11,"・従業者数")</f>
        <v>・従業者数</v>
      </c>
      <c r="C52" s="134" t="e">
        <f>CONCATENATE(#REF!,"・林野面積")</f>
        <v>#REF!</v>
      </c>
      <c r="D52" s="134" t="e">
        <f>CONCATENATE(#REF!,"・林野面積")</f>
        <v>#REF!</v>
      </c>
      <c r="E52" s="134" t="e">
        <f>CONCATENATE(#REF!,"・林野面積")</f>
        <v>#REF!</v>
      </c>
      <c r="F52" s="134" t="e">
        <f>CONCATENATE(#REF!,"・林野面積")</f>
        <v>#REF!</v>
      </c>
      <c r="G52" s="134" t="e">
        <f>CONCATENATE(#REF!,"・林野面積")</f>
        <v>#REF!</v>
      </c>
      <c r="H52" s="134" t="e">
        <f>CONCATENATE(#REF!,"・林野面積")</f>
        <v>#REF!</v>
      </c>
      <c r="I52" s="135" t="e">
        <f>CONCATENATE(#REF!,"・林野面積")</f>
        <v>#REF!</v>
      </c>
      <c r="K52" s="137" t="s">
        <v>198</v>
      </c>
      <c r="L52" s="137"/>
      <c r="M52" s="137"/>
      <c r="N52" s="137"/>
      <c r="O52" s="137"/>
      <c r="P52" s="137"/>
      <c r="Q52" s="137"/>
      <c r="R52" s="137"/>
      <c r="T52" s="18"/>
      <c r="U52" s="18"/>
      <c r="V52" s="18"/>
      <c r="W52" s="18"/>
      <c r="X52" s="13"/>
    </row>
    <row r="53" spans="1:35" x14ac:dyDescent="0.4">
      <c r="B53" s="130">
        <f>B44-B49</f>
        <v>0</v>
      </c>
      <c r="C53" s="131"/>
      <c r="D53" s="131"/>
      <c r="E53" s="131"/>
      <c r="F53" s="131"/>
      <c r="G53" s="131"/>
      <c r="H53" s="131"/>
      <c r="I53" s="132"/>
      <c r="K53" s="130">
        <f>K44-K49</f>
        <v>0</v>
      </c>
      <c r="L53" s="131"/>
      <c r="M53" s="131"/>
      <c r="N53" s="131"/>
      <c r="O53" s="131"/>
      <c r="P53" s="131"/>
      <c r="Q53" s="131"/>
      <c r="R53" s="132"/>
      <c r="T53" s="18"/>
      <c r="U53" s="18"/>
      <c r="V53" s="18"/>
      <c r="W53" s="18"/>
      <c r="X53" s="13"/>
    </row>
    <row r="54" spans="1:35" ht="19.5" thickBot="1" x14ac:dyDescent="0.45">
      <c r="E54" s="113" t="s">
        <v>22</v>
      </c>
      <c r="F54" s="113"/>
      <c r="N54" s="113" t="s">
        <v>22</v>
      </c>
      <c r="O54" s="113"/>
      <c r="T54" s="15"/>
      <c r="U54" s="15"/>
      <c r="V54" s="15"/>
      <c r="W54" s="15"/>
      <c r="X54" s="14"/>
      <c r="Y54" s="108" t="s">
        <v>178</v>
      </c>
      <c r="Z54" s="108"/>
      <c r="AA54" s="108"/>
      <c r="AB54" s="108"/>
      <c r="AC54" s="108"/>
      <c r="AD54" s="108"/>
      <c r="AE54" s="108"/>
      <c r="AF54" s="108"/>
      <c r="AG54" s="108"/>
      <c r="AH54" s="108"/>
      <c r="AI54" s="108"/>
    </row>
    <row r="55" spans="1:35" ht="19.5" thickTop="1" x14ac:dyDescent="0.4">
      <c r="E55" s="149"/>
      <c r="F55" s="149"/>
      <c r="H55" s="1" t="s">
        <v>19</v>
      </c>
      <c r="N55" s="149"/>
      <c r="O55" s="149"/>
      <c r="Q55" s="1" t="s">
        <v>19</v>
      </c>
      <c r="Y55" s="108"/>
      <c r="Z55" s="108"/>
      <c r="AA55" s="108"/>
      <c r="AB55" s="108"/>
      <c r="AC55" s="108"/>
      <c r="AD55" s="108"/>
      <c r="AE55" s="108"/>
      <c r="AF55" s="108"/>
      <c r="AG55" s="108"/>
      <c r="AH55" s="108"/>
      <c r="AI55" s="108"/>
    </row>
    <row r="56" spans="1:35" x14ac:dyDescent="0.4">
      <c r="B56" s="145">
        <f>はじめに!$B$11</f>
        <v>0</v>
      </c>
      <c r="C56" s="146" t="e">
        <f>#REF!</f>
        <v>#REF!</v>
      </c>
      <c r="D56" s="146" t="e">
        <f>#REF!</f>
        <v>#REF!</v>
      </c>
      <c r="E56" s="146" t="e">
        <f>#REF!</f>
        <v>#REF!</v>
      </c>
      <c r="F56" s="146" t="e">
        <f>#REF!</f>
        <v>#REF!</v>
      </c>
      <c r="G56" s="146" t="e">
        <f>#REF!</f>
        <v>#REF!</v>
      </c>
      <c r="H56" s="146" t="e">
        <f>#REF!</f>
        <v>#REF!</v>
      </c>
      <c r="I56" s="147" t="e">
        <f>#REF!</f>
        <v>#REF!</v>
      </c>
      <c r="K56" s="148" t="s">
        <v>42</v>
      </c>
      <c r="L56" s="148"/>
      <c r="M56" s="148"/>
      <c r="N56" s="148"/>
      <c r="O56" s="148"/>
      <c r="P56" s="148"/>
      <c r="Q56" s="148"/>
      <c r="R56" s="148"/>
    </row>
    <row r="57" spans="1:35" x14ac:dyDescent="0.4">
      <c r="B57" s="130" t="e">
        <f>B53*T40</f>
        <v>#DIV/0!</v>
      </c>
      <c r="C57" s="131"/>
      <c r="D57" s="131"/>
      <c r="E57" s="131"/>
      <c r="F57" s="131"/>
      <c r="G57" s="131"/>
      <c r="H57" s="131"/>
      <c r="I57" s="132"/>
      <c r="K57" s="130" t="e">
        <f>K53*T40</f>
        <v>#DIV/0!</v>
      </c>
      <c r="L57" s="131"/>
      <c r="M57" s="131"/>
      <c r="N57" s="131"/>
      <c r="O57" s="131"/>
      <c r="P57" s="131"/>
      <c r="Q57" s="131"/>
      <c r="R57" s="132"/>
    </row>
    <row r="59" spans="1:35" x14ac:dyDescent="0.4">
      <c r="A59" s="1" t="s">
        <v>246</v>
      </c>
    </row>
    <row r="60" spans="1:35" x14ac:dyDescent="0.4">
      <c r="H60" s="1" t="s">
        <v>19</v>
      </c>
      <c r="R60" s="1" t="s">
        <v>57</v>
      </c>
      <c r="Y60" s="1" t="s">
        <v>175</v>
      </c>
    </row>
    <row r="61" spans="1:35" x14ac:dyDescent="0.4">
      <c r="B61" s="203" t="s">
        <v>247</v>
      </c>
      <c r="C61" s="203"/>
      <c r="D61" s="203"/>
      <c r="E61" s="203"/>
      <c r="F61" s="203"/>
      <c r="G61" s="203"/>
      <c r="H61" s="203"/>
      <c r="I61" s="203"/>
      <c r="J61" s="136" t="s">
        <v>27</v>
      </c>
      <c r="K61" s="137" t="s">
        <v>248</v>
      </c>
      <c r="L61" s="137"/>
      <c r="M61" s="137"/>
      <c r="N61" s="137"/>
      <c r="O61" s="137"/>
      <c r="P61" s="137"/>
      <c r="Q61" s="137"/>
      <c r="R61" s="137"/>
      <c r="S61" s="163" t="s">
        <v>15</v>
      </c>
      <c r="T61" s="137" t="s">
        <v>174</v>
      </c>
      <c r="U61" s="137"/>
      <c r="V61" s="137"/>
      <c r="W61" s="137"/>
      <c r="X61" s="137"/>
      <c r="Y61" s="137"/>
      <c r="Z61" s="137"/>
      <c r="AA61" s="137"/>
    </row>
    <row r="62" spans="1:35" x14ac:dyDescent="0.4">
      <c r="B62" s="244"/>
      <c r="C62" s="244"/>
      <c r="D62" s="244"/>
      <c r="E62" s="244"/>
      <c r="F62" s="244"/>
      <c r="G62" s="244"/>
      <c r="H62" s="244"/>
      <c r="I62" s="244"/>
      <c r="J62" s="136"/>
      <c r="K62" s="244"/>
      <c r="L62" s="244"/>
      <c r="M62" s="244"/>
      <c r="N62" s="244"/>
      <c r="O62" s="244"/>
      <c r="P62" s="244"/>
      <c r="Q62" s="244"/>
      <c r="R62" s="244"/>
      <c r="S62" s="163"/>
      <c r="T62" s="180" t="e">
        <f>B62/K62</f>
        <v>#DIV/0!</v>
      </c>
      <c r="U62" s="180"/>
      <c r="V62" s="180"/>
      <c r="W62" s="180"/>
      <c r="X62" s="180"/>
      <c r="Y62" s="180"/>
      <c r="Z62" s="180"/>
      <c r="AA62" s="180"/>
    </row>
    <row r="63" spans="1:35" x14ac:dyDescent="0.4">
      <c r="K63" s="7"/>
      <c r="T63" s="38"/>
      <c r="U63" s="38"/>
      <c r="V63" s="38"/>
      <c r="W63" s="38"/>
      <c r="X63" s="12"/>
    </row>
    <row r="64" spans="1:35" x14ac:dyDescent="0.4">
      <c r="I64" s="1" t="s">
        <v>57</v>
      </c>
      <c r="R64" s="1" t="s">
        <v>57</v>
      </c>
      <c r="T64" s="18"/>
      <c r="U64" s="18"/>
      <c r="V64" s="18"/>
      <c r="W64" s="18"/>
      <c r="X64" s="13"/>
    </row>
    <row r="65" spans="2:35" x14ac:dyDescent="0.4">
      <c r="B65" s="133" t="str">
        <f>CONCATENATE(はじめに!$B$11,"・従業者数")</f>
        <v>・従業者数</v>
      </c>
      <c r="C65" s="134" t="e">
        <f>CONCATENATE(#REF!,"・林野面積")</f>
        <v>#REF!</v>
      </c>
      <c r="D65" s="134" t="e">
        <f>CONCATENATE(#REF!,"・林野面積")</f>
        <v>#REF!</v>
      </c>
      <c r="E65" s="134" t="e">
        <f>CONCATENATE(#REF!,"・林野面積")</f>
        <v>#REF!</v>
      </c>
      <c r="F65" s="134" t="e">
        <f>CONCATENATE(#REF!,"・林野面積")</f>
        <v>#REF!</v>
      </c>
      <c r="G65" s="134" t="e">
        <f>CONCATENATE(#REF!,"・林野面積")</f>
        <v>#REF!</v>
      </c>
      <c r="H65" s="134" t="e">
        <f>CONCATENATE(#REF!,"・林野面積")</f>
        <v>#REF!</v>
      </c>
      <c r="I65" s="135" t="e">
        <f>CONCATENATE(#REF!,"・林野面積")</f>
        <v>#REF!</v>
      </c>
      <c r="K65" s="137" t="s">
        <v>198</v>
      </c>
      <c r="L65" s="137"/>
      <c r="M65" s="137"/>
      <c r="N65" s="137"/>
      <c r="O65" s="137"/>
      <c r="P65" s="137"/>
      <c r="Q65" s="137"/>
      <c r="R65" s="137"/>
      <c r="T65" s="18"/>
      <c r="U65" s="18"/>
      <c r="V65" s="18"/>
      <c r="W65" s="18"/>
      <c r="X65" s="13"/>
    </row>
    <row r="66" spans="2:35" x14ac:dyDescent="0.4">
      <c r="B66" s="244"/>
      <c r="C66" s="244"/>
      <c r="D66" s="244"/>
      <c r="E66" s="244"/>
      <c r="F66" s="244"/>
      <c r="G66" s="244"/>
      <c r="H66" s="244"/>
      <c r="I66" s="244"/>
      <c r="K66" s="244"/>
      <c r="L66" s="244"/>
      <c r="M66" s="244"/>
      <c r="N66" s="244"/>
      <c r="O66" s="244"/>
      <c r="P66" s="244"/>
      <c r="Q66" s="244"/>
      <c r="R66" s="244"/>
      <c r="T66" s="18"/>
      <c r="U66" s="18"/>
      <c r="V66" s="18"/>
      <c r="W66" s="18"/>
      <c r="X66" s="13"/>
    </row>
    <row r="67" spans="2:35" x14ac:dyDescent="0.4">
      <c r="K67" s="7"/>
      <c r="T67" s="18"/>
      <c r="U67" s="18"/>
      <c r="V67" s="18"/>
      <c r="W67" s="18"/>
      <c r="X67" s="13"/>
    </row>
    <row r="68" spans="2:35" x14ac:dyDescent="0.4">
      <c r="B68" s="1" t="s">
        <v>199</v>
      </c>
      <c r="K68" s="7"/>
      <c r="T68" s="18"/>
      <c r="U68" s="18"/>
      <c r="V68" s="18"/>
      <c r="W68" s="18"/>
      <c r="X68" s="13"/>
    </row>
    <row r="69" spans="2:35" x14ac:dyDescent="0.4">
      <c r="I69" s="1" t="s">
        <v>57</v>
      </c>
      <c r="R69" s="1" t="s">
        <v>57</v>
      </c>
      <c r="T69" s="18"/>
      <c r="U69" s="18"/>
      <c r="V69" s="18"/>
      <c r="W69" s="18"/>
      <c r="X69" s="13"/>
    </row>
    <row r="70" spans="2:35" x14ac:dyDescent="0.4">
      <c r="B70" s="133" t="str">
        <f>CONCATENATE(はじめに!$B$11,"・従業者数")</f>
        <v>・従業者数</v>
      </c>
      <c r="C70" s="134" t="e">
        <f>CONCATENATE(#REF!,"・林野面積")</f>
        <v>#REF!</v>
      </c>
      <c r="D70" s="134" t="e">
        <f>CONCATENATE(#REF!,"・林野面積")</f>
        <v>#REF!</v>
      </c>
      <c r="E70" s="134" t="e">
        <f>CONCATENATE(#REF!,"・林野面積")</f>
        <v>#REF!</v>
      </c>
      <c r="F70" s="134" t="e">
        <f>CONCATENATE(#REF!,"・林野面積")</f>
        <v>#REF!</v>
      </c>
      <c r="G70" s="134" t="e">
        <f>CONCATENATE(#REF!,"・林野面積")</f>
        <v>#REF!</v>
      </c>
      <c r="H70" s="134" t="e">
        <f>CONCATENATE(#REF!,"・林野面積")</f>
        <v>#REF!</v>
      </c>
      <c r="I70" s="135" t="e">
        <f>CONCATENATE(#REF!,"・林野面積")</f>
        <v>#REF!</v>
      </c>
      <c r="K70" s="137" t="s">
        <v>198</v>
      </c>
      <c r="L70" s="137"/>
      <c r="M70" s="137"/>
      <c r="N70" s="137"/>
      <c r="O70" s="137"/>
      <c r="P70" s="137"/>
      <c r="Q70" s="137"/>
      <c r="R70" s="137"/>
      <c r="T70" s="18"/>
      <c r="U70" s="18"/>
      <c r="V70" s="18"/>
      <c r="W70" s="18"/>
      <c r="X70" s="13"/>
    </row>
    <row r="71" spans="2:35" x14ac:dyDescent="0.4">
      <c r="B71" s="244"/>
      <c r="C71" s="244"/>
      <c r="D71" s="244"/>
      <c r="E71" s="244"/>
      <c r="F71" s="244"/>
      <c r="G71" s="244"/>
      <c r="H71" s="244"/>
      <c r="I71" s="244"/>
      <c r="K71" s="244"/>
      <c r="L71" s="244"/>
      <c r="M71" s="244"/>
      <c r="N71" s="244"/>
      <c r="O71" s="244"/>
      <c r="P71" s="244"/>
      <c r="Q71" s="244"/>
      <c r="R71" s="244"/>
      <c r="T71" s="18"/>
      <c r="U71" s="18"/>
      <c r="V71" s="18"/>
      <c r="W71" s="18"/>
      <c r="X71" s="13"/>
    </row>
    <row r="72" spans="2:35" x14ac:dyDescent="0.4">
      <c r="E72" s="113" t="s">
        <v>22</v>
      </c>
      <c r="F72" s="113"/>
      <c r="K72" s="7"/>
      <c r="N72" s="113" t="s">
        <v>22</v>
      </c>
      <c r="O72" s="113"/>
      <c r="S72" s="7" t="s">
        <v>68</v>
      </c>
      <c r="T72" s="18"/>
      <c r="U72" s="18"/>
      <c r="V72" s="18"/>
      <c r="W72" s="18"/>
      <c r="X72" s="13"/>
    </row>
    <row r="73" spans="2:35" x14ac:dyDescent="0.4">
      <c r="E73" s="149"/>
      <c r="F73" s="149"/>
      <c r="I73" s="1" t="s">
        <v>57</v>
      </c>
      <c r="N73" s="149"/>
      <c r="O73" s="149"/>
      <c r="R73" s="1" t="s">
        <v>57</v>
      </c>
      <c r="T73" s="18"/>
      <c r="U73" s="18"/>
      <c r="V73" s="18"/>
      <c r="W73" s="18"/>
      <c r="X73" s="13"/>
    </row>
    <row r="74" spans="2:35" x14ac:dyDescent="0.4">
      <c r="B74" s="133" t="str">
        <f>CONCATENATE(はじめに!$B$11,"・従業者数")</f>
        <v>・従業者数</v>
      </c>
      <c r="C74" s="134" t="e">
        <f>CONCATENATE(#REF!,"・林野面積")</f>
        <v>#REF!</v>
      </c>
      <c r="D74" s="134" t="e">
        <f>CONCATENATE(#REF!,"・林野面積")</f>
        <v>#REF!</v>
      </c>
      <c r="E74" s="134" t="e">
        <f>CONCATENATE(#REF!,"・林野面積")</f>
        <v>#REF!</v>
      </c>
      <c r="F74" s="134" t="e">
        <f>CONCATENATE(#REF!,"・林野面積")</f>
        <v>#REF!</v>
      </c>
      <c r="G74" s="134" t="e">
        <f>CONCATENATE(#REF!,"・林野面積")</f>
        <v>#REF!</v>
      </c>
      <c r="H74" s="134" t="e">
        <f>CONCATENATE(#REF!,"・林野面積")</f>
        <v>#REF!</v>
      </c>
      <c r="I74" s="135" t="e">
        <f>CONCATENATE(#REF!,"・林野面積")</f>
        <v>#REF!</v>
      </c>
      <c r="K74" s="137" t="s">
        <v>198</v>
      </c>
      <c r="L74" s="137"/>
      <c r="M74" s="137"/>
      <c r="N74" s="137"/>
      <c r="O74" s="137"/>
      <c r="P74" s="137"/>
      <c r="Q74" s="137"/>
      <c r="R74" s="137"/>
      <c r="T74" s="18"/>
      <c r="U74" s="18"/>
      <c r="V74" s="18"/>
      <c r="W74" s="18"/>
      <c r="X74" s="13"/>
    </row>
    <row r="75" spans="2:35" x14ac:dyDescent="0.4">
      <c r="B75" s="130">
        <f>B66-B71</f>
        <v>0</v>
      </c>
      <c r="C75" s="131"/>
      <c r="D75" s="131"/>
      <c r="E75" s="131"/>
      <c r="F75" s="131"/>
      <c r="G75" s="131"/>
      <c r="H75" s="131"/>
      <c r="I75" s="132"/>
      <c r="K75" s="130">
        <f>K66-K71</f>
        <v>0</v>
      </c>
      <c r="L75" s="131"/>
      <c r="M75" s="131"/>
      <c r="N75" s="131"/>
      <c r="O75" s="131"/>
      <c r="P75" s="131"/>
      <c r="Q75" s="131"/>
      <c r="R75" s="132"/>
      <c r="T75" s="18"/>
      <c r="U75" s="18"/>
      <c r="V75" s="18"/>
      <c r="W75" s="18"/>
      <c r="X75" s="13"/>
    </row>
    <row r="76" spans="2:35" ht="19.5" thickBot="1" x14ac:dyDescent="0.45">
      <c r="E76" s="113" t="s">
        <v>22</v>
      </c>
      <c r="F76" s="113"/>
      <c r="N76" s="113" t="s">
        <v>22</v>
      </c>
      <c r="O76" s="113"/>
      <c r="T76" s="15"/>
      <c r="U76" s="15"/>
      <c r="V76" s="15"/>
      <c r="W76" s="15"/>
      <c r="X76" s="14"/>
      <c r="Y76" s="108" t="s">
        <v>178</v>
      </c>
      <c r="Z76" s="108"/>
      <c r="AA76" s="108"/>
      <c r="AB76" s="108"/>
      <c r="AC76" s="108"/>
      <c r="AD76" s="108"/>
      <c r="AE76" s="108"/>
      <c r="AF76" s="108"/>
      <c r="AG76" s="108"/>
      <c r="AH76" s="108"/>
      <c r="AI76" s="108"/>
    </row>
    <row r="77" spans="2:35" ht="19.5" thickTop="1" x14ac:dyDescent="0.4">
      <c r="E77" s="149"/>
      <c r="F77" s="149"/>
      <c r="H77" s="1" t="s">
        <v>19</v>
      </c>
      <c r="N77" s="149"/>
      <c r="O77" s="149"/>
      <c r="Q77" s="1" t="s">
        <v>19</v>
      </c>
      <c r="Y77" s="108"/>
      <c r="Z77" s="108"/>
      <c r="AA77" s="108"/>
      <c r="AB77" s="108"/>
      <c r="AC77" s="108"/>
      <c r="AD77" s="108"/>
      <c r="AE77" s="108"/>
      <c r="AF77" s="108"/>
      <c r="AG77" s="108"/>
      <c r="AH77" s="108"/>
      <c r="AI77" s="108"/>
    </row>
    <row r="78" spans="2:35" x14ac:dyDescent="0.4">
      <c r="B78" s="145">
        <f>はじめに!$B$11</f>
        <v>0</v>
      </c>
      <c r="C78" s="146" t="e">
        <f>#REF!</f>
        <v>#REF!</v>
      </c>
      <c r="D78" s="146" t="e">
        <f>#REF!</f>
        <v>#REF!</v>
      </c>
      <c r="E78" s="146" t="e">
        <f>#REF!</f>
        <v>#REF!</v>
      </c>
      <c r="F78" s="146" t="e">
        <f>#REF!</f>
        <v>#REF!</v>
      </c>
      <c r="G78" s="146" t="e">
        <f>#REF!</f>
        <v>#REF!</v>
      </c>
      <c r="H78" s="146" t="e">
        <f>#REF!</f>
        <v>#REF!</v>
      </c>
      <c r="I78" s="147" t="e">
        <f>#REF!</f>
        <v>#REF!</v>
      </c>
      <c r="K78" s="148" t="s">
        <v>42</v>
      </c>
      <c r="L78" s="148"/>
      <c r="M78" s="148"/>
      <c r="N78" s="148"/>
      <c r="O78" s="148"/>
      <c r="P78" s="148"/>
      <c r="Q78" s="148"/>
      <c r="R78" s="148"/>
    </row>
    <row r="79" spans="2:35" x14ac:dyDescent="0.4">
      <c r="B79" s="130" t="e">
        <f>B75*T62</f>
        <v>#DIV/0!</v>
      </c>
      <c r="C79" s="131"/>
      <c r="D79" s="131"/>
      <c r="E79" s="131"/>
      <c r="F79" s="131"/>
      <c r="G79" s="131"/>
      <c r="H79" s="131"/>
      <c r="I79" s="132"/>
      <c r="K79" s="130" t="e">
        <f>K75*T62</f>
        <v>#DIV/0!</v>
      </c>
      <c r="L79" s="131"/>
      <c r="M79" s="131"/>
      <c r="N79" s="131"/>
      <c r="O79" s="131"/>
      <c r="P79" s="131"/>
      <c r="Q79" s="131"/>
      <c r="R79" s="132"/>
    </row>
    <row r="81" spans="1:69" s="1" customFormat="1" ht="18.75" customHeight="1" x14ac:dyDescent="0.4">
      <c r="A81" s="1" t="s">
        <v>249</v>
      </c>
      <c r="AJ81" s="2"/>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row>
    <row r="82" spans="1:69" s="1" customFormat="1" ht="18.75" customHeight="1" x14ac:dyDescent="0.4">
      <c r="B82" s="145">
        <f>はじめに!$B$11</f>
        <v>0</v>
      </c>
      <c r="C82" s="146"/>
      <c r="D82" s="146"/>
      <c r="E82" s="146"/>
      <c r="F82" s="146"/>
      <c r="G82" s="146"/>
      <c r="H82" s="146"/>
      <c r="I82" s="147"/>
      <c r="J82" s="136" t="s">
        <v>27</v>
      </c>
      <c r="K82" s="197" t="s">
        <v>42</v>
      </c>
      <c r="L82" s="198"/>
      <c r="M82" s="198"/>
      <c r="N82" s="198"/>
      <c r="O82" s="198"/>
      <c r="P82" s="198"/>
      <c r="Q82" s="198"/>
      <c r="R82" s="199"/>
      <c r="S82" s="136" t="s">
        <v>15</v>
      </c>
      <c r="T82" s="200" t="s">
        <v>114</v>
      </c>
      <c r="U82" s="201"/>
      <c r="V82" s="201"/>
      <c r="W82" s="201"/>
      <c r="X82" s="201"/>
      <c r="Y82" s="201"/>
      <c r="Z82" s="201"/>
      <c r="AA82" s="202"/>
      <c r="AJ82" s="2"/>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row>
    <row r="83" spans="1:69" s="1" customFormat="1" ht="18.75" customHeight="1" x14ac:dyDescent="0.4">
      <c r="B83" s="130" t="e">
        <f>B35+B57+B79</f>
        <v>#DIV/0!</v>
      </c>
      <c r="C83" s="131"/>
      <c r="D83" s="131"/>
      <c r="E83" s="131"/>
      <c r="F83" s="131"/>
      <c r="G83" s="131"/>
      <c r="H83" s="131"/>
      <c r="I83" s="132"/>
      <c r="J83" s="136"/>
      <c r="K83" s="130" t="e">
        <f>K35+K57+K79</f>
        <v>#DIV/0!</v>
      </c>
      <c r="L83" s="131"/>
      <c r="M83" s="131"/>
      <c r="N83" s="131"/>
      <c r="O83" s="131"/>
      <c r="P83" s="131"/>
      <c r="Q83" s="131"/>
      <c r="R83" s="132"/>
      <c r="S83" s="136"/>
      <c r="T83" s="142" t="e">
        <f>B83/K83</f>
        <v>#DIV/0!</v>
      </c>
      <c r="U83" s="143"/>
      <c r="V83" s="143"/>
      <c r="W83" s="143"/>
      <c r="X83" s="143"/>
      <c r="Y83" s="143"/>
      <c r="Z83" s="143"/>
      <c r="AA83" s="144"/>
      <c r="AJ83" s="2"/>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row>
    <row r="84" spans="1:69" ht="18.75" customHeight="1" x14ac:dyDescent="0.4">
      <c r="W84" s="12"/>
    </row>
    <row r="85" spans="1:69" s="1" customFormat="1" ht="18.75" customHeight="1" x14ac:dyDescent="0.4">
      <c r="A85" s="1" t="s">
        <v>48</v>
      </c>
      <c r="B85" s="7"/>
      <c r="C85" s="7"/>
      <c r="D85" s="7"/>
      <c r="E85" s="7"/>
      <c r="F85" s="7"/>
      <c r="G85" s="7"/>
      <c r="H85" s="1" t="s">
        <v>19</v>
      </c>
      <c r="I85" s="7"/>
      <c r="K85" s="18"/>
      <c r="L85" s="18"/>
      <c r="M85" s="18"/>
      <c r="N85" s="18"/>
      <c r="O85" s="18"/>
      <c r="P85" s="18"/>
      <c r="Q85" s="18"/>
      <c r="R85" s="18"/>
      <c r="S85" s="18"/>
      <c r="T85" s="18"/>
      <c r="U85" s="18"/>
      <c r="V85" s="18"/>
      <c r="W85" s="13"/>
      <c r="AJ85" s="2"/>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row>
    <row r="86" spans="1:69" s="1" customFormat="1" ht="18.75" customHeight="1" x14ac:dyDescent="0.4">
      <c r="B86" s="128" t="s">
        <v>478</v>
      </c>
      <c r="C86" s="128"/>
      <c r="D86" s="128"/>
      <c r="E86" s="128"/>
      <c r="F86" s="128"/>
      <c r="G86" s="128"/>
      <c r="H86" s="128"/>
      <c r="I86" s="128"/>
      <c r="K86" s="18"/>
      <c r="L86" s="18"/>
      <c r="M86" s="18"/>
      <c r="N86" s="18"/>
      <c r="O86" s="18"/>
      <c r="P86" s="18"/>
      <c r="Q86" s="18"/>
      <c r="R86" s="18"/>
      <c r="S86" s="18"/>
      <c r="T86" s="18"/>
      <c r="U86" s="18"/>
      <c r="V86" s="18"/>
      <c r="W86" s="13"/>
      <c r="AJ86" s="2"/>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row>
    <row r="87" spans="1:69" s="1" customFormat="1" ht="18.75" customHeight="1" x14ac:dyDescent="0.4">
      <c r="B87" s="141">
        <f>$B$12</f>
        <v>0</v>
      </c>
      <c r="C87" s="119"/>
      <c r="D87" s="119"/>
      <c r="E87" s="120"/>
      <c r="F87" s="121">
        <f>$F$12</f>
        <v>0</v>
      </c>
      <c r="G87" s="119"/>
      <c r="H87" s="119"/>
      <c r="I87" s="120"/>
      <c r="K87" s="129" t="s">
        <v>49</v>
      </c>
      <c r="L87" s="129"/>
      <c r="M87" s="129"/>
      <c r="N87" s="129"/>
      <c r="O87" s="129"/>
      <c r="P87" s="129"/>
      <c r="Q87" s="129"/>
      <c r="R87" s="18"/>
      <c r="S87" s="18"/>
      <c r="T87" s="18"/>
      <c r="U87" s="18"/>
      <c r="V87" s="18"/>
      <c r="W87" s="13"/>
      <c r="AJ87" s="2"/>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row>
    <row r="88" spans="1:69" s="1" customFormat="1" ht="18.75" customHeight="1" x14ac:dyDescent="0.4">
      <c r="B88" s="130">
        <f>B13</f>
        <v>0</v>
      </c>
      <c r="C88" s="131"/>
      <c r="D88" s="131"/>
      <c r="E88" s="132"/>
      <c r="F88" s="130">
        <f>F13</f>
        <v>0</v>
      </c>
      <c r="G88" s="131"/>
      <c r="H88" s="131"/>
      <c r="I88" s="132"/>
      <c r="K88" s="129"/>
      <c r="L88" s="129"/>
      <c r="M88" s="129"/>
      <c r="N88" s="129"/>
      <c r="O88" s="129"/>
      <c r="P88" s="129"/>
      <c r="Q88" s="129"/>
      <c r="R88" s="18"/>
      <c r="S88" s="18"/>
      <c r="T88" s="18"/>
      <c r="U88" s="18"/>
      <c r="V88" s="18"/>
      <c r="W88" s="13"/>
      <c r="AJ88" s="2"/>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row>
    <row r="89" spans="1:69" s="1" customFormat="1" ht="18.75" customHeight="1" thickBot="1" x14ac:dyDescent="0.45">
      <c r="E89" s="113" t="s">
        <v>22</v>
      </c>
      <c r="F89" s="113"/>
      <c r="K89" s="15"/>
      <c r="L89" s="15"/>
      <c r="M89" s="15"/>
      <c r="N89" s="15"/>
      <c r="O89" s="15"/>
      <c r="P89" s="15"/>
      <c r="Q89" s="15"/>
      <c r="R89" s="15"/>
      <c r="S89" s="15"/>
      <c r="T89" s="15"/>
      <c r="U89" s="15"/>
      <c r="V89" s="15"/>
      <c r="W89" s="14"/>
      <c r="X89" s="108" t="s">
        <v>50</v>
      </c>
      <c r="Y89" s="108"/>
      <c r="Z89" s="108"/>
      <c r="AA89" s="108"/>
      <c r="AB89" s="108"/>
      <c r="AC89" s="108"/>
      <c r="AD89" s="108"/>
      <c r="AE89" s="108"/>
      <c r="AF89" s="108"/>
      <c r="AG89" s="108"/>
      <c r="AH89" s="108"/>
      <c r="AJ89" s="2"/>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row>
    <row r="90" spans="1:69" s="1" customFormat="1" ht="18.75" customHeight="1" thickTop="1" thickBot="1" x14ac:dyDescent="0.45">
      <c r="E90" s="114"/>
      <c r="F90" s="114"/>
      <c r="H90" s="1" t="s">
        <v>19</v>
      </c>
      <c r="X90" s="108"/>
      <c r="Y90" s="108"/>
      <c r="Z90" s="108"/>
      <c r="AA90" s="108"/>
      <c r="AB90" s="108"/>
      <c r="AC90" s="108"/>
      <c r="AD90" s="108"/>
      <c r="AE90" s="108"/>
      <c r="AF90" s="108"/>
      <c r="AG90" s="108"/>
      <c r="AH90" s="108"/>
      <c r="AJ90" s="2"/>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row>
    <row r="91" spans="1:69" s="1" customFormat="1" ht="18.75" customHeight="1" thickTop="1" x14ac:dyDescent="0.4">
      <c r="B91" s="115" t="str">
        <f>CONCATENATE($B$82,"・総生産")</f>
        <v>0・総生産</v>
      </c>
      <c r="C91" s="116" t="e">
        <f>#REF!</f>
        <v>#REF!</v>
      </c>
      <c r="D91" s="116" t="e">
        <f>#REF!</f>
        <v>#REF!</v>
      </c>
      <c r="E91" s="116" t="e">
        <f>#REF!</f>
        <v>#REF!</v>
      </c>
      <c r="F91" s="116" t="e">
        <f>#REF!</f>
        <v>#REF!</v>
      </c>
      <c r="G91" s="116" t="e">
        <f>#REF!</f>
        <v>#REF!</v>
      </c>
      <c r="H91" s="116" t="e">
        <f>#REF!</f>
        <v>#REF!</v>
      </c>
      <c r="I91" s="117" t="e">
        <f>#REF!</f>
        <v>#REF!</v>
      </c>
      <c r="AJ91" s="2"/>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row>
    <row r="92" spans="1:69" s="1" customFormat="1" ht="18.75" customHeight="1" x14ac:dyDescent="0.4">
      <c r="B92" s="118">
        <f>$B$12</f>
        <v>0</v>
      </c>
      <c r="C92" s="119"/>
      <c r="D92" s="119"/>
      <c r="E92" s="120"/>
      <c r="F92" s="121">
        <f>$F$12</f>
        <v>0</v>
      </c>
      <c r="G92" s="119"/>
      <c r="H92" s="119"/>
      <c r="I92" s="122"/>
      <c r="AJ92" s="2"/>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row>
    <row r="93" spans="1:69" s="1" customFormat="1" ht="18.75" customHeight="1" thickBot="1" x14ac:dyDescent="0.45">
      <c r="B93" s="123" t="e">
        <f>B88*T83</f>
        <v>#DIV/0!</v>
      </c>
      <c r="C93" s="124"/>
      <c r="D93" s="124"/>
      <c r="E93" s="125"/>
      <c r="F93" s="124" t="e">
        <f>F88*T83</f>
        <v>#DIV/0!</v>
      </c>
      <c r="G93" s="124"/>
      <c r="H93" s="124"/>
      <c r="I93" s="127"/>
      <c r="AJ93" s="2"/>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row>
    <row r="94" spans="1:69" s="1" customFormat="1" ht="14.25" thickTop="1" x14ac:dyDescent="0.4">
      <c r="AJ94" s="2"/>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row>
    <row r="98" spans="1:68" x14ac:dyDescent="0.4">
      <c r="A98" s="1" t="s">
        <v>13</v>
      </c>
      <c r="H98" s="1" t="s">
        <v>19</v>
      </c>
      <c r="AL98" s="4" t="s">
        <v>0</v>
      </c>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row>
    <row r="99" spans="1:68" x14ac:dyDescent="0.4">
      <c r="B99" s="196" t="s">
        <v>252</v>
      </c>
      <c r="C99" s="196"/>
      <c r="D99" s="196"/>
      <c r="E99" s="196"/>
      <c r="F99" s="196"/>
      <c r="G99" s="196"/>
      <c r="H99" s="196"/>
      <c r="I99" s="196"/>
      <c r="AL99" s="5"/>
      <c r="AM99" s="4" t="s">
        <v>251</v>
      </c>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row>
    <row r="100" spans="1:68" x14ac:dyDescent="0.4">
      <c r="B100" s="141">
        <f>はじめに!$B$16</f>
        <v>0</v>
      </c>
      <c r="C100" s="119"/>
      <c r="D100" s="119"/>
      <c r="E100" s="120"/>
      <c r="F100" s="141">
        <f>はじめに!$F$16</f>
        <v>0</v>
      </c>
      <c r="G100" s="119"/>
      <c r="H100" s="119"/>
      <c r="I100" s="120"/>
      <c r="AL100" s="5"/>
      <c r="AM100" s="40" t="s">
        <v>250</v>
      </c>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row>
    <row r="101" spans="1:68" x14ac:dyDescent="0.4">
      <c r="B101" s="241"/>
      <c r="C101" s="242"/>
      <c r="D101" s="242"/>
      <c r="E101" s="243"/>
      <c r="F101" s="241"/>
      <c r="G101" s="242"/>
      <c r="H101" s="242"/>
      <c r="I101" s="243"/>
      <c r="AL101" s="5"/>
      <c r="AM101" s="5"/>
      <c r="AN101" s="5" t="s">
        <v>1</v>
      </c>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row>
    <row r="102" spans="1:68" x14ac:dyDescent="0.4">
      <c r="AL102" s="5"/>
      <c r="AM102" s="5"/>
      <c r="AN102" s="5" t="s">
        <v>2</v>
      </c>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row>
    <row r="103" spans="1:68" x14ac:dyDescent="0.4">
      <c r="A103" s="1" t="s">
        <v>257</v>
      </c>
      <c r="AL103" s="5"/>
      <c r="AM103" s="4" t="s">
        <v>254</v>
      </c>
      <c r="AN103" s="5"/>
      <c r="AO103" s="5"/>
      <c r="AP103" s="5"/>
      <c r="AQ103" s="5"/>
      <c r="AR103" s="5"/>
      <c r="AS103" s="5"/>
      <c r="AT103" s="5"/>
      <c r="AU103" s="5"/>
      <c r="AV103" s="5"/>
      <c r="AW103" s="6"/>
      <c r="AX103" s="6"/>
      <c r="AY103" s="6"/>
      <c r="AZ103" s="6"/>
      <c r="BA103" s="6"/>
      <c r="BB103" s="6"/>
      <c r="BC103" s="6"/>
      <c r="BD103" s="6"/>
      <c r="BE103" s="6"/>
      <c r="BF103" s="6"/>
      <c r="BG103" s="6"/>
      <c r="BH103" s="6"/>
      <c r="BI103" s="6"/>
      <c r="BJ103" s="6"/>
      <c r="BK103" s="5"/>
      <c r="BL103" s="5"/>
      <c r="BM103" s="5"/>
      <c r="BN103" s="5"/>
      <c r="BO103" s="5"/>
      <c r="BP103" s="5"/>
    </row>
    <row r="104" spans="1:68" x14ac:dyDescent="0.4">
      <c r="H104" s="1" t="s">
        <v>19</v>
      </c>
      <c r="R104" s="1" t="s">
        <v>57</v>
      </c>
      <c r="Y104" s="1" t="s">
        <v>175</v>
      </c>
      <c r="AL104" s="6"/>
      <c r="AM104" s="19" t="s">
        <v>237</v>
      </c>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row>
    <row r="105" spans="1:68" x14ac:dyDescent="0.4">
      <c r="B105" s="137" t="s">
        <v>253</v>
      </c>
      <c r="C105" s="137"/>
      <c r="D105" s="137"/>
      <c r="E105" s="137"/>
      <c r="F105" s="137"/>
      <c r="G105" s="137"/>
      <c r="H105" s="137"/>
      <c r="I105" s="137"/>
      <c r="J105" s="136" t="s">
        <v>27</v>
      </c>
      <c r="K105" s="137" t="s">
        <v>248</v>
      </c>
      <c r="L105" s="137"/>
      <c r="M105" s="137"/>
      <c r="N105" s="137"/>
      <c r="O105" s="137"/>
      <c r="P105" s="137"/>
      <c r="Q105" s="137"/>
      <c r="R105" s="137"/>
      <c r="S105" s="163" t="s">
        <v>15</v>
      </c>
      <c r="T105" s="137" t="s">
        <v>174</v>
      </c>
      <c r="U105" s="137"/>
      <c r="V105" s="137"/>
      <c r="W105" s="137"/>
      <c r="X105" s="137"/>
      <c r="Y105" s="137"/>
      <c r="Z105" s="137"/>
      <c r="AA105" s="137"/>
      <c r="AL105" s="6"/>
      <c r="AM105" s="6"/>
      <c r="AN105" s="5" t="s">
        <v>6</v>
      </c>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row>
    <row r="106" spans="1:68" x14ac:dyDescent="0.4">
      <c r="B106" s="244"/>
      <c r="C106" s="244"/>
      <c r="D106" s="244"/>
      <c r="E106" s="244"/>
      <c r="F106" s="244"/>
      <c r="G106" s="244"/>
      <c r="H106" s="244"/>
      <c r="I106" s="244"/>
      <c r="J106" s="136"/>
      <c r="K106" s="244"/>
      <c r="L106" s="244"/>
      <c r="M106" s="244"/>
      <c r="N106" s="244"/>
      <c r="O106" s="244"/>
      <c r="P106" s="244"/>
      <c r="Q106" s="244"/>
      <c r="R106" s="244"/>
      <c r="S106" s="163"/>
      <c r="T106" s="180" t="e">
        <f>B106/K106</f>
        <v>#DIV/0!</v>
      </c>
      <c r="U106" s="180"/>
      <c r="V106" s="180"/>
      <c r="W106" s="180"/>
      <c r="X106" s="180"/>
      <c r="Y106" s="180"/>
      <c r="Z106" s="180"/>
      <c r="AA106" s="180"/>
      <c r="AL106" s="6"/>
      <c r="AM106" s="6"/>
      <c r="AN106" s="5" t="s">
        <v>2</v>
      </c>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row>
    <row r="107" spans="1:68" x14ac:dyDescent="0.4">
      <c r="K107" s="7"/>
      <c r="T107" s="38"/>
      <c r="U107" s="38"/>
      <c r="V107" s="38"/>
      <c r="W107" s="38"/>
      <c r="X107" s="12"/>
      <c r="AL107" s="5"/>
      <c r="AM107" s="4" t="s">
        <v>255</v>
      </c>
      <c r="AN107" s="5"/>
      <c r="AO107" s="5"/>
      <c r="AP107" s="5"/>
      <c r="AQ107" s="5"/>
      <c r="AR107" s="5"/>
      <c r="AS107" s="5"/>
      <c r="AT107" s="5"/>
      <c r="AU107" s="5"/>
      <c r="AV107" s="5"/>
      <c r="AW107" s="6"/>
      <c r="AX107" s="6"/>
      <c r="AY107" s="6"/>
      <c r="AZ107" s="6"/>
      <c r="BA107" s="6"/>
      <c r="BB107" s="6"/>
      <c r="BC107" s="6"/>
      <c r="BD107" s="6"/>
      <c r="BE107" s="6"/>
      <c r="BF107" s="6"/>
      <c r="BG107" s="6"/>
      <c r="BH107" s="6"/>
      <c r="BI107" s="6"/>
      <c r="BJ107" s="6"/>
      <c r="BK107" s="5"/>
      <c r="BL107" s="5"/>
      <c r="BM107" s="5"/>
      <c r="BN107" s="5"/>
      <c r="BO107" s="5"/>
      <c r="BP107" s="5"/>
    </row>
    <row r="108" spans="1:68" x14ac:dyDescent="0.4">
      <c r="I108" s="1" t="s">
        <v>57</v>
      </c>
      <c r="R108" s="1" t="s">
        <v>57</v>
      </c>
      <c r="T108" s="18"/>
      <c r="U108" s="18"/>
      <c r="V108" s="18"/>
      <c r="W108" s="18"/>
      <c r="X108" s="13"/>
      <c r="AL108" s="6"/>
      <c r="AM108" s="6"/>
      <c r="AN108" s="5" t="s">
        <v>6</v>
      </c>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row>
    <row r="109" spans="1:68" x14ac:dyDescent="0.4">
      <c r="B109" s="133" t="str">
        <f>CONCATENATE(はじめに!$B$11,"・従業者数")</f>
        <v>・従業者数</v>
      </c>
      <c r="C109" s="134" t="e">
        <f>CONCATENATE(#REF!,"・林野面積")</f>
        <v>#REF!</v>
      </c>
      <c r="D109" s="134" t="e">
        <f>CONCATENATE(#REF!,"・林野面積")</f>
        <v>#REF!</v>
      </c>
      <c r="E109" s="134" t="e">
        <f>CONCATENATE(#REF!,"・林野面積")</f>
        <v>#REF!</v>
      </c>
      <c r="F109" s="134" t="e">
        <f>CONCATENATE(#REF!,"・林野面積")</f>
        <v>#REF!</v>
      </c>
      <c r="G109" s="134" t="e">
        <f>CONCATENATE(#REF!,"・林野面積")</f>
        <v>#REF!</v>
      </c>
      <c r="H109" s="134" t="e">
        <f>CONCATENATE(#REF!,"・林野面積")</f>
        <v>#REF!</v>
      </c>
      <c r="I109" s="135" t="e">
        <f>CONCATENATE(#REF!,"・林野面積")</f>
        <v>#REF!</v>
      </c>
      <c r="K109" s="137" t="s">
        <v>198</v>
      </c>
      <c r="L109" s="137"/>
      <c r="M109" s="137"/>
      <c r="N109" s="137"/>
      <c r="O109" s="137"/>
      <c r="P109" s="137"/>
      <c r="Q109" s="137"/>
      <c r="R109" s="137"/>
      <c r="T109" s="18"/>
      <c r="U109" s="18"/>
      <c r="V109" s="18"/>
      <c r="W109" s="18"/>
      <c r="X109" s="13"/>
      <c r="AL109" s="6"/>
      <c r="AM109" s="6"/>
      <c r="AN109" s="5" t="s">
        <v>2</v>
      </c>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row>
    <row r="110" spans="1:68" x14ac:dyDescent="0.4">
      <c r="B110" s="244"/>
      <c r="C110" s="244"/>
      <c r="D110" s="244"/>
      <c r="E110" s="244"/>
      <c r="F110" s="244"/>
      <c r="G110" s="244"/>
      <c r="H110" s="244"/>
      <c r="I110" s="244"/>
      <c r="K110" s="244"/>
      <c r="L110" s="244"/>
      <c r="M110" s="244"/>
      <c r="N110" s="244"/>
      <c r="O110" s="244"/>
      <c r="P110" s="244"/>
      <c r="Q110" s="244"/>
      <c r="R110" s="244"/>
      <c r="T110" s="18"/>
      <c r="U110" s="18"/>
      <c r="V110" s="18"/>
      <c r="W110" s="18"/>
      <c r="X110" s="13"/>
      <c r="AL110" s="6"/>
      <c r="AM110" s="4" t="s">
        <v>60</v>
      </c>
      <c r="AN110" s="5"/>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row>
    <row r="111" spans="1:68" x14ac:dyDescent="0.4">
      <c r="K111" s="7"/>
      <c r="T111" s="18"/>
      <c r="U111" s="18"/>
      <c r="V111" s="18"/>
      <c r="W111" s="18"/>
      <c r="X111" s="13"/>
      <c r="AL111" s="6"/>
      <c r="AM111" s="6"/>
      <c r="AN111" s="19" t="s">
        <v>256</v>
      </c>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row>
    <row r="112" spans="1:68" x14ac:dyDescent="0.4">
      <c r="B112" s="1" t="s">
        <v>199</v>
      </c>
      <c r="K112" s="7"/>
      <c r="T112" s="18"/>
      <c r="U112" s="18"/>
      <c r="V112" s="18"/>
      <c r="W112" s="18"/>
      <c r="X112" s="13"/>
      <c r="AL112" s="6"/>
      <c r="AM112" s="4" t="s">
        <v>60</v>
      </c>
      <c r="AN112" s="5"/>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row>
    <row r="113" spans="1:68" x14ac:dyDescent="0.4">
      <c r="I113" s="1" t="s">
        <v>57</v>
      </c>
      <c r="R113" s="1" t="s">
        <v>57</v>
      </c>
      <c r="T113" s="18"/>
      <c r="U113" s="18"/>
      <c r="V113" s="18"/>
      <c r="W113" s="18"/>
      <c r="X113" s="13"/>
      <c r="AL113" s="6"/>
      <c r="AM113" s="4"/>
      <c r="AN113" s="19" t="s">
        <v>480</v>
      </c>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row>
    <row r="114" spans="1:68" x14ac:dyDescent="0.4">
      <c r="B114" s="133" t="str">
        <f>CONCATENATE(はじめに!$B$11,"・従業者数")</f>
        <v>・従業者数</v>
      </c>
      <c r="C114" s="134" t="e">
        <f>CONCATENATE(#REF!,"・林野面積")</f>
        <v>#REF!</v>
      </c>
      <c r="D114" s="134" t="e">
        <f>CONCATENATE(#REF!,"・林野面積")</f>
        <v>#REF!</v>
      </c>
      <c r="E114" s="134" t="e">
        <f>CONCATENATE(#REF!,"・林野面積")</f>
        <v>#REF!</v>
      </c>
      <c r="F114" s="134" t="e">
        <f>CONCATENATE(#REF!,"・林野面積")</f>
        <v>#REF!</v>
      </c>
      <c r="G114" s="134" t="e">
        <f>CONCATENATE(#REF!,"・林野面積")</f>
        <v>#REF!</v>
      </c>
      <c r="H114" s="134" t="e">
        <f>CONCATENATE(#REF!,"・林野面積")</f>
        <v>#REF!</v>
      </c>
      <c r="I114" s="135" t="e">
        <f>CONCATENATE(#REF!,"・林野面積")</f>
        <v>#REF!</v>
      </c>
      <c r="K114" s="137" t="s">
        <v>198</v>
      </c>
      <c r="L114" s="137"/>
      <c r="M114" s="137"/>
      <c r="N114" s="137"/>
      <c r="O114" s="137"/>
      <c r="P114" s="137"/>
      <c r="Q114" s="137"/>
      <c r="R114" s="137"/>
      <c r="T114" s="18"/>
      <c r="U114" s="18"/>
      <c r="V114" s="18"/>
      <c r="W114" s="18"/>
      <c r="X114" s="13"/>
      <c r="AL114" s="6"/>
      <c r="AM114" s="6"/>
      <c r="AN114" s="19" t="s">
        <v>479</v>
      </c>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row>
    <row r="115" spans="1:68" x14ac:dyDescent="0.4">
      <c r="B115" s="244"/>
      <c r="C115" s="244"/>
      <c r="D115" s="244"/>
      <c r="E115" s="244"/>
      <c r="F115" s="244"/>
      <c r="G115" s="244"/>
      <c r="H115" s="244"/>
      <c r="I115" s="244"/>
      <c r="K115" s="244"/>
      <c r="L115" s="244"/>
      <c r="M115" s="244"/>
      <c r="N115" s="244"/>
      <c r="O115" s="244"/>
      <c r="P115" s="244"/>
      <c r="Q115" s="244"/>
      <c r="R115" s="244"/>
      <c r="T115" s="18"/>
      <c r="U115" s="18"/>
      <c r="V115" s="18"/>
      <c r="W115" s="18"/>
      <c r="X115" s="13"/>
      <c r="AL115" s="6"/>
      <c r="AM115" s="6"/>
      <c r="AN115" s="5" t="s">
        <v>63</v>
      </c>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row>
    <row r="116" spans="1:68" x14ac:dyDescent="0.4">
      <c r="E116" s="113" t="s">
        <v>22</v>
      </c>
      <c r="F116" s="113"/>
      <c r="K116" s="7"/>
      <c r="N116" s="113" t="s">
        <v>22</v>
      </c>
      <c r="O116" s="113"/>
      <c r="S116" s="7" t="s">
        <v>68</v>
      </c>
      <c r="T116" s="18"/>
      <c r="U116" s="18"/>
      <c r="V116" s="18"/>
      <c r="W116" s="18"/>
      <c r="X116" s="13"/>
      <c r="AL116" s="6"/>
      <c r="AM116" s="6"/>
      <c r="AN116" s="5" t="s">
        <v>4</v>
      </c>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row>
    <row r="117" spans="1:68" x14ac:dyDescent="0.4">
      <c r="E117" s="149"/>
      <c r="F117" s="149"/>
      <c r="I117" s="1" t="s">
        <v>57</v>
      </c>
      <c r="N117" s="149"/>
      <c r="O117" s="149"/>
      <c r="R117" s="1" t="s">
        <v>57</v>
      </c>
      <c r="T117" s="18"/>
      <c r="U117" s="18"/>
      <c r="V117" s="18"/>
      <c r="W117" s="18"/>
      <c r="X117" s="13"/>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row>
    <row r="118" spans="1:68" x14ac:dyDescent="0.4">
      <c r="B118" s="133" t="str">
        <f>CONCATENATE(はじめに!$B$11,"・従業者数")</f>
        <v>・従業者数</v>
      </c>
      <c r="C118" s="134" t="e">
        <f>CONCATENATE(#REF!,"・林野面積")</f>
        <v>#REF!</v>
      </c>
      <c r="D118" s="134" t="e">
        <f>CONCATENATE(#REF!,"・林野面積")</f>
        <v>#REF!</v>
      </c>
      <c r="E118" s="134" t="e">
        <f>CONCATENATE(#REF!,"・林野面積")</f>
        <v>#REF!</v>
      </c>
      <c r="F118" s="134" t="e">
        <f>CONCATENATE(#REF!,"・林野面積")</f>
        <v>#REF!</v>
      </c>
      <c r="G118" s="134" t="e">
        <f>CONCATENATE(#REF!,"・林野面積")</f>
        <v>#REF!</v>
      </c>
      <c r="H118" s="134" t="e">
        <f>CONCATENATE(#REF!,"・林野面積")</f>
        <v>#REF!</v>
      </c>
      <c r="I118" s="135" t="e">
        <f>CONCATENATE(#REF!,"・林野面積")</f>
        <v>#REF!</v>
      </c>
      <c r="K118" s="137" t="s">
        <v>198</v>
      </c>
      <c r="L118" s="137"/>
      <c r="M118" s="137"/>
      <c r="N118" s="137"/>
      <c r="O118" s="137"/>
      <c r="P118" s="137"/>
      <c r="Q118" s="137"/>
      <c r="R118" s="137"/>
      <c r="T118" s="18"/>
      <c r="U118" s="18"/>
      <c r="V118" s="18"/>
      <c r="W118" s="18"/>
      <c r="X118" s="13"/>
    </row>
    <row r="119" spans="1:68" x14ac:dyDescent="0.4">
      <c r="B119" s="130">
        <f>B110-B115</f>
        <v>0</v>
      </c>
      <c r="C119" s="131"/>
      <c r="D119" s="131"/>
      <c r="E119" s="131"/>
      <c r="F119" s="131"/>
      <c r="G119" s="131"/>
      <c r="H119" s="131"/>
      <c r="I119" s="132"/>
      <c r="K119" s="130">
        <f>K110-K115</f>
        <v>0</v>
      </c>
      <c r="L119" s="131"/>
      <c r="M119" s="131"/>
      <c r="N119" s="131"/>
      <c r="O119" s="131"/>
      <c r="P119" s="131"/>
      <c r="Q119" s="131"/>
      <c r="R119" s="132"/>
      <c r="T119" s="18"/>
      <c r="U119" s="18"/>
      <c r="V119" s="18"/>
      <c r="W119" s="18"/>
      <c r="X119" s="13"/>
      <c r="AL119" s="4" t="s">
        <v>11</v>
      </c>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row>
    <row r="120" spans="1:68" ht="19.5" thickBot="1" x14ac:dyDescent="0.45">
      <c r="E120" s="113" t="s">
        <v>22</v>
      </c>
      <c r="F120" s="113"/>
      <c r="N120" s="113" t="s">
        <v>22</v>
      </c>
      <c r="O120" s="113"/>
      <c r="T120" s="15"/>
      <c r="U120" s="15"/>
      <c r="V120" s="15"/>
      <c r="W120" s="15"/>
      <c r="X120" s="14"/>
      <c r="Y120" s="108" t="s">
        <v>178</v>
      </c>
      <c r="Z120" s="108"/>
      <c r="AA120" s="108"/>
      <c r="AB120" s="108"/>
      <c r="AC120" s="108"/>
      <c r="AD120" s="108"/>
      <c r="AE120" s="108"/>
      <c r="AF120" s="108"/>
      <c r="AG120" s="108"/>
      <c r="AH120" s="108"/>
      <c r="AI120" s="108"/>
      <c r="AL120" s="5"/>
      <c r="AM120" s="4" t="s">
        <v>168</v>
      </c>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row>
    <row r="121" spans="1:68" ht="19.5" thickTop="1" x14ac:dyDescent="0.4">
      <c r="E121" s="149"/>
      <c r="F121" s="149"/>
      <c r="H121" s="1" t="s">
        <v>19</v>
      </c>
      <c r="N121" s="149"/>
      <c r="O121" s="149"/>
      <c r="Q121" s="1" t="s">
        <v>19</v>
      </c>
      <c r="Y121" s="108"/>
      <c r="Z121" s="108"/>
      <c r="AA121" s="108"/>
      <c r="AB121" s="108"/>
      <c r="AC121" s="108"/>
      <c r="AD121" s="108"/>
      <c r="AE121" s="108"/>
      <c r="AF121" s="108"/>
      <c r="AG121" s="108"/>
      <c r="AH121" s="108"/>
      <c r="AI121" s="108"/>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row>
    <row r="122" spans="1:68" x14ac:dyDescent="0.4">
      <c r="B122" s="145">
        <f>はじめに!$B$11</f>
        <v>0</v>
      </c>
      <c r="C122" s="146" t="e">
        <f>#REF!</f>
        <v>#REF!</v>
      </c>
      <c r="D122" s="146" t="e">
        <f>#REF!</f>
        <v>#REF!</v>
      </c>
      <c r="E122" s="146" t="e">
        <f>#REF!</f>
        <v>#REF!</v>
      </c>
      <c r="F122" s="146" t="e">
        <f>#REF!</f>
        <v>#REF!</v>
      </c>
      <c r="G122" s="146" t="e">
        <f>#REF!</f>
        <v>#REF!</v>
      </c>
      <c r="H122" s="146" t="e">
        <f>#REF!</f>
        <v>#REF!</v>
      </c>
      <c r="I122" s="147" t="e">
        <f>#REF!</f>
        <v>#REF!</v>
      </c>
      <c r="K122" s="148" t="s">
        <v>42</v>
      </c>
      <c r="L122" s="148"/>
      <c r="M122" s="148"/>
      <c r="N122" s="148"/>
      <c r="O122" s="148"/>
      <c r="P122" s="148"/>
      <c r="Q122" s="148"/>
      <c r="R122" s="148"/>
    </row>
    <row r="123" spans="1:68" x14ac:dyDescent="0.4">
      <c r="B123" s="130" t="e">
        <f>B119*T106</f>
        <v>#DIV/0!</v>
      </c>
      <c r="C123" s="131"/>
      <c r="D123" s="131"/>
      <c r="E123" s="131"/>
      <c r="F123" s="131"/>
      <c r="G123" s="131"/>
      <c r="H123" s="131"/>
      <c r="I123" s="132"/>
      <c r="K123" s="130" t="e">
        <f>K119*T106</f>
        <v>#DIV/0!</v>
      </c>
      <c r="L123" s="131"/>
      <c r="M123" s="131"/>
      <c r="N123" s="131"/>
      <c r="O123" s="131"/>
      <c r="P123" s="131"/>
      <c r="Q123" s="131"/>
      <c r="R123" s="132"/>
    </row>
    <row r="125" spans="1:68" x14ac:dyDescent="0.4">
      <c r="A125" s="1" t="s">
        <v>258</v>
      </c>
    </row>
    <row r="126" spans="1:68" x14ac:dyDescent="0.4">
      <c r="H126" s="1" t="s">
        <v>19</v>
      </c>
      <c r="R126" s="1" t="s">
        <v>57</v>
      </c>
      <c r="Y126" s="1" t="s">
        <v>175</v>
      </c>
    </row>
    <row r="127" spans="1:68" x14ac:dyDescent="0.4">
      <c r="B127" s="203" t="s">
        <v>259</v>
      </c>
      <c r="C127" s="203"/>
      <c r="D127" s="203"/>
      <c r="E127" s="203"/>
      <c r="F127" s="203"/>
      <c r="G127" s="203"/>
      <c r="H127" s="203"/>
      <c r="I127" s="203"/>
      <c r="J127" s="136" t="s">
        <v>27</v>
      </c>
      <c r="K127" s="137" t="s">
        <v>248</v>
      </c>
      <c r="L127" s="137"/>
      <c r="M127" s="137"/>
      <c r="N127" s="137"/>
      <c r="O127" s="137"/>
      <c r="P127" s="137"/>
      <c r="Q127" s="137"/>
      <c r="R127" s="137"/>
      <c r="S127" s="163" t="s">
        <v>15</v>
      </c>
      <c r="T127" s="137" t="s">
        <v>174</v>
      </c>
      <c r="U127" s="137"/>
      <c r="V127" s="137"/>
      <c r="W127" s="137"/>
      <c r="X127" s="137"/>
      <c r="Y127" s="137"/>
      <c r="Z127" s="137"/>
      <c r="AA127" s="137"/>
    </row>
    <row r="128" spans="1:68" x14ac:dyDescent="0.4">
      <c r="B128" s="244"/>
      <c r="C128" s="244"/>
      <c r="D128" s="244"/>
      <c r="E128" s="244"/>
      <c r="F128" s="244"/>
      <c r="G128" s="244"/>
      <c r="H128" s="244"/>
      <c r="I128" s="244"/>
      <c r="J128" s="136"/>
      <c r="K128" s="244"/>
      <c r="L128" s="244"/>
      <c r="M128" s="244"/>
      <c r="N128" s="244"/>
      <c r="O128" s="244"/>
      <c r="P128" s="244"/>
      <c r="Q128" s="244"/>
      <c r="R128" s="244"/>
      <c r="S128" s="163"/>
      <c r="T128" s="180" t="e">
        <f>B128/K128</f>
        <v>#DIV/0!</v>
      </c>
      <c r="U128" s="180"/>
      <c r="V128" s="180"/>
      <c r="W128" s="180"/>
      <c r="X128" s="180"/>
      <c r="Y128" s="180"/>
      <c r="Z128" s="180"/>
      <c r="AA128" s="180"/>
    </row>
    <row r="129" spans="2:35" x14ac:dyDescent="0.4">
      <c r="K129" s="7"/>
      <c r="T129" s="38"/>
      <c r="U129" s="38"/>
      <c r="V129" s="38"/>
      <c r="W129" s="38"/>
      <c r="X129" s="12"/>
    </row>
    <row r="130" spans="2:35" x14ac:dyDescent="0.4">
      <c r="I130" s="1" t="s">
        <v>57</v>
      </c>
      <c r="R130" s="1" t="s">
        <v>57</v>
      </c>
      <c r="T130" s="18"/>
      <c r="U130" s="18"/>
      <c r="V130" s="18"/>
      <c r="W130" s="18"/>
      <c r="X130" s="13"/>
    </row>
    <row r="131" spans="2:35" x14ac:dyDescent="0.4">
      <c r="B131" s="133" t="str">
        <f>CONCATENATE(はじめに!$B$11,"・従業者数")</f>
        <v>・従業者数</v>
      </c>
      <c r="C131" s="134" t="e">
        <f>CONCATENATE(#REF!,"・林野面積")</f>
        <v>#REF!</v>
      </c>
      <c r="D131" s="134" t="e">
        <f>CONCATENATE(#REF!,"・林野面積")</f>
        <v>#REF!</v>
      </c>
      <c r="E131" s="134" t="e">
        <f>CONCATENATE(#REF!,"・林野面積")</f>
        <v>#REF!</v>
      </c>
      <c r="F131" s="134" t="e">
        <f>CONCATENATE(#REF!,"・林野面積")</f>
        <v>#REF!</v>
      </c>
      <c r="G131" s="134" t="e">
        <f>CONCATENATE(#REF!,"・林野面積")</f>
        <v>#REF!</v>
      </c>
      <c r="H131" s="134" t="e">
        <f>CONCATENATE(#REF!,"・林野面積")</f>
        <v>#REF!</v>
      </c>
      <c r="I131" s="135" t="e">
        <f>CONCATENATE(#REF!,"・林野面積")</f>
        <v>#REF!</v>
      </c>
      <c r="K131" s="137" t="s">
        <v>198</v>
      </c>
      <c r="L131" s="137"/>
      <c r="M131" s="137"/>
      <c r="N131" s="137"/>
      <c r="O131" s="137"/>
      <c r="P131" s="137"/>
      <c r="Q131" s="137"/>
      <c r="R131" s="137"/>
      <c r="T131" s="18"/>
      <c r="U131" s="18"/>
      <c r="V131" s="18"/>
      <c r="W131" s="18"/>
      <c r="X131" s="13"/>
    </row>
    <row r="132" spans="2:35" x14ac:dyDescent="0.4">
      <c r="B132" s="244"/>
      <c r="C132" s="244"/>
      <c r="D132" s="244"/>
      <c r="E132" s="244"/>
      <c r="F132" s="244"/>
      <c r="G132" s="244"/>
      <c r="H132" s="244"/>
      <c r="I132" s="244"/>
      <c r="K132" s="244"/>
      <c r="L132" s="244"/>
      <c r="M132" s="244"/>
      <c r="N132" s="244"/>
      <c r="O132" s="244"/>
      <c r="P132" s="244"/>
      <c r="Q132" s="244"/>
      <c r="R132" s="244"/>
      <c r="T132" s="18"/>
      <c r="U132" s="18"/>
      <c r="V132" s="18"/>
      <c r="W132" s="18"/>
      <c r="X132" s="13"/>
    </row>
    <row r="133" spans="2:35" x14ac:dyDescent="0.4">
      <c r="K133" s="7"/>
      <c r="T133" s="18"/>
      <c r="U133" s="18"/>
      <c r="V133" s="18"/>
      <c r="W133" s="18"/>
      <c r="X133" s="13"/>
    </row>
    <row r="134" spans="2:35" x14ac:dyDescent="0.4">
      <c r="B134" s="1" t="s">
        <v>199</v>
      </c>
      <c r="K134" s="7"/>
      <c r="T134" s="18"/>
      <c r="U134" s="18"/>
      <c r="V134" s="18"/>
      <c r="W134" s="18"/>
      <c r="X134" s="13"/>
    </row>
    <row r="135" spans="2:35" x14ac:dyDescent="0.4">
      <c r="I135" s="1" t="s">
        <v>57</v>
      </c>
      <c r="R135" s="1" t="s">
        <v>57</v>
      </c>
      <c r="T135" s="18"/>
      <c r="U135" s="18"/>
      <c r="V135" s="18"/>
      <c r="W135" s="18"/>
      <c r="X135" s="13"/>
    </row>
    <row r="136" spans="2:35" x14ac:dyDescent="0.4">
      <c r="B136" s="133" t="str">
        <f>CONCATENATE(はじめに!$B$11,"・従業者数")</f>
        <v>・従業者数</v>
      </c>
      <c r="C136" s="134" t="e">
        <f>CONCATENATE(#REF!,"・林野面積")</f>
        <v>#REF!</v>
      </c>
      <c r="D136" s="134" t="e">
        <f>CONCATENATE(#REF!,"・林野面積")</f>
        <v>#REF!</v>
      </c>
      <c r="E136" s="134" t="e">
        <f>CONCATENATE(#REF!,"・林野面積")</f>
        <v>#REF!</v>
      </c>
      <c r="F136" s="134" t="e">
        <f>CONCATENATE(#REF!,"・林野面積")</f>
        <v>#REF!</v>
      </c>
      <c r="G136" s="134" t="e">
        <f>CONCATENATE(#REF!,"・林野面積")</f>
        <v>#REF!</v>
      </c>
      <c r="H136" s="134" t="e">
        <f>CONCATENATE(#REF!,"・林野面積")</f>
        <v>#REF!</v>
      </c>
      <c r="I136" s="135" t="e">
        <f>CONCATENATE(#REF!,"・林野面積")</f>
        <v>#REF!</v>
      </c>
      <c r="K136" s="137" t="s">
        <v>198</v>
      </c>
      <c r="L136" s="137"/>
      <c r="M136" s="137"/>
      <c r="N136" s="137"/>
      <c r="O136" s="137"/>
      <c r="P136" s="137"/>
      <c r="Q136" s="137"/>
      <c r="R136" s="137"/>
      <c r="T136" s="18"/>
      <c r="U136" s="18"/>
      <c r="V136" s="18"/>
      <c r="W136" s="18"/>
      <c r="X136" s="13"/>
    </row>
    <row r="137" spans="2:35" x14ac:dyDescent="0.4">
      <c r="B137" s="244"/>
      <c r="C137" s="244"/>
      <c r="D137" s="244"/>
      <c r="E137" s="244"/>
      <c r="F137" s="244"/>
      <c r="G137" s="244"/>
      <c r="H137" s="244"/>
      <c r="I137" s="244"/>
      <c r="K137" s="244"/>
      <c r="L137" s="244"/>
      <c r="M137" s="244"/>
      <c r="N137" s="244"/>
      <c r="O137" s="244"/>
      <c r="P137" s="244"/>
      <c r="Q137" s="244"/>
      <c r="R137" s="244"/>
      <c r="T137" s="18"/>
      <c r="U137" s="18"/>
      <c r="V137" s="18"/>
      <c r="W137" s="18"/>
      <c r="X137" s="13"/>
    </row>
    <row r="138" spans="2:35" x14ac:dyDescent="0.4">
      <c r="E138" s="113" t="s">
        <v>22</v>
      </c>
      <c r="F138" s="113"/>
      <c r="K138" s="7"/>
      <c r="N138" s="113" t="s">
        <v>22</v>
      </c>
      <c r="O138" s="113"/>
      <c r="S138" s="7" t="s">
        <v>68</v>
      </c>
      <c r="T138" s="18"/>
      <c r="U138" s="18"/>
      <c r="V138" s="18"/>
      <c r="W138" s="18"/>
      <c r="X138" s="13"/>
    </row>
    <row r="139" spans="2:35" x14ac:dyDescent="0.4">
      <c r="E139" s="149"/>
      <c r="F139" s="149"/>
      <c r="I139" s="1" t="s">
        <v>57</v>
      </c>
      <c r="N139" s="149"/>
      <c r="O139" s="149"/>
      <c r="R139" s="1" t="s">
        <v>57</v>
      </c>
      <c r="T139" s="18"/>
      <c r="U139" s="18"/>
      <c r="V139" s="18"/>
      <c r="W139" s="18"/>
      <c r="X139" s="13"/>
    </row>
    <row r="140" spans="2:35" x14ac:dyDescent="0.4">
      <c r="B140" s="133" t="str">
        <f>CONCATENATE(はじめに!$B$11,"・従業者数")</f>
        <v>・従業者数</v>
      </c>
      <c r="C140" s="134" t="e">
        <f>CONCATENATE(#REF!,"・林野面積")</f>
        <v>#REF!</v>
      </c>
      <c r="D140" s="134" t="e">
        <f>CONCATENATE(#REF!,"・林野面積")</f>
        <v>#REF!</v>
      </c>
      <c r="E140" s="134" t="e">
        <f>CONCATENATE(#REF!,"・林野面積")</f>
        <v>#REF!</v>
      </c>
      <c r="F140" s="134" t="e">
        <f>CONCATENATE(#REF!,"・林野面積")</f>
        <v>#REF!</v>
      </c>
      <c r="G140" s="134" t="e">
        <f>CONCATENATE(#REF!,"・林野面積")</f>
        <v>#REF!</v>
      </c>
      <c r="H140" s="134" t="e">
        <f>CONCATENATE(#REF!,"・林野面積")</f>
        <v>#REF!</v>
      </c>
      <c r="I140" s="135" t="e">
        <f>CONCATENATE(#REF!,"・林野面積")</f>
        <v>#REF!</v>
      </c>
      <c r="K140" s="137" t="s">
        <v>198</v>
      </c>
      <c r="L140" s="137"/>
      <c r="M140" s="137"/>
      <c r="N140" s="137"/>
      <c r="O140" s="137"/>
      <c r="P140" s="137"/>
      <c r="Q140" s="137"/>
      <c r="R140" s="137"/>
      <c r="T140" s="18"/>
      <c r="U140" s="18"/>
      <c r="V140" s="18"/>
      <c r="W140" s="18"/>
      <c r="X140" s="13"/>
    </row>
    <row r="141" spans="2:35" x14ac:dyDescent="0.4">
      <c r="B141" s="130">
        <f>B132-B137</f>
        <v>0</v>
      </c>
      <c r="C141" s="131"/>
      <c r="D141" s="131"/>
      <c r="E141" s="131"/>
      <c r="F141" s="131"/>
      <c r="G141" s="131"/>
      <c r="H141" s="131"/>
      <c r="I141" s="132"/>
      <c r="K141" s="130">
        <f>K132-K137</f>
        <v>0</v>
      </c>
      <c r="L141" s="131"/>
      <c r="M141" s="131"/>
      <c r="N141" s="131"/>
      <c r="O141" s="131"/>
      <c r="P141" s="131"/>
      <c r="Q141" s="131"/>
      <c r="R141" s="132"/>
      <c r="T141" s="18"/>
      <c r="U141" s="18"/>
      <c r="V141" s="18"/>
      <c r="W141" s="18"/>
      <c r="X141" s="13"/>
    </row>
    <row r="142" spans="2:35" ht="19.5" thickBot="1" x14ac:dyDescent="0.45">
      <c r="E142" s="113" t="s">
        <v>22</v>
      </c>
      <c r="F142" s="113"/>
      <c r="N142" s="113" t="s">
        <v>22</v>
      </c>
      <c r="O142" s="113"/>
      <c r="T142" s="15"/>
      <c r="U142" s="15"/>
      <c r="V142" s="15"/>
      <c r="W142" s="15"/>
      <c r="X142" s="14"/>
      <c r="Y142" s="108" t="s">
        <v>178</v>
      </c>
      <c r="Z142" s="108"/>
      <c r="AA142" s="108"/>
      <c r="AB142" s="108"/>
      <c r="AC142" s="108"/>
      <c r="AD142" s="108"/>
      <c r="AE142" s="108"/>
      <c r="AF142" s="108"/>
      <c r="AG142" s="108"/>
      <c r="AH142" s="108"/>
      <c r="AI142" s="108"/>
    </row>
    <row r="143" spans="2:35" ht="19.5" thickTop="1" x14ac:dyDescent="0.4">
      <c r="E143" s="149"/>
      <c r="F143" s="149"/>
      <c r="H143" s="1" t="s">
        <v>19</v>
      </c>
      <c r="N143" s="149"/>
      <c r="O143" s="149"/>
      <c r="Q143" s="1" t="s">
        <v>19</v>
      </c>
      <c r="Y143" s="108"/>
      <c r="Z143" s="108"/>
      <c r="AA143" s="108"/>
      <c r="AB143" s="108"/>
      <c r="AC143" s="108"/>
      <c r="AD143" s="108"/>
      <c r="AE143" s="108"/>
      <c r="AF143" s="108"/>
      <c r="AG143" s="108"/>
      <c r="AH143" s="108"/>
      <c r="AI143" s="108"/>
    </row>
    <row r="144" spans="2:35" x14ac:dyDescent="0.4">
      <c r="B144" s="145">
        <f>はじめに!$B$11</f>
        <v>0</v>
      </c>
      <c r="C144" s="146" t="e">
        <f>#REF!</f>
        <v>#REF!</v>
      </c>
      <c r="D144" s="146" t="e">
        <f>#REF!</f>
        <v>#REF!</v>
      </c>
      <c r="E144" s="146" t="e">
        <f>#REF!</f>
        <v>#REF!</v>
      </c>
      <c r="F144" s="146" t="e">
        <f>#REF!</f>
        <v>#REF!</v>
      </c>
      <c r="G144" s="146" t="e">
        <f>#REF!</f>
        <v>#REF!</v>
      </c>
      <c r="H144" s="146" t="e">
        <f>#REF!</f>
        <v>#REF!</v>
      </c>
      <c r="I144" s="147" t="e">
        <f>#REF!</f>
        <v>#REF!</v>
      </c>
      <c r="K144" s="148" t="s">
        <v>42</v>
      </c>
      <c r="L144" s="148"/>
      <c r="M144" s="148"/>
      <c r="N144" s="148"/>
      <c r="O144" s="148"/>
      <c r="P144" s="148"/>
      <c r="Q144" s="148"/>
      <c r="R144" s="148"/>
    </row>
    <row r="145" spans="1:34" x14ac:dyDescent="0.4">
      <c r="B145" s="130" t="e">
        <f>B141*T128</f>
        <v>#DIV/0!</v>
      </c>
      <c r="C145" s="131"/>
      <c r="D145" s="131"/>
      <c r="E145" s="131"/>
      <c r="F145" s="131"/>
      <c r="G145" s="131"/>
      <c r="H145" s="131"/>
      <c r="I145" s="132"/>
      <c r="K145" s="130" t="e">
        <f>K141*T128</f>
        <v>#DIV/0!</v>
      </c>
      <c r="L145" s="131"/>
      <c r="M145" s="131"/>
      <c r="N145" s="131"/>
      <c r="O145" s="131"/>
      <c r="P145" s="131"/>
      <c r="Q145" s="131"/>
      <c r="R145" s="132"/>
    </row>
    <row r="147" spans="1:34" x14ac:dyDescent="0.4">
      <c r="A147" s="1" t="s">
        <v>260</v>
      </c>
    </row>
    <row r="148" spans="1:34" x14ac:dyDescent="0.4">
      <c r="B148" s="145">
        <f>はじめに!$B$11</f>
        <v>0</v>
      </c>
      <c r="C148" s="146"/>
      <c r="D148" s="146"/>
      <c r="E148" s="146"/>
      <c r="F148" s="146"/>
      <c r="G148" s="146"/>
      <c r="H148" s="146"/>
      <c r="I148" s="147"/>
      <c r="J148" s="136" t="s">
        <v>27</v>
      </c>
      <c r="K148" s="197" t="s">
        <v>42</v>
      </c>
      <c r="L148" s="198"/>
      <c r="M148" s="198"/>
      <c r="N148" s="198"/>
      <c r="O148" s="198"/>
      <c r="P148" s="198"/>
      <c r="Q148" s="198"/>
      <c r="R148" s="199"/>
      <c r="S148" s="136" t="s">
        <v>15</v>
      </c>
      <c r="T148" s="200" t="s">
        <v>114</v>
      </c>
      <c r="U148" s="201"/>
      <c r="V148" s="201"/>
      <c r="W148" s="201"/>
      <c r="X148" s="201"/>
      <c r="Y148" s="201"/>
      <c r="Z148" s="201"/>
      <c r="AA148" s="202"/>
    </row>
    <row r="149" spans="1:34" x14ac:dyDescent="0.4">
      <c r="B149" s="130" t="e">
        <f>B123+B145</f>
        <v>#DIV/0!</v>
      </c>
      <c r="C149" s="131"/>
      <c r="D149" s="131"/>
      <c r="E149" s="131"/>
      <c r="F149" s="131"/>
      <c r="G149" s="131"/>
      <c r="H149" s="131"/>
      <c r="I149" s="132"/>
      <c r="J149" s="136"/>
      <c r="K149" s="130" t="e">
        <f>K123+K145</f>
        <v>#DIV/0!</v>
      </c>
      <c r="L149" s="131"/>
      <c r="M149" s="131"/>
      <c r="N149" s="131"/>
      <c r="O149" s="131"/>
      <c r="P149" s="131"/>
      <c r="Q149" s="131"/>
      <c r="R149" s="132"/>
      <c r="S149" s="136"/>
      <c r="T149" s="142" t="e">
        <f>B149/K149</f>
        <v>#DIV/0!</v>
      </c>
      <c r="U149" s="143"/>
      <c r="V149" s="143"/>
      <c r="W149" s="143"/>
      <c r="X149" s="143"/>
      <c r="Y149" s="143"/>
      <c r="Z149" s="143"/>
      <c r="AA149" s="144"/>
    </row>
    <row r="150" spans="1:34" x14ac:dyDescent="0.4">
      <c r="W150" s="12"/>
    </row>
    <row r="151" spans="1:34" x14ac:dyDescent="0.4">
      <c r="A151" s="1" t="s">
        <v>48</v>
      </c>
      <c r="B151" s="7"/>
      <c r="C151" s="7"/>
      <c r="D151" s="7"/>
      <c r="E151" s="7"/>
      <c r="F151" s="7"/>
      <c r="G151" s="7"/>
      <c r="H151" s="1" t="s">
        <v>19</v>
      </c>
      <c r="I151" s="7"/>
      <c r="K151" s="18"/>
      <c r="L151" s="18"/>
      <c r="M151" s="18"/>
      <c r="N151" s="18"/>
      <c r="O151" s="18"/>
      <c r="P151" s="18"/>
      <c r="Q151" s="18"/>
      <c r="R151" s="18"/>
      <c r="S151" s="18"/>
      <c r="T151" s="18"/>
      <c r="U151" s="18"/>
      <c r="V151" s="18"/>
      <c r="W151" s="13"/>
    </row>
    <row r="152" spans="1:34" x14ac:dyDescent="0.4">
      <c r="B152" s="196" t="str">
        <f>B99</f>
        <v>情報サービス・映像音声文字制作</v>
      </c>
      <c r="C152" s="196"/>
      <c r="D152" s="196"/>
      <c r="E152" s="196"/>
      <c r="F152" s="196"/>
      <c r="G152" s="196"/>
      <c r="H152" s="196"/>
      <c r="I152" s="196"/>
      <c r="K152" s="18"/>
      <c r="L152" s="18"/>
      <c r="M152" s="18"/>
      <c r="N152" s="18"/>
      <c r="O152" s="18"/>
      <c r="P152" s="18"/>
      <c r="Q152" s="18"/>
      <c r="R152" s="18"/>
      <c r="S152" s="18"/>
      <c r="T152" s="18"/>
      <c r="U152" s="18"/>
      <c r="V152" s="18"/>
      <c r="W152" s="13"/>
    </row>
    <row r="153" spans="1:34" x14ac:dyDescent="0.4">
      <c r="B153" s="141">
        <f>$B$12</f>
        <v>0</v>
      </c>
      <c r="C153" s="119"/>
      <c r="D153" s="119"/>
      <c r="E153" s="120"/>
      <c r="F153" s="121">
        <f>$F$12</f>
        <v>0</v>
      </c>
      <c r="G153" s="119"/>
      <c r="H153" s="119"/>
      <c r="I153" s="120"/>
      <c r="K153" s="129" t="s">
        <v>472</v>
      </c>
      <c r="L153" s="129"/>
      <c r="M153" s="129"/>
      <c r="N153" s="129"/>
      <c r="O153" s="129"/>
      <c r="P153" s="129"/>
      <c r="Q153" s="129"/>
      <c r="R153" s="18"/>
      <c r="S153" s="18"/>
      <c r="T153" s="18"/>
      <c r="U153" s="18"/>
      <c r="V153" s="18"/>
      <c r="W153" s="13"/>
    </row>
    <row r="154" spans="1:34" x14ac:dyDescent="0.4">
      <c r="B154" s="130">
        <f>B101</f>
        <v>0</v>
      </c>
      <c r="C154" s="131"/>
      <c r="D154" s="131"/>
      <c r="E154" s="132"/>
      <c r="F154" s="130">
        <f>F101</f>
        <v>0</v>
      </c>
      <c r="G154" s="131"/>
      <c r="H154" s="131"/>
      <c r="I154" s="132"/>
      <c r="K154" s="129"/>
      <c r="L154" s="129"/>
      <c r="M154" s="129"/>
      <c r="N154" s="129"/>
      <c r="O154" s="129"/>
      <c r="P154" s="129"/>
      <c r="Q154" s="129"/>
      <c r="R154" s="18"/>
      <c r="S154" s="18"/>
      <c r="T154" s="18"/>
      <c r="U154" s="18"/>
      <c r="V154" s="18"/>
      <c r="W154" s="13"/>
    </row>
    <row r="155" spans="1:34" ht="19.5" thickBot="1" x14ac:dyDescent="0.45">
      <c r="E155" s="113" t="s">
        <v>22</v>
      </c>
      <c r="F155" s="113"/>
      <c r="K155" s="15"/>
      <c r="L155" s="15"/>
      <c r="M155" s="15"/>
      <c r="N155" s="15"/>
      <c r="O155" s="15"/>
      <c r="P155" s="15"/>
      <c r="Q155" s="15"/>
      <c r="R155" s="15"/>
      <c r="S155" s="15"/>
      <c r="T155" s="15"/>
      <c r="U155" s="15"/>
      <c r="V155" s="15"/>
      <c r="W155" s="14"/>
      <c r="X155" s="108" t="s">
        <v>50</v>
      </c>
      <c r="Y155" s="108"/>
      <c r="Z155" s="108"/>
      <c r="AA155" s="108"/>
      <c r="AB155" s="108"/>
      <c r="AC155" s="108"/>
      <c r="AD155" s="108"/>
      <c r="AE155" s="108"/>
      <c r="AF155" s="108"/>
      <c r="AG155" s="108"/>
      <c r="AH155" s="108"/>
    </row>
    <row r="156" spans="1:34" ht="20.25" thickTop="1" thickBot="1" x14ac:dyDescent="0.45">
      <c r="E156" s="114"/>
      <c r="F156" s="114"/>
      <c r="H156" s="1" t="s">
        <v>19</v>
      </c>
      <c r="X156" s="108"/>
      <c r="Y156" s="108"/>
      <c r="Z156" s="108"/>
      <c r="AA156" s="108"/>
      <c r="AB156" s="108"/>
      <c r="AC156" s="108"/>
      <c r="AD156" s="108"/>
      <c r="AE156" s="108"/>
      <c r="AF156" s="108"/>
      <c r="AG156" s="108"/>
      <c r="AH156" s="108"/>
    </row>
    <row r="157" spans="1:34" ht="19.5" thickTop="1" x14ac:dyDescent="0.4">
      <c r="B157" s="115" t="str">
        <f>CONCATENATE($B$82,"・総生産")</f>
        <v>0・総生産</v>
      </c>
      <c r="C157" s="116" t="e">
        <f>#REF!</f>
        <v>#REF!</v>
      </c>
      <c r="D157" s="116" t="e">
        <f>#REF!</f>
        <v>#REF!</v>
      </c>
      <c r="E157" s="116" t="e">
        <f>#REF!</f>
        <v>#REF!</v>
      </c>
      <c r="F157" s="116" t="e">
        <f>#REF!</f>
        <v>#REF!</v>
      </c>
      <c r="G157" s="116" t="e">
        <f>#REF!</f>
        <v>#REF!</v>
      </c>
      <c r="H157" s="116" t="e">
        <f>#REF!</f>
        <v>#REF!</v>
      </c>
      <c r="I157" s="117" t="e">
        <f>#REF!</f>
        <v>#REF!</v>
      </c>
    </row>
    <row r="158" spans="1:34" x14ac:dyDescent="0.4">
      <c r="B158" s="118">
        <f>$B$12</f>
        <v>0</v>
      </c>
      <c r="C158" s="119"/>
      <c r="D158" s="119"/>
      <c r="E158" s="120"/>
      <c r="F158" s="121">
        <f>$F$12</f>
        <v>0</v>
      </c>
      <c r="G158" s="119"/>
      <c r="H158" s="119"/>
      <c r="I158" s="122"/>
    </row>
    <row r="159" spans="1:34" ht="19.5" thickBot="1" x14ac:dyDescent="0.45">
      <c r="B159" s="123" t="e">
        <f>B154*T149</f>
        <v>#DIV/0!</v>
      </c>
      <c r="C159" s="124"/>
      <c r="D159" s="124"/>
      <c r="E159" s="125"/>
      <c r="F159" s="124" t="e">
        <f>F154*T149</f>
        <v>#DIV/0!</v>
      </c>
      <c r="G159" s="124"/>
      <c r="H159" s="124"/>
      <c r="I159" s="127"/>
    </row>
    <row r="160" spans="1:34" ht="19.5" thickTop="1" x14ac:dyDescent="0.4"/>
    <row r="161" spans="1:9" x14ac:dyDescent="0.4">
      <c r="A161" s="1" t="s">
        <v>261</v>
      </c>
    </row>
    <row r="162" spans="1:9" ht="19.5" thickBot="1" x14ac:dyDescent="0.45">
      <c r="H162" s="1" t="s">
        <v>19</v>
      </c>
    </row>
    <row r="163" spans="1:9" ht="19.5" thickTop="1" x14ac:dyDescent="0.4">
      <c r="B163" s="115" t="str">
        <f>CONCATENATE($B$82,"・総生産")</f>
        <v>0・総生産</v>
      </c>
      <c r="C163" s="116" t="e">
        <f>#REF!</f>
        <v>#REF!</v>
      </c>
      <c r="D163" s="116" t="e">
        <f>#REF!</f>
        <v>#REF!</v>
      </c>
      <c r="E163" s="116" t="e">
        <f>#REF!</f>
        <v>#REF!</v>
      </c>
      <c r="F163" s="116" t="e">
        <f>#REF!</f>
        <v>#REF!</v>
      </c>
      <c r="G163" s="116" t="e">
        <f>#REF!</f>
        <v>#REF!</v>
      </c>
      <c r="H163" s="116" t="e">
        <f>#REF!</f>
        <v>#REF!</v>
      </c>
      <c r="I163" s="117" t="e">
        <f>#REF!</f>
        <v>#REF!</v>
      </c>
    </row>
    <row r="164" spans="1:9" x14ac:dyDescent="0.4">
      <c r="B164" s="118">
        <f>$B$12</f>
        <v>0</v>
      </c>
      <c r="C164" s="119"/>
      <c r="D164" s="119"/>
      <c r="E164" s="120"/>
      <c r="F164" s="121">
        <f>$F$12</f>
        <v>0</v>
      </c>
      <c r="G164" s="119"/>
      <c r="H164" s="119"/>
      <c r="I164" s="122"/>
    </row>
    <row r="165" spans="1:9" ht="19.5" thickBot="1" x14ac:dyDescent="0.45">
      <c r="B165" s="123" t="e">
        <f>B93+B159</f>
        <v>#DIV/0!</v>
      </c>
      <c r="C165" s="124"/>
      <c r="D165" s="124"/>
      <c r="E165" s="125"/>
      <c r="F165" s="124" t="e">
        <f>F93+F159</f>
        <v>#DIV/0!</v>
      </c>
      <c r="G165" s="124"/>
      <c r="H165" s="124"/>
      <c r="I165" s="127"/>
    </row>
    <row r="166" spans="1:9" ht="19.5" thickTop="1" x14ac:dyDescent="0.4"/>
  </sheetData>
  <sheetProtection sheet="1" objects="1" scenarios="1"/>
  <mergeCells count="203">
    <mergeCell ref="B158:E158"/>
    <mergeCell ref="F158:I158"/>
    <mergeCell ref="B159:E159"/>
    <mergeCell ref="F159:I159"/>
    <mergeCell ref="K153:Q154"/>
    <mergeCell ref="B154:E154"/>
    <mergeCell ref="F154:I154"/>
    <mergeCell ref="E155:F156"/>
    <mergeCell ref="X155:AH156"/>
    <mergeCell ref="B157:I157"/>
    <mergeCell ref="Y142:AI143"/>
    <mergeCell ref="B144:I144"/>
    <mergeCell ref="K144:R144"/>
    <mergeCell ref="B148:I148"/>
    <mergeCell ref="J148:J149"/>
    <mergeCell ref="K148:R148"/>
    <mergeCell ref="S148:S149"/>
    <mergeCell ref="T148:AA148"/>
    <mergeCell ref="T149:AA149"/>
    <mergeCell ref="S127:S128"/>
    <mergeCell ref="T127:AA127"/>
    <mergeCell ref="T128:AA128"/>
    <mergeCell ref="B131:I131"/>
    <mergeCell ref="K131:R131"/>
    <mergeCell ref="B136:I136"/>
    <mergeCell ref="K136:R136"/>
    <mergeCell ref="B122:I122"/>
    <mergeCell ref="K122:R122"/>
    <mergeCell ref="B123:I123"/>
    <mergeCell ref="K123:R123"/>
    <mergeCell ref="B128:I128"/>
    <mergeCell ref="K128:R128"/>
    <mergeCell ref="B127:I127"/>
    <mergeCell ref="J127:J128"/>
    <mergeCell ref="K127:R127"/>
    <mergeCell ref="N116:O117"/>
    <mergeCell ref="B118:I118"/>
    <mergeCell ref="K118:R118"/>
    <mergeCell ref="B119:I119"/>
    <mergeCell ref="K119:R119"/>
    <mergeCell ref="E120:F121"/>
    <mergeCell ref="N120:O121"/>
    <mergeCell ref="T105:AA105"/>
    <mergeCell ref="B106:I106"/>
    <mergeCell ref="K106:R106"/>
    <mergeCell ref="T106:AA106"/>
    <mergeCell ref="B109:I109"/>
    <mergeCell ref="K109:R109"/>
    <mergeCell ref="Y120:AI121"/>
    <mergeCell ref="B115:I115"/>
    <mergeCell ref="K115:R115"/>
    <mergeCell ref="B114:I114"/>
    <mergeCell ref="K114:R114"/>
    <mergeCell ref="E116:F117"/>
    <mergeCell ref="B110:I110"/>
    <mergeCell ref="K110:R110"/>
    <mergeCell ref="B101:E101"/>
    <mergeCell ref="F101:I101"/>
    <mergeCell ref="B105:I105"/>
    <mergeCell ref="J105:J106"/>
    <mergeCell ref="K105:R105"/>
    <mergeCell ref="S105:S106"/>
    <mergeCell ref="E76:F77"/>
    <mergeCell ref="N76:O77"/>
    <mergeCell ref="Y76:AI77"/>
    <mergeCell ref="B83:I83"/>
    <mergeCell ref="K83:R83"/>
    <mergeCell ref="T83:AA83"/>
    <mergeCell ref="J82:J83"/>
    <mergeCell ref="S82:S83"/>
    <mergeCell ref="B91:I91"/>
    <mergeCell ref="B92:E92"/>
    <mergeCell ref="F92:I92"/>
    <mergeCell ref="B93:E93"/>
    <mergeCell ref="F93:I93"/>
    <mergeCell ref="B99:I99"/>
    <mergeCell ref="B100:E100"/>
    <mergeCell ref="F100:I100"/>
    <mergeCell ref="B78:I78"/>
    <mergeCell ref="K78:R78"/>
    <mergeCell ref="E50:F51"/>
    <mergeCell ref="N50:O51"/>
    <mergeCell ref="Y54:AI55"/>
    <mergeCell ref="B56:I56"/>
    <mergeCell ref="K56:R56"/>
    <mergeCell ref="B57:I57"/>
    <mergeCell ref="K57:R57"/>
    <mergeCell ref="B61:I61"/>
    <mergeCell ref="J61:J62"/>
    <mergeCell ref="K61:R61"/>
    <mergeCell ref="S61:S62"/>
    <mergeCell ref="T61:AA61"/>
    <mergeCell ref="B62:I62"/>
    <mergeCell ref="K62:R62"/>
    <mergeCell ref="T62:AA62"/>
    <mergeCell ref="B79:I79"/>
    <mergeCell ref="K79:R79"/>
    <mergeCell ref="B74:I74"/>
    <mergeCell ref="K74:R74"/>
    <mergeCell ref="B52:I52"/>
    <mergeCell ref="K52:R52"/>
    <mergeCell ref="B53:I53"/>
    <mergeCell ref="K53:R53"/>
    <mergeCell ref="E54:F55"/>
    <mergeCell ref="N54:O55"/>
    <mergeCell ref="B70:I70"/>
    <mergeCell ref="K70:R70"/>
    <mergeCell ref="B71:I71"/>
    <mergeCell ref="K71:R71"/>
    <mergeCell ref="E72:F73"/>
    <mergeCell ref="N72:O73"/>
    <mergeCell ref="B65:I65"/>
    <mergeCell ref="K65:R65"/>
    <mergeCell ref="B66:I66"/>
    <mergeCell ref="K66:R66"/>
    <mergeCell ref="K75:R75"/>
    <mergeCell ref="E89:F90"/>
    <mergeCell ref="X89:AH90"/>
    <mergeCell ref="B86:I86"/>
    <mergeCell ref="B87:E87"/>
    <mergeCell ref="F87:I87"/>
    <mergeCell ref="K87:Q88"/>
    <mergeCell ref="B88:E88"/>
    <mergeCell ref="F88:I88"/>
    <mergeCell ref="B82:I82"/>
    <mergeCell ref="K82:R82"/>
    <mergeCell ref="T82:AA82"/>
    <mergeCell ref="B152:I152"/>
    <mergeCell ref="B153:E153"/>
    <mergeCell ref="F153:I153"/>
    <mergeCell ref="B149:I149"/>
    <mergeCell ref="K149:R149"/>
    <mergeCell ref="B145:I145"/>
    <mergeCell ref="K145:R145"/>
    <mergeCell ref="E142:F143"/>
    <mergeCell ref="N142:O143"/>
    <mergeCell ref="B141:I141"/>
    <mergeCell ref="K141:R141"/>
    <mergeCell ref="E138:F139"/>
    <mergeCell ref="N138:O139"/>
    <mergeCell ref="B140:I140"/>
    <mergeCell ref="K140:R140"/>
    <mergeCell ref="B137:I137"/>
    <mergeCell ref="K137:R137"/>
    <mergeCell ref="B132:I132"/>
    <mergeCell ref="K132:R132"/>
    <mergeCell ref="N32:O33"/>
    <mergeCell ref="Y32:AI33"/>
    <mergeCell ref="B34:I34"/>
    <mergeCell ref="K34:R34"/>
    <mergeCell ref="B35:I35"/>
    <mergeCell ref="K35:R35"/>
    <mergeCell ref="B39:I39"/>
    <mergeCell ref="J39:J40"/>
    <mergeCell ref="K39:R39"/>
    <mergeCell ref="B48:I48"/>
    <mergeCell ref="K48:R48"/>
    <mergeCell ref="B49:I49"/>
    <mergeCell ref="K49:R49"/>
    <mergeCell ref="S17:S18"/>
    <mergeCell ref="T17:AA17"/>
    <mergeCell ref="B18:I18"/>
    <mergeCell ref="K18:R18"/>
    <mergeCell ref="T18:AA18"/>
    <mergeCell ref="B21:I21"/>
    <mergeCell ref="K21:R21"/>
    <mergeCell ref="B17:I17"/>
    <mergeCell ref="J17:J18"/>
    <mergeCell ref="K17:R17"/>
    <mergeCell ref="B44:I44"/>
    <mergeCell ref="K44:R44"/>
    <mergeCell ref="S39:S40"/>
    <mergeCell ref="T39:AA39"/>
    <mergeCell ref="B40:I40"/>
    <mergeCell ref="K40:R40"/>
    <mergeCell ref="T40:AA40"/>
    <mergeCell ref="B43:I43"/>
    <mergeCell ref="K43:R43"/>
    <mergeCell ref="E32:F33"/>
    <mergeCell ref="B164:E164"/>
    <mergeCell ref="F164:I164"/>
    <mergeCell ref="B163:I163"/>
    <mergeCell ref="B165:E165"/>
    <mergeCell ref="F165:I165"/>
    <mergeCell ref="L7:Q8"/>
    <mergeCell ref="B11:I11"/>
    <mergeCell ref="B12:E12"/>
    <mergeCell ref="F12:I12"/>
    <mergeCell ref="B13:E13"/>
    <mergeCell ref="F13:I13"/>
    <mergeCell ref="E28:F29"/>
    <mergeCell ref="N28:O29"/>
    <mergeCell ref="B30:I30"/>
    <mergeCell ref="K30:R30"/>
    <mergeCell ref="B31:I31"/>
    <mergeCell ref="K31:R31"/>
    <mergeCell ref="B22:I22"/>
    <mergeCell ref="K22:R22"/>
    <mergeCell ref="B26:I26"/>
    <mergeCell ref="K26:R26"/>
    <mergeCell ref="B27:I27"/>
    <mergeCell ref="K27:R27"/>
    <mergeCell ref="B75:I75"/>
  </mergeCells>
  <phoneticPr fontId="2"/>
  <pageMargins left="0.70866141732283472" right="0.70866141732283472" top="0.74803149606299213" bottom="0.74803149606299213" header="0.31496062992125984" footer="0.31496062992125984"/>
  <pageSetup paperSize="8" scale="52" fitToHeight="0" orientation="portrait" r:id="rId1"/>
  <headerFooter>
    <oddHeade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B895-7A4A-4518-B20B-52AFCDC498DF}">
  <sheetPr>
    <tabColor rgb="FF0000CC"/>
    <pageSetUpPr fitToPage="1"/>
  </sheetPr>
  <dimension ref="A7:BQ105"/>
  <sheetViews>
    <sheetView showGridLines="0" topLeftCell="A85" zoomScaleNormal="100" workbookViewId="0">
      <selection activeCell="S111" sqref="S111"/>
    </sheetView>
  </sheetViews>
  <sheetFormatPr defaultColWidth="3.375" defaultRowHeight="18.75" x14ac:dyDescent="0.4"/>
  <cols>
    <col min="1" max="35" width="3.375" style="1"/>
    <col min="36" max="36" width="3.375" style="2"/>
    <col min="37" max="38" width="3.375" style="3"/>
    <col min="39" max="39" width="3.125" style="3" customWidth="1"/>
    <col min="40" max="69" width="3.375" style="3"/>
  </cols>
  <sheetData>
    <row r="7" spans="1:68" x14ac:dyDescent="0.4">
      <c r="K7" s="8"/>
      <c r="L7" s="107" t="s">
        <v>29</v>
      </c>
      <c r="M7" s="107"/>
      <c r="N7" s="107"/>
      <c r="O7" s="107"/>
      <c r="P7" s="107"/>
      <c r="Q7" s="107"/>
    </row>
    <row r="8" spans="1:68" x14ac:dyDescent="0.4">
      <c r="K8" s="9"/>
      <c r="L8" s="107"/>
      <c r="M8" s="107"/>
      <c r="N8" s="107"/>
      <c r="O8" s="107"/>
      <c r="P8" s="107"/>
      <c r="Q8" s="107"/>
    </row>
    <row r="10" spans="1:68" x14ac:dyDescent="0.4">
      <c r="A10" s="1" t="s">
        <v>13</v>
      </c>
      <c r="H10" s="1" t="s">
        <v>19</v>
      </c>
      <c r="AL10" s="4" t="s">
        <v>0</v>
      </c>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row>
    <row r="11" spans="1:68" ht="18.75" customHeight="1" x14ac:dyDescent="0.4">
      <c r="B11" s="128" t="s">
        <v>266</v>
      </c>
      <c r="C11" s="128"/>
      <c r="D11" s="128"/>
      <c r="E11" s="128"/>
      <c r="F11" s="128"/>
      <c r="G11" s="128"/>
      <c r="H11" s="128"/>
      <c r="I11" s="128"/>
      <c r="AL11" s="5"/>
      <c r="AM11" s="4" t="s">
        <v>262</v>
      </c>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row>
    <row r="12" spans="1:68" x14ac:dyDescent="0.4">
      <c r="B12" s="141">
        <f>はじめに!$B$16</f>
        <v>0</v>
      </c>
      <c r="C12" s="119"/>
      <c r="D12" s="119"/>
      <c r="E12" s="120"/>
      <c r="F12" s="141">
        <f>はじめに!$F$16</f>
        <v>0</v>
      </c>
      <c r="G12" s="119"/>
      <c r="H12" s="119"/>
      <c r="I12" s="120"/>
      <c r="AL12" s="5"/>
      <c r="AM12" s="5"/>
      <c r="AN12" s="5" t="s">
        <v>1</v>
      </c>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row>
    <row r="13" spans="1:68" x14ac:dyDescent="0.4">
      <c r="B13" s="241"/>
      <c r="C13" s="242"/>
      <c r="D13" s="242"/>
      <c r="E13" s="243"/>
      <c r="F13" s="241"/>
      <c r="G13" s="242"/>
      <c r="H13" s="242"/>
      <c r="I13" s="243"/>
      <c r="AL13" s="5"/>
      <c r="AM13" s="5"/>
      <c r="AN13" s="5" t="s">
        <v>2</v>
      </c>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row>
    <row r="14" spans="1:68" x14ac:dyDescent="0.4">
      <c r="AL14" s="6"/>
      <c r="AM14" s="4" t="s">
        <v>60</v>
      </c>
      <c r="AN14" s="5"/>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row>
    <row r="15" spans="1:68" x14ac:dyDescent="0.4">
      <c r="A15" s="1" t="s">
        <v>267</v>
      </c>
      <c r="AL15" s="6"/>
      <c r="AM15" s="6"/>
      <c r="AN15" s="19" t="s">
        <v>265</v>
      </c>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row>
    <row r="16" spans="1:68" x14ac:dyDescent="0.4">
      <c r="H16" s="1" t="s">
        <v>19</v>
      </c>
      <c r="R16" s="1" t="s">
        <v>57</v>
      </c>
      <c r="Y16" s="1" t="s">
        <v>175</v>
      </c>
      <c r="AL16" s="6"/>
      <c r="AM16" s="4"/>
      <c r="AN16" s="5" t="s">
        <v>63</v>
      </c>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row>
    <row r="17" spans="1:68" x14ac:dyDescent="0.4">
      <c r="B17" s="133" t="str">
        <f>CONCATENATE(はじめに!$B$11,"・従業者数")</f>
        <v>・従業者数</v>
      </c>
      <c r="C17" s="134" t="e">
        <f>CONCATENATE(#REF!,"・林野面積")</f>
        <v>#REF!</v>
      </c>
      <c r="D17" s="134" t="e">
        <f>CONCATENATE(#REF!,"・林野面積")</f>
        <v>#REF!</v>
      </c>
      <c r="E17" s="134" t="e">
        <f>CONCATENATE(#REF!,"・林野面積")</f>
        <v>#REF!</v>
      </c>
      <c r="F17" s="134" t="e">
        <f>CONCATENATE(#REF!,"・林野面積")</f>
        <v>#REF!</v>
      </c>
      <c r="G17" s="134" t="e">
        <f>CONCATENATE(#REF!,"・林野面積")</f>
        <v>#REF!</v>
      </c>
      <c r="H17" s="134" t="e">
        <f>CONCATENATE(#REF!,"・林野面積")</f>
        <v>#REF!</v>
      </c>
      <c r="I17" s="135" t="e">
        <f>CONCATENATE(#REF!,"・林野面積")</f>
        <v>#REF!</v>
      </c>
      <c r="J17" s="136" t="s">
        <v>27</v>
      </c>
      <c r="K17" s="137" t="s">
        <v>198</v>
      </c>
      <c r="L17" s="137"/>
      <c r="M17" s="137"/>
      <c r="N17" s="137"/>
      <c r="O17" s="137"/>
      <c r="P17" s="137"/>
      <c r="Q17" s="137"/>
      <c r="R17" s="137"/>
      <c r="S17" s="163" t="s">
        <v>15</v>
      </c>
      <c r="T17" s="137" t="s">
        <v>114</v>
      </c>
      <c r="U17" s="137"/>
      <c r="V17" s="137"/>
      <c r="W17" s="137"/>
      <c r="X17" s="137"/>
      <c r="Y17" s="137"/>
      <c r="Z17" s="137"/>
      <c r="AA17" s="137"/>
      <c r="AL17" s="6"/>
      <c r="AM17" s="4"/>
      <c r="AN17" s="5" t="s">
        <v>4</v>
      </c>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row>
    <row r="18" spans="1:68" x14ac:dyDescent="0.4">
      <c r="B18" s="244"/>
      <c r="C18" s="244"/>
      <c r="D18" s="244"/>
      <c r="E18" s="244"/>
      <c r="F18" s="244"/>
      <c r="G18" s="244"/>
      <c r="H18" s="244"/>
      <c r="I18" s="244"/>
      <c r="J18" s="136"/>
      <c r="K18" s="244"/>
      <c r="L18" s="244"/>
      <c r="M18" s="244"/>
      <c r="N18" s="244"/>
      <c r="O18" s="244"/>
      <c r="P18" s="244"/>
      <c r="Q18" s="244"/>
      <c r="R18" s="244"/>
      <c r="S18" s="163"/>
      <c r="T18" s="180" t="e">
        <f>B18/K18</f>
        <v>#DIV/0!</v>
      </c>
      <c r="U18" s="180"/>
      <c r="V18" s="180"/>
      <c r="W18" s="180"/>
      <c r="X18" s="180"/>
      <c r="Y18" s="180"/>
      <c r="Z18" s="180"/>
      <c r="AA18" s="180"/>
      <c r="AL18" s="6"/>
      <c r="AM18" s="4"/>
      <c r="AN18" s="5"/>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row>
    <row r="19" spans="1:68" x14ac:dyDescent="0.4">
      <c r="K19" s="7"/>
      <c r="T19" s="38"/>
      <c r="U19" s="38"/>
      <c r="V19" s="38"/>
      <c r="W19" s="12"/>
      <c r="X19" s="38"/>
    </row>
    <row r="20" spans="1:68" x14ac:dyDescent="0.4">
      <c r="A20" s="1" t="s">
        <v>48</v>
      </c>
      <c r="B20" s="7"/>
      <c r="C20" s="7"/>
      <c r="D20" s="7"/>
      <c r="E20" s="7"/>
      <c r="F20" s="7"/>
      <c r="G20" s="7"/>
      <c r="H20" s="1" t="s">
        <v>19</v>
      </c>
      <c r="I20" s="7"/>
      <c r="K20" s="18"/>
      <c r="L20" s="18"/>
      <c r="M20" s="18"/>
      <c r="N20" s="18"/>
      <c r="O20" s="18"/>
      <c r="P20" s="18"/>
      <c r="Q20" s="18"/>
      <c r="R20" s="18"/>
      <c r="S20" s="18"/>
      <c r="T20" s="18"/>
      <c r="U20" s="18"/>
      <c r="V20" s="18"/>
      <c r="W20" s="13"/>
      <c r="AL20" s="4" t="s">
        <v>11</v>
      </c>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row>
    <row r="21" spans="1:68" x14ac:dyDescent="0.4">
      <c r="B21" s="128" t="s">
        <v>481</v>
      </c>
      <c r="C21" s="128"/>
      <c r="D21" s="128"/>
      <c r="E21" s="128"/>
      <c r="F21" s="128"/>
      <c r="G21" s="128"/>
      <c r="H21" s="128"/>
      <c r="I21" s="128"/>
      <c r="K21" s="18"/>
      <c r="L21" s="18"/>
      <c r="M21" s="18"/>
      <c r="N21" s="18"/>
      <c r="O21" s="18"/>
      <c r="P21" s="18"/>
      <c r="Q21" s="18"/>
      <c r="R21" s="18"/>
      <c r="S21" s="18"/>
      <c r="T21" s="18"/>
      <c r="U21" s="18"/>
      <c r="V21" s="18"/>
      <c r="W21" s="13"/>
      <c r="AL21" s="5"/>
      <c r="AM21" s="4" t="s">
        <v>268</v>
      </c>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row>
    <row r="22" spans="1:68" x14ac:dyDescent="0.4">
      <c r="B22" s="141">
        <f>$B$12</f>
        <v>0</v>
      </c>
      <c r="C22" s="119"/>
      <c r="D22" s="119"/>
      <c r="E22" s="120"/>
      <c r="F22" s="121">
        <f>$F$12</f>
        <v>0</v>
      </c>
      <c r="G22" s="119"/>
      <c r="H22" s="119"/>
      <c r="I22" s="120"/>
      <c r="K22" s="129" t="s">
        <v>49</v>
      </c>
      <c r="L22" s="129"/>
      <c r="M22" s="129"/>
      <c r="N22" s="129"/>
      <c r="O22" s="129"/>
      <c r="P22" s="129"/>
      <c r="Q22" s="129"/>
      <c r="R22" s="18"/>
      <c r="S22" s="18"/>
      <c r="T22" s="18"/>
      <c r="U22" s="18"/>
      <c r="V22" s="18"/>
      <c r="W22" s="13"/>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row>
    <row r="23" spans="1:68" x14ac:dyDescent="0.4">
      <c r="B23" s="130">
        <f>B13</f>
        <v>0</v>
      </c>
      <c r="C23" s="131"/>
      <c r="D23" s="131"/>
      <c r="E23" s="132"/>
      <c r="F23" s="130">
        <f>F13</f>
        <v>0</v>
      </c>
      <c r="G23" s="131"/>
      <c r="H23" s="131"/>
      <c r="I23" s="132"/>
      <c r="K23" s="129"/>
      <c r="L23" s="129"/>
      <c r="M23" s="129"/>
      <c r="N23" s="129"/>
      <c r="O23" s="129"/>
      <c r="P23" s="129"/>
      <c r="Q23" s="129"/>
      <c r="R23" s="18"/>
      <c r="S23" s="18"/>
      <c r="T23" s="18"/>
      <c r="U23" s="18"/>
      <c r="V23" s="18"/>
      <c r="W23" s="13"/>
    </row>
    <row r="24" spans="1:68" ht="19.5" customHeight="1" thickBot="1" x14ac:dyDescent="0.45">
      <c r="E24" s="113" t="s">
        <v>22</v>
      </c>
      <c r="F24" s="113"/>
      <c r="K24" s="15"/>
      <c r="L24" s="15"/>
      <c r="M24" s="15"/>
      <c r="N24" s="15"/>
      <c r="O24" s="15"/>
      <c r="P24" s="15"/>
      <c r="Q24" s="15"/>
      <c r="R24" s="15"/>
      <c r="S24" s="15"/>
      <c r="T24" s="15"/>
      <c r="U24" s="15"/>
      <c r="V24" s="15"/>
      <c r="W24" s="14"/>
      <c r="X24" s="108" t="s">
        <v>50</v>
      </c>
      <c r="Y24" s="108"/>
      <c r="Z24" s="108"/>
      <c r="AA24" s="108"/>
      <c r="AB24" s="108"/>
      <c r="AC24" s="108"/>
      <c r="AD24" s="108"/>
      <c r="AE24" s="108"/>
      <c r="AF24" s="108"/>
      <c r="AG24" s="108"/>
      <c r="AH24" s="108"/>
    </row>
    <row r="25" spans="1:68" ht="19.5" customHeight="1" thickTop="1" thickBot="1" x14ac:dyDescent="0.45">
      <c r="E25" s="114"/>
      <c r="F25" s="114"/>
      <c r="H25" s="1" t="s">
        <v>19</v>
      </c>
      <c r="X25" s="108"/>
      <c r="Y25" s="108"/>
      <c r="Z25" s="108"/>
      <c r="AA25" s="108"/>
      <c r="AB25" s="108"/>
      <c r="AC25" s="108"/>
      <c r="AD25" s="108"/>
      <c r="AE25" s="108"/>
      <c r="AF25" s="108"/>
      <c r="AG25" s="108"/>
      <c r="AH25" s="108"/>
    </row>
    <row r="26" spans="1:68" ht="19.5" thickTop="1" x14ac:dyDescent="0.4">
      <c r="B26" s="115" t="str">
        <f>CONCATENATE(はじめに!$B$11,"・総生産")</f>
        <v>・総生産</v>
      </c>
      <c r="C26" s="116" t="e">
        <f>#REF!</f>
        <v>#REF!</v>
      </c>
      <c r="D26" s="116" t="e">
        <f>#REF!</f>
        <v>#REF!</v>
      </c>
      <c r="E26" s="116" t="e">
        <f>#REF!</f>
        <v>#REF!</v>
      </c>
      <c r="F26" s="116" t="e">
        <f>#REF!</f>
        <v>#REF!</v>
      </c>
      <c r="G26" s="116" t="e">
        <f>#REF!</f>
        <v>#REF!</v>
      </c>
      <c r="H26" s="116" t="e">
        <f>#REF!</f>
        <v>#REF!</v>
      </c>
      <c r="I26" s="117" t="e">
        <f>#REF!</f>
        <v>#REF!</v>
      </c>
    </row>
    <row r="27" spans="1:68" x14ac:dyDescent="0.4">
      <c r="B27" s="118">
        <f>$B$12</f>
        <v>0</v>
      </c>
      <c r="C27" s="119"/>
      <c r="D27" s="119"/>
      <c r="E27" s="120"/>
      <c r="F27" s="121">
        <f>$F$12</f>
        <v>0</v>
      </c>
      <c r="G27" s="119"/>
      <c r="H27" s="119"/>
      <c r="I27" s="122"/>
    </row>
    <row r="28" spans="1:68" ht="18.75" customHeight="1" thickBot="1" x14ac:dyDescent="0.45">
      <c r="B28" s="123" t="e">
        <f>B23*T18</f>
        <v>#DIV/0!</v>
      </c>
      <c r="C28" s="124"/>
      <c r="D28" s="124"/>
      <c r="E28" s="125"/>
      <c r="F28" s="124" t="e">
        <f>F23*T18</f>
        <v>#DIV/0!</v>
      </c>
      <c r="G28" s="124"/>
      <c r="H28" s="124"/>
      <c r="I28" s="127"/>
    </row>
    <row r="29" spans="1:68" ht="19.5" thickTop="1" x14ac:dyDescent="0.4"/>
    <row r="33" spans="1:68" x14ac:dyDescent="0.4">
      <c r="A33" s="1" t="s">
        <v>269</v>
      </c>
      <c r="AL33" s="4" t="s">
        <v>0</v>
      </c>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row>
    <row r="34" spans="1:68" x14ac:dyDescent="0.4">
      <c r="H34" s="1" t="s">
        <v>19</v>
      </c>
      <c r="AL34" s="5"/>
      <c r="AM34" s="4" t="s">
        <v>270</v>
      </c>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row>
    <row r="35" spans="1:68" x14ac:dyDescent="0.4">
      <c r="B35" s="128" t="s">
        <v>277</v>
      </c>
      <c r="C35" s="128"/>
      <c r="D35" s="128"/>
      <c r="E35" s="128"/>
      <c r="F35" s="128"/>
      <c r="G35" s="128"/>
      <c r="H35" s="128"/>
      <c r="I35" s="128"/>
      <c r="AL35" s="5"/>
      <c r="AM35" s="40" t="s">
        <v>271</v>
      </c>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row>
    <row r="36" spans="1:68" x14ac:dyDescent="0.4">
      <c r="B36" s="141">
        <f>はじめに!$B$16</f>
        <v>0</v>
      </c>
      <c r="C36" s="119"/>
      <c r="D36" s="119"/>
      <c r="E36" s="120"/>
      <c r="F36" s="141">
        <f>はじめに!$F$16</f>
        <v>0</v>
      </c>
      <c r="G36" s="119"/>
      <c r="H36" s="119"/>
      <c r="I36" s="120"/>
      <c r="AL36" s="5"/>
      <c r="AM36" s="5"/>
      <c r="AN36" s="5" t="s">
        <v>1</v>
      </c>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row>
    <row r="37" spans="1:68" x14ac:dyDescent="0.4">
      <c r="B37" s="241"/>
      <c r="C37" s="242"/>
      <c r="D37" s="242"/>
      <c r="E37" s="243"/>
      <c r="F37" s="241"/>
      <c r="G37" s="242"/>
      <c r="H37" s="242"/>
      <c r="I37" s="243"/>
      <c r="AL37" s="5"/>
      <c r="AM37" s="5"/>
      <c r="AN37" s="5" t="s">
        <v>2</v>
      </c>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row>
    <row r="38" spans="1:68" x14ac:dyDescent="0.4">
      <c r="AL38" s="5"/>
      <c r="AM38" s="4" t="s">
        <v>272</v>
      </c>
      <c r="AN38" s="5"/>
      <c r="AO38" s="5"/>
      <c r="AP38" s="5"/>
      <c r="AQ38" s="5"/>
      <c r="AR38" s="5"/>
      <c r="AS38" s="5"/>
      <c r="AT38" s="5"/>
      <c r="AU38" s="5"/>
      <c r="AV38" s="5"/>
      <c r="AW38" s="6"/>
      <c r="AX38" s="6"/>
      <c r="AY38" s="6"/>
      <c r="AZ38" s="6"/>
      <c r="BA38" s="6"/>
      <c r="BB38" s="6"/>
      <c r="BC38" s="6"/>
      <c r="BD38" s="6"/>
      <c r="BE38" s="6"/>
      <c r="BF38" s="6"/>
      <c r="BG38" s="6"/>
      <c r="BH38" s="6"/>
      <c r="BI38" s="6"/>
      <c r="BJ38" s="6"/>
      <c r="BK38" s="5"/>
      <c r="BL38" s="5"/>
      <c r="BM38" s="5"/>
      <c r="BN38" s="5"/>
      <c r="BO38" s="5"/>
      <c r="BP38" s="5"/>
    </row>
    <row r="39" spans="1:68" x14ac:dyDescent="0.4">
      <c r="A39" s="1" t="s">
        <v>278</v>
      </c>
      <c r="I39" s="1" t="s">
        <v>279</v>
      </c>
      <c r="R39" s="1" t="s">
        <v>279</v>
      </c>
      <c r="AL39" s="6"/>
      <c r="AM39" s="19" t="s">
        <v>273</v>
      </c>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row>
    <row r="40" spans="1:68" x14ac:dyDescent="0.4">
      <c r="B40" s="133">
        <f>はじめに!$B$11</f>
        <v>0</v>
      </c>
      <c r="C40" s="134"/>
      <c r="D40" s="134"/>
      <c r="E40" s="134"/>
      <c r="F40" s="134"/>
      <c r="G40" s="134"/>
      <c r="H40" s="134"/>
      <c r="I40" s="135"/>
      <c r="K40" s="137" t="s">
        <v>42</v>
      </c>
      <c r="L40" s="137"/>
      <c r="M40" s="137"/>
      <c r="N40" s="137"/>
      <c r="O40" s="137"/>
      <c r="P40" s="137"/>
      <c r="Q40" s="137"/>
      <c r="R40" s="137"/>
      <c r="T40" s="137" t="s">
        <v>114</v>
      </c>
      <c r="U40" s="137"/>
      <c r="V40" s="137"/>
      <c r="W40" s="137"/>
      <c r="X40" s="137"/>
      <c r="Y40" s="137"/>
      <c r="Z40" s="137"/>
      <c r="AA40" s="137"/>
      <c r="AL40" s="6"/>
      <c r="AM40" s="6"/>
      <c r="AN40" s="5" t="s">
        <v>3</v>
      </c>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row>
    <row r="41" spans="1:68" x14ac:dyDescent="0.4">
      <c r="B41" s="121">
        <f>$B$12</f>
        <v>0</v>
      </c>
      <c r="C41" s="119"/>
      <c r="D41" s="119"/>
      <c r="E41" s="120"/>
      <c r="F41" s="121">
        <f>$F$12</f>
        <v>0</v>
      </c>
      <c r="G41" s="119"/>
      <c r="H41" s="119"/>
      <c r="I41" s="120"/>
      <c r="J41" s="31" t="s">
        <v>27</v>
      </c>
      <c r="K41" s="121">
        <f>$B$12</f>
        <v>0</v>
      </c>
      <c r="L41" s="119"/>
      <c r="M41" s="119"/>
      <c r="N41" s="120"/>
      <c r="O41" s="121">
        <f>$F$12</f>
        <v>0</v>
      </c>
      <c r="P41" s="119"/>
      <c r="Q41" s="119"/>
      <c r="R41" s="120"/>
      <c r="S41" s="16" t="s">
        <v>15</v>
      </c>
      <c r="T41" s="121">
        <f>$B$12</f>
        <v>0</v>
      </c>
      <c r="U41" s="119"/>
      <c r="V41" s="119"/>
      <c r="W41" s="120"/>
      <c r="X41" s="121">
        <f>$F$12</f>
        <v>0</v>
      </c>
      <c r="Y41" s="119"/>
      <c r="Z41" s="119"/>
      <c r="AA41" s="120"/>
      <c r="AL41" s="6"/>
      <c r="AM41" s="6"/>
      <c r="AN41" s="5" t="s">
        <v>140</v>
      </c>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row>
    <row r="42" spans="1:68" x14ac:dyDescent="0.4">
      <c r="B42" s="241"/>
      <c r="C42" s="242"/>
      <c r="D42" s="242"/>
      <c r="E42" s="243"/>
      <c r="F42" s="241"/>
      <c r="G42" s="242"/>
      <c r="H42" s="242"/>
      <c r="I42" s="243"/>
      <c r="J42" s="6"/>
      <c r="K42" s="241"/>
      <c r="L42" s="242"/>
      <c r="M42" s="242"/>
      <c r="N42" s="243"/>
      <c r="O42" s="241"/>
      <c r="P42" s="242"/>
      <c r="Q42" s="242"/>
      <c r="R42" s="243"/>
      <c r="T42" s="167" t="e">
        <f>B42/K42</f>
        <v>#DIV/0!</v>
      </c>
      <c r="U42" s="168"/>
      <c r="V42" s="168"/>
      <c r="W42" s="169"/>
      <c r="X42" s="167" t="e">
        <f>F42/O42</f>
        <v>#DIV/0!</v>
      </c>
      <c r="Y42" s="168"/>
      <c r="Z42" s="168"/>
      <c r="AA42" s="169"/>
      <c r="AL42" s="6"/>
      <c r="AM42" s="4" t="s">
        <v>60</v>
      </c>
      <c r="AN42" s="5"/>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row>
    <row r="43" spans="1:68" x14ac:dyDescent="0.4">
      <c r="AL43" s="6"/>
      <c r="AM43" s="6"/>
      <c r="AN43" s="19" t="s">
        <v>274</v>
      </c>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row>
    <row r="44" spans="1:68" x14ac:dyDescent="0.4">
      <c r="A44" s="1" t="s">
        <v>48</v>
      </c>
      <c r="B44" s="7"/>
      <c r="C44" s="7"/>
      <c r="D44" s="7"/>
      <c r="E44" s="7"/>
      <c r="F44" s="7"/>
      <c r="G44" s="7"/>
      <c r="I44" s="7"/>
      <c r="K44" s="18"/>
      <c r="L44" s="18"/>
      <c r="M44" s="18"/>
      <c r="N44" s="18"/>
      <c r="O44" s="18"/>
      <c r="P44" s="18"/>
      <c r="Q44" s="18"/>
      <c r="R44" s="18"/>
      <c r="S44" s="18"/>
      <c r="T44" s="18"/>
      <c r="U44" s="18"/>
      <c r="V44" s="18"/>
      <c r="W44" s="13"/>
      <c r="AL44" s="6"/>
      <c r="AM44" s="4" t="s">
        <v>60</v>
      </c>
      <c r="AN44" s="5"/>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row>
    <row r="45" spans="1:68" x14ac:dyDescent="0.4">
      <c r="B45" s="7"/>
      <c r="C45" s="7"/>
      <c r="D45" s="7"/>
      <c r="E45" s="7"/>
      <c r="F45" s="7"/>
      <c r="G45" s="7"/>
      <c r="H45" s="1" t="s">
        <v>19</v>
      </c>
      <c r="I45" s="7"/>
      <c r="K45" s="18"/>
      <c r="L45" s="18"/>
      <c r="M45" s="18"/>
      <c r="N45" s="18"/>
      <c r="O45" s="18"/>
      <c r="P45" s="18"/>
      <c r="Q45" s="18"/>
      <c r="R45" s="18"/>
      <c r="S45" s="18"/>
      <c r="T45" s="18"/>
      <c r="U45" s="18"/>
      <c r="V45" s="18"/>
      <c r="W45" s="13"/>
      <c r="AL45" s="6"/>
      <c r="AM45" s="6"/>
      <c r="AN45" s="19" t="s">
        <v>485</v>
      </c>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row>
    <row r="46" spans="1:68" x14ac:dyDescent="0.4">
      <c r="B46" s="177" t="s">
        <v>277</v>
      </c>
      <c r="C46" s="178"/>
      <c r="D46" s="178"/>
      <c r="E46" s="178"/>
      <c r="F46" s="178"/>
      <c r="G46" s="178"/>
      <c r="H46" s="178"/>
      <c r="I46" s="179"/>
      <c r="K46" s="18"/>
      <c r="L46" s="18"/>
      <c r="M46" s="18"/>
      <c r="N46" s="18"/>
      <c r="O46" s="18"/>
      <c r="P46" s="18"/>
      <c r="Q46" s="18"/>
      <c r="R46" s="18"/>
      <c r="S46" s="18"/>
      <c r="T46" s="18"/>
      <c r="U46" s="18"/>
      <c r="V46" s="18"/>
      <c r="W46" s="13"/>
      <c r="AL46" s="6"/>
      <c r="AM46" s="6"/>
      <c r="AN46" s="19" t="s">
        <v>484</v>
      </c>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row>
    <row r="47" spans="1:68" x14ac:dyDescent="0.4">
      <c r="B47" s="141">
        <f>$B$12</f>
        <v>0</v>
      </c>
      <c r="C47" s="174"/>
      <c r="D47" s="174"/>
      <c r="E47" s="175"/>
      <c r="F47" s="121">
        <f>$F$12</f>
        <v>0</v>
      </c>
      <c r="G47" s="119"/>
      <c r="H47" s="119"/>
      <c r="I47" s="120"/>
      <c r="K47" s="129" t="s">
        <v>472</v>
      </c>
      <c r="L47" s="129"/>
      <c r="M47" s="129"/>
      <c r="N47" s="129"/>
      <c r="O47" s="129"/>
      <c r="P47" s="129"/>
      <c r="Q47" s="129"/>
      <c r="R47" s="18"/>
      <c r="S47" s="18"/>
      <c r="T47" s="18"/>
      <c r="U47" s="18"/>
      <c r="V47" s="18"/>
      <c r="W47" s="13"/>
      <c r="AL47" s="5"/>
      <c r="AM47" s="5"/>
      <c r="AN47" s="5" t="s">
        <v>63</v>
      </c>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row>
    <row r="48" spans="1:68" x14ac:dyDescent="0.4">
      <c r="B48" s="130">
        <f>B37</f>
        <v>0</v>
      </c>
      <c r="C48" s="131"/>
      <c r="D48" s="131"/>
      <c r="E48" s="132"/>
      <c r="F48" s="130">
        <f>F37</f>
        <v>0</v>
      </c>
      <c r="G48" s="131"/>
      <c r="H48" s="131"/>
      <c r="I48" s="132"/>
      <c r="K48" s="129"/>
      <c r="L48" s="129"/>
      <c r="M48" s="129"/>
      <c r="N48" s="129"/>
      <c r="O48" s="129"/>
      <c r="P48" s="129"/>
      <c r="Q48" s="129"/>
      <c r="R48" s="18"/>
      <c r="S48" s="18"/>
      <c r="T48" s="18"/>
      <c r="U48" s="18"/>
      <c r="V48" s="18"/>
      <c r="W48" s="13"/>
      <c r="AL48" s="5"/>
      <c r="AM48" s="5"/>
      <c r="AN48" s="5" t="s">
        <v>4</v>
      </c>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row>
    <row r="49" spans="1:68" ht="19.5" thickBot="1" x14ac:dyDescent="0.45">
      <c r="E49" s="113" t="s">
        <v>22</v>
      </c>
      <c r="F49" s="113"/>
      <c r="K49" s="15"/>
      <c r="L49" s="15"/>
      <c r="M49" s="15"/>
      <c r="N49" s="15"/>
      <c r="O49" s="15"/>
      <c r="P49" s="15"/>
      <c r="Q49" s="15"/>
      <c r="R49" s="15"/>
      <c r="S49" s="15"/>
      <c r="T49" s="15"/>
      <c r="U49" s="15"/>
      <c r="V49" s="15"/>
      <c r="W49" s="14"/>
      <c r="X49" s="108" t="s">
        <v>50</v>
      </c>
      <c r="Y49" s="108"/>
      <c r="Z49" s="108"/>
      <c r="AA49" s="108"/>
      <c r="AB49" s="108"/>
      <c r="AC49" s="108"/>
      <c r="AD49" s="108"/>
      <c r="AE49" s="108"/>
      <c r="AF49" s="108"/>
      <c r="AG49" s="108"/>
      <c r="AH49" s="108"/>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row>
    <row r="50" spans="1:68" ht="20.25" thickTop="1" thickBot="1" x14ac:dyDescent="0.45">
      <c r="E50" s="176"/>
      <c r="F50" s="176"/>
      <c r="H50" s="1" t="s">
        <v>19</v>
      </c>
      <c r="X50" s="108"/>
      <c r="Y50" s="108"/>
      <c r="Z50" s="108"/>
      <c r="AA50" s="108"/>
      <c r="AB50" s="108"/>
      <c r="AC50" s="108"/>
      <c r="AD50" s="108"/>
      <c r="AE50" s="108"/>
      <c r="AF50" s="108"/>
      <c r="AG50" s="108"/>
      <c r="AH50" s="108"/>
    </row>
    <row r="51" spans="1:68" ht="19.5" thickTop="1" x14ac:dyDescent="0.4">
      <c r="B51" s="115" t="str">
        <f>CONCATENATE($B$40,"・総生産")</f>
        <v>0・総生産</v>
      </c>
      <c r="C51" s="116"/>
      <c r="D51" s="116"/>
      <c r="E51" s="116"/>
      <c r="F51" s="116"/>
      <c r="G51" s="116"/>
      <c r="H51" s="116"/>
      <c r="I51" s="117"/>
      <c r="AL51" s="4" t="s">
        <v>11</v>
      </c>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row>
    <row r="52" spans="1:68" x14ac:dyDescent="0.4">
      <c r="B52" s="118">
        <f>$B$12</f>
        <v>0</v>
      </c>
      <c r="C52" s="119"/>
      <c r="D52" s="119"/>
      <c r="E52" s="120"/>
      <c r="F52" s="121">
        <f>$F$12</f>
        <v>0</v>
      </c>
      <c r="G52" s="119"/>
      <c r="H52" s="119"/>
      <c r="I52" s="122"/>
      <c r="AL52" s="5"/>
      <c r="AM52" s="4" t="s">
        <v>275</v>
      </c>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row>
    <row r="53" spans="1:68" ht="19.5" thickBot="1" x14ac:dyDescent="0.45">
      <c r="B53" s="123" t="e">
        <f>T42*B48</f>
        <v>#DIV/0!</v>
      </c>
      <c r="C53" s="124"/>
      <c r="D53" s="124"/>
      <c r="E53" s="125"/>
      <c r="F53" s="126" t="e">
        <f>X42*F48</f>
        <v>#DIV/0!</v>
      </c>
      <c r="G53" s="124"/>
      <c r="H53" s="124"/>
      <c r="I53" s="127"/>
      <c r="AL53" s="5"/>
      <c r="AM53" s="4" t="s">
        <v>276</v>
      </c>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row>
    <row r="54" spans="1:68" ht="19.5" thickTop="1" x14ac:dyDescent="0.4">
      <c r="AL54" s="5"/>
      <c r="AM54" s="4" t="s">
        <v>285</v>
      </c>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row>
    <row r="55" spans="1:68" x14ac:dyDescent="0.4">
      <c r="A55" s="1" t="s">
        <v>280</v>
      </c>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row>
    <row r="56" spans="1:68" x14ac:dyDescent="0.4">
      <c r="H56" s="1" t="s">
        <v>19</v>
      </c>
    </row>
    <row r="57" spans="1:68" x14ac:dyDescent="0.4">
      <c r="B57" s="137" t="s">
        <v>281</v>
      </c>
      <c r="C57" s="137"/>
      <c r="D57" s="137"/>
      <c r="E57" s="137"/>
      <c r="F57" s="137"/>
      <c r="G57" s="137"/>
      <c r="H57" s="137"/>
      <c r="I57" s="137"/>
    </row>
    <row r="58" spans="1:68" x14ac:dyDescent="0.4">
      <c r="B58" s="141">
        <f>はじめに!$B$16</f>
        <v>0</v>
      </c>
      <c r="C58" s="119"/>
      <c r="D58" s="119"/>
      <c r="E58" s="120"/>
      <c r="F58" s="141">
        <f>はじめに!$F$16</f>
        <v>0</v>
      </c>
      <c r="G58" s="119"/>
      <c r="H58" s="119"/>
      <c r="I58" s="120"/>
    </row>
    <row r="59" spans="1:68" x14ac:dyDescent="0.4">
      <c r="B59" s="241"/>
      <c r="C59" s="242"/>
      <c r="D59" s="242"/>
      <c r="E59" s="243"/>
      <c r="F59" s="241"/>
      <c r="G59" s="242"/>
      <c r="H59" s="242"/>
      <c r="I59" s="243"/>
    </row>
    <row r="61" spans="1:68" x14ac:dyDescent="0.4">
      <c r="A61" s="1" t="s">
        <v>282</v>
      </c>
    </row>
    <row r="62" spans="1:68" x14ac:dyDescent="0.4">
      <c r="I62" s="1" t="s">
        <v>57</v>
      </c>
      <c r="R62" s="1" t="s">
        <v>57</v>
      </c>
    </row>
    <row r="63" spans="1:68" x14ac:dyDescent="0.4">
      <c r="B63" s="204" t="str">
        <f>CONCATENATE(はじめに!$B$11,"・不動産賃貸業・管理業")</f>
        <v>・不動産賃貸業・管理業</v>
      </c>
      <c r="C63" s="205">
        <f t="shared" ref="C63:I63" si="0">$B$16</f>
        <v>0</v>
      </c>
      <c r="D63" s="205">
        <f t="shared" si="0"/>
        <v>0</v>
      </c>
      <c r="E63" s="205">
        <f t="shared" si="0"/>
        <v>0</v>
      </c>
      <c r="F63" s="205">
        <f t="shared" si="0"/>
        <v>0</v>
      </c>
      <c r="G63" s="205">
        <f t="shared" si="0"/>
        <v>0</v>
      </c>
      <c r="H63" s="205">
        <f t="shared" si="0"/>
        <v>0</v>
      </c>
      <c r="I63" s="206">
        <f t="shared" si="0"/>
        <v>0</v>
      </c>
      <c r="K63" s="182" t="s">
        <v>283</v>
      </c>
      <c r="L63" s="182"/>
      <c r="M63" s="182"/>
      <c r="N63" s="182"/>
      <c r="O63" s="182"/>
      <c r="P63" s="182"/>
      <c r="Q63" s="182"/>
      <c r="R63" s="182"/>
    </row>
    <row r="64" spans="1:68" x14ac:dyDescent="0.4">
      <c r="B64" s="245"/>
      <c r="C64" s="246"/>
      <c r="D64" s="246"/>
      <c r="E64" s="246"/>
      <c r="F64" s="246"/>
      <c r="G64" s="246"/>
      <c r="H64" s="246"/>
      <c r="I64" s="247"/>
      <c r="K64" s="245"/>
      <c r="L64" s="246"/>
      <c r="M64" s="246"/>
      <c r="N64" s="246"/>
      <c r="O64" s="246"/>
      <c r="P64" s="246"/>
      <c r="Q64" s="246"/>
      <c r="R64" s="247"/>
    </row>
    <row r="65" spans="2:18" x14ac:dyDescent="0.4">
      <c r="E65" s="183" t="s">
        <v>14</v>
      </c>
      <c r="F65" s="183"/>
      <c r="N65" s="183" t="s">
        <v>14</v>
      </c>
      <c r="O65" s="183"/>
    </row>
    <row r="66" spans="2:18" x14ac:dyDescent="0.4">
      <c r="E66" s="184"/>
      <c r="F66" s="184"/>
      <c r="I66" s="1" t="s">
        <v>57</v>
      </c>
      <c r="N66" s="184"/>
      <c r="O66" s="184"/>
      <c r="R66" s="1" t="s">
        <v>57</v>
      </c>
    </row>
    <row r="67" spans="2:18" x14ac:dyDescent="0.4">
      <c r="B67" s="204" t="str">
        <f>CONCATENATE(はじめに!$B$11,"・不動産賃貸業・管理業")</f>
        <v>・不動産賃貸業・管理業</v>
      </c>
      <c r="C67" s="205">
        <f t="shared" ref="C67:I67" si="1">$B$16</f>
        <v>0</v>
      </c>
      <c r="D67" s="205">
        <f t="shared" si="1"/>
        <v>0</v>
      </c>
      <c r="E67" s="205">
        <f t="shared" si="1"/>
        <v>0</v>
      </c>
      <c r="F67" s="205">
        <f t="shared" si="1"/>
        <v>0</v>
      </c>
      <c r="G67" s="205">
        <f t="shared" si="1"/>
        <v>0</v>
      </c>
      <c r="H67" s="205">
        <f t="shared" si="1"/>
        <v>0</v>
      </c>
      <c r="I67" s="206">
        <f t="shared" si="1"/>
        <v>0</v>
      </c>
      <c r="K67" s="182" t="s">
        <v>283</v>
      </c>
      <c r="L67" s="182"/>
      <c r="M67" s="182"/>
      <c r="N67" s="182"/>
      <c r="O67" s="182"/>
      <c r="P67" s="182"/>
      <c r="Q67" s="182"/>
      <c r="R67" s="182"/>
    </row>
    <row r="68" spans="2:18" x14ac:dyDescent="0.4">
      <c r="B68" s="245"/>
      <c r="C68" s="246"/>
      <c r="D68" s="246"/>
      <c r="E68" s="246"/>
      <c r="F68" s="246"/>
      <c r="G68" s="246"/>
      <c r="H68" s="246"/>
      <c r="I68" s="247"/>
      <c r="K68" s="245"/>
      <c r="L68" s="246"/>
      <c r="M68" s="246"/>
      <c r="N68" s="246"/>
      <c r="O68" s="246"/>
      <c r="P68" s="246"/>
      <c r="Q68" s="246"/>
      <c r="R68" s="247"/>
    </row>
    <row r="69" spans="2:18" x14ac:dyDescent="0.4">
      <c r="E69" s="113" t="s">
        <v>22</v>
      </c>
      <c r="F69" s="113"/>
      <c r="G69" s="18"/>
      <c r="H69" s="18"/>
      <c r="I69" s="18"/>
      <c r="J69" s="18"/>
      <c r="K69" s="17"/>
      <c r="L69" s="18"/>
      <c r="M69" s="18"/>
      <c r="N69" s="113" t="s">
        <v>22</v>
      </c>
      <c r="O69" s="113"/>
    </row>
    <row r="70" spans="2:18" x14ac:dyDescent="0.4">
      <c r="E70" s="149"/>
      <c r="F70" s="149"/>
      <c r="I70" s="1" t="s">
        <v>57</v>
      </c>
      <c r="N70" s="149"/>
      <c r="O70" s="149"/>
      <c r="R70" s="1" t="s">
        <v>57</v>
      </c>
    </row>
    <row r="71" spans="2:18" x14ac:dyDescent="0.4">
      <c r="B71" s="204" t="str">
        <f>CONCATENATE(はじめに!$B$11,"・不動産賃貸業・管理業")</f>
        <v>・不動産賃貸業・管理業</v>
      </c>
      <c r="C71" s="205">
        <f t="shared" ref="C71:I71" si="2">$B$16</f>
        <v>0</v>
      </c>
      <c r="D71" s="205">
        <f t="shared" si="2"/>
        <v>0</v>
      </c>
      <c r="E71" s="205">
        <f t="shared" si="2"/>
        <v>0</v>
      </c>
      <c r="F71" s="205">
        <f t="shared" si="2"/>
        <v>0</v>
      </c>
      <c r="G71" s="205">
        <f t="shared" si="2"/>
        <v>0</v>
      </c>
      <c r="H71" s="205">
        <f t="shared" si="2"/>
        <v>0</v>
      </c>
      <c r="I71" s="206">
        <f t="shared" si="2"/>
        <v>0</v>
      </c>
      <c r="K71" s="182" t="s">
        <v>283</v>
      </c>
      <c r="L71" s="182"/>
      <c r="M71" s="182"/>
      <c r="N71" s="182"/>
      <c r="O71" s="182"/>
      <c r="P71" s="182"/>
      <c r="Q71" s="182"/>
      <c r="R71" s="182"/>
    </row>
    <row r="72" spans="2:18" x14ac:dyDescent="0.4">
      <c r="B72" s="130">
        <f>B64+B68</f>
        <v>0</v>
      </c>
      <c r="C72" s="131"/>
      <c r="D72" s="131"/>
      <c r="E72" s="131"/>
      <c r="F72" s="131"/>
      <c r="G72" s="131"/>
      <c r="H72" s="131"/>
      <c r="I72" s="132"/>
      <c r="K72" s="130">
        <f>K64+K68</f>
        <v>0</v>
      </c>
      <c r="L72" s="131"/>
      <c r="M72" s="131"/>
      <c r="N72" s="131"/>
      <c r="O72" s="131"/>
      <c r="P72" s="131"/>
      <c r="Q72" s="131"/>
      <c r="R72" s="132"/>
    </row>
    <row r="74" spans="2:18" x14ac:dyDescent="0.4">
      <c r="B74" s="1" t="s">
        <v>199</v>
      </c>
    </row>
    <row r="75" spans="2:18" x14ac:dyDescent="0.4">
      <c r="I75" s="1" t="s">
        <v>57</v>
      </c>
      <c r="R75" s="1" t="s">
        <v>57</v>
      </c>
    </row>
    <row r="76" spans="2:18" x14ac:dyDescent="0.4">
      <c r="B76" s="204" t="str">
        <f>CONCATENATE(はじめに!$B$11,"・不動産賃貸業・管理業")</f>
        <v>・不動産賃貸業・管理業</v>
      </c>
      <c r="C76" s="205">
        <f t="shared" ref="C76:I76" si="3">$B$16</f>
        <v>0</v>
      </c>
      <c r="D76" s="205">
        <f t="shared" si="3"/>
        <v>0</v>
      </c>
      <c r="E76" s="205">
        <f t="shared" si="3"/>
        <v>0</v>
      </c>
      <c r="F76" s="205">
        <f t="shared" si="3"/>
        <v>0</v>
      </c>
      <c r="G76" s="205">
        <f t="shared" si="3"/>
        <v>0</v>
      </c>
      <c r="H76" s="205">
        <f t="shared" si="3"/>
        <v>0</v>
      </c>
      <c r="I76" s="206">
        <f t="shared" si="3"/>
        <v>0</v>
      </c>
      <c r="K76" s="182" t="s">
        <v>283</v>
      </c>
      <c r="L76" s="182"/>
      <c r="M76" s="182"/>
      <c r="N76" s="182"/>
      <c r="O76" s="182"/>
      <c r="P76" s="182"/>
      <c r="Q76" s="182"/>
      <c r="R76" s="182"/>
    </row>
    <row r="77" spans="2:18" x14ac:dyDescent="0.4">
      <c r="B77" s="245"/>
      <c r="C77" s="246"/>
      <c r="D77" s="246"/>
      <c r="E77" s="246"/>
      <c r="F77" s="246"/>
      <c r="G77" s="246"/>
      <c r="H77" s="246"/>
      <c r="I77" s="247"/>
      <c r="K77" s="245"/>
      <c r="L77" s="246"/>
      <c r="M77" s="246"/>
      <c r="N77" s="246"/>
      <c r="O77" s="246"/>
      <c r="P77" s="246"/>
      <c r="Q77" s="246"/>
      <c r="R77" s="247"/>
    </row>
    <row r="78" spans="2:18" x14ac:dyDescent="0.4">
      <c r="E78" s="183" t="s">
        <v>14</v>
      </c>
      <c r="F78" s="183"/>
      <c r="N78" s="183" t="s">
        <v>14</v>
      </c>
      <c r="O78" s="183"/>
    </row>
    <row r="79" spans="2:18" x14ac:dyDescent="0.4">
      <c r="E79" s="184"/>
      <c r="F79" s="184"/>
      <c r="I79" s="1" t="s">
        <v>57</v>
      </c>
      <c r="N79" s="184"/>
      <c r="O79" s="184"/>
      <c r="R79" s="1" t="s">
        <v>57</v>
      </c>
    </row>
    <row r="80" spans="2:18" x14ac:dyDescent="0.4">
      <c r="B80" s="204" t="str">
        <f>CONCATENATE(はじめに!$B$11,"・不動産賃貸業・管理業")</f>
        <v>・不動産賃貸業・管理業</v>
      </c>
      <c r="C80" s="205">
        <f t="shared" ref="C80:I80" si="4">$B$16</f>
        <v>0</v>
      </c>
      <c r="D80" s="205">
        <f t="shared" si="4"/>
        <v>0</v>
      </c>
      <c r="E80" s="205">
        <f t="shared" si="4"/>
        <v>0</v>
      </c>
      <c r="F80" s="205">
        <f t="shared" si="4"/>
        <v>0</v>
      </c>
      <c r="G80" s="205">
        <f t="shared" si="4"/>
        <v>0</v>
      </c>
      <c r="H80" s="205">
        <f t="shared" si="4"/>
        <v>0</v>
      </c>
      <c r="I80" s="206">
        <f t="shared" si="4"/>
        <v>0</v>
      </c>
      <c r="K80" s="182" t="s">
        <v>283</v>
      </c>
      <c r="L80" s="182"/>
      <c r="M80" s="182"/>
      <c r="N80" s="182"/>
      <c r="O80" s="182"/>
      <c r="P80" s="182"/>
      <c r="Q80" s="182"/>
      <c r="R80" s="182"/>
    </row>
    <row r="81" spans="1:34" x14ac:dyDescent="0.4">
      <c r="B81" s="245"/>
      <c r="C81" s="246"/>
      <c r="D81" s="246"/>
      <c r="E81" s="246"/>
      <c r="F81" s="246"/>
      <c r="G81" s="246"/>
      <c r="H81" s="246"/>
      <c r="I81" s="247"/>
      <c r="K81" s="245"/>
      <c r="L81" s="246"/>
      <c r="M81" s="246"/>
      <c r="N81" s="246"/>
      <c r="O81" s="246"/>
      <c r="P81" s="246"/>
      <c r="Q81" s="246"/>
      <c r="R81" s="247"/>
    </row>
    <row r="82" spans="1:34" ht="18.75" customHeight="1" x14ac:dyDescent="0.4">
      <c r="E82" s="113" t="s">
        <v>22</v>
      </c>
      <c r="F82" s="113"/>
      <c r="G82" s="18"/>
      <c r="H82" s="18"/>
      <c r="I82" s="18"/>
      <c r="J82" s="18"/>
      <c r="K82" s="17"/>
      <c r="L82" s="18"/>
      <c r="M82" s="18"/>
      <c r="N82" s="113" t="s">
        <v>22</v>
      </c>
      <c r="O82" s="113"/>
    </row>
    <row r="83" spans="1:34" ht="18.75" customHeight="1" x14ac:dyDescent="0.4">
      <c r="E83" s="149"/>
      <c r="F83" s="149"/>
      <c r="I83" s="1" t="s">
        <v>57</v>
      </c>
      <c r="N83" s="149"/>
      <c r="O83" s="149"/>
      <c r="R83" s="1" t="s">
        <v>57</v>
      </c>
    </row>
    <row r="84" spans="1:34" x14ac:dyDescent="0.4">
      <c r="B84" s="204" t="str">
        <f>CONCATENATE(はじめに!$B$11,"・不動産賃貸業・管理業")</f>
        <v>・不動産賃貸業・管理業</v>
      </c>
      <c r="C84" s="205">
        <f t="shared" ref="C84:I84" si="5">$B$16</f>
        <v>0</v>
      </c>
      <c r="D84" s="205">
        <f t="shared" si="5"/>
        <v>0</v>
      </c>
      <c r="E84" s="205">
        <f t="shared" si="5"/>
        <v>0</v>
      </c>
      <c r="F84" s="205">
        <f t="shared" si="5"/>
        <v>0</v>
      </c>
      <c r="G84" s="205">
        <f t="shared" si="5"/>
        <v>0</v>
      </c>
      <c r="H84" s="205">
        <f t="shared" si="5"/>
        <v>0</v>
      </c>
      <c r="I84" s="206">
        <f t="shared" si="5"/>
        <v>0</v>
      </c>
      <c r="K84" s="182" t="s">
        <v>283</v>
      </c>
      <c r="L84" s="182"/>
      <c r="M84" s="182"/>
      <c r="N84" s="182"/>
      <c r="O84" s="182"/>
      <c r="P84" s="182"/>
      <c r="Q84" s="182"/>
      <c r="R84" s="182"/>
    </row>
    <row r="85" spans="1:34" x14ac:dyDescent="0.4">
      <c r="B85" s="130">
        <f>B77+B81</f>
        <v>0</v>
      </c>
      <c r="C85" s="131"/>
      <c r="D85" s="131"/>
      <c r="E85" s="131"/>
      <c r="F85" s="131"/>
      <c r="G85" s="131"/>
      <c r="H85" s="131"/>
      <c r="I85" s="132"/>
      <c r="K85" s="130">
        <f>K77+K81</f>
        <v>0</v>
      </c>
      <c r="L85" s="131"/>
      <c r="M85" s="131"/>
      <c r="N85" s="131"/>
      <c r="O85" s="131"/>
      <c r="P85" s="131"/>
      <c r="Q85" s="131"/>
      <c r="R85" s="132"/>
    </row>
    <row r="86" spans="1:34" x14ac:dyDescent="0.4">
      <c r="E86" s="113" t="s">
        <v>22</v>
      </c>
      <c r="F86" s="113"/>
      <c r="K86" s="7"/>
      <c r="N86" s="113" t="s">
        <v>22</v>
      </c>
      <c r="O86" s="113"/>
      <c r="S86" s="7" t="s">
        <v>68</v>
      </c>
      <c r="T86" s="18"/>
      <c r="U86" s="18"/>
      <c r="V86" s="18"/>
      <c r="W86" s="18"/>
      <c r="X86" s="13"/>
    </row>
    <row r="87" spans="1:34" x14ac:dyDescent="0.4">
      <c r="E87" s="149"/>
      <c r="F87" s="149"/>
      <c r="I87" s="1" t="s">
        <v>57</v>
      </c>
      <c r="N87" s="149"/>
      <c r="O87" s="149"/>
      <c r="R87" s="1" t="s">
        <v>57</v>
      </c>
      <c r="T87" s="18"/>
      <c r="U87" s="18"/>
      <c r="V87" s="18"/>
      <c r="W87" s="18"/>
      <c r="X87" s="23"/>
    </row>
    <row r="88" spans="1:34" x14ac:dyDescent="0.4">
      <c r="B88" s="133">
        <f>はじめに!$B$11</f>
        <v>0</v>
      </c>
      <c r="C88" s="134"/>
      <c r="D88" s="134"/>
      <c r="E88" s="134"/>
      <c r="F88" s="134"/>
      <c r="G88" s="134"/>
      <c r="H88" s="134"/>
      <c r="I88" s="135"/>
      <c r="J88" s="136" t="s">
        <v>27</v>
      </c>
      <c r="K88" s="137" t="s">
        <v>42</v>
      </c>
      <c r="L88" s="137"/>
      <c r="M88" s="137"/>
      <c r="N88" s="137"/>
      <c r="O88" s="137"/>
      <c r="P88" s="137"/>
      <c r="Q88" s="137"/>
      <c r="R88" s="137"/>
      <c r="S88" s="136" t="s">
        <v>15</v>
      </c>
      <c r="T88" s="137" t="s">
        <v>47</v>
      </c>
      <c r="U88" s="137"/>
      <c r="V88" s="137"/>
      <c r="W88" s="137"/>
      <c r="X88" s="137"/>
      <c r="Y88" s="137"/>
      <c r="Z88" s="137"/>
      <c r="AA88" s="137"/>
    </row>
    <row r="89" spans="1:34" x14ac:dyDescent="0.4">
      <c r="B89" s="130">
        <f>B72-B85</f>
        <v>0</v>
      </c>
      <c r="C89" s="131"/>
      <c r="D89" s="131"/>
      <c r="E89" s="131"/>
      <c r="F89" s="131"/>
      <c r="G89" s="131"/>
      <c r="H89" s="131"/>
      <c r="I89" s="132"/>
      <c r="J89" s="136"/>
      <c r="K89" s="130">
        <f>K72-K85</f>
        <v>0</v>
      </c>
      <c r="L89" s="131"/>
      <c r="M89" s="131"/>
      <c r="N89" s="131"/>
      <c r="O89" s="131"/>
      <c r="P89" s="131"/>
      <c r="Q89" s="131"/>
      <c r="R89" s="132"/>
      <c r="S89" s="136"/>
      <c r="T89" s="138" t="e">
        <f>B89/K89</f>
        <v>#DIV/0!</v>
      </c>
      <c r="U89" s="139"/>
      <c r="V89" s="139"/>
      <c r="W89" s="139"/>
      <c r="X89" s="139"/>
      <c r="Y89" s="139"/>
      <c r="Z89" s="139"/>
      <c r="AA89" s="140"/>
    </row>
    <row r="90" spans="1:34" x14ac:dyDescent="0.4">
      <c r="B90" s="7"/>
      <c r="K90" s="18"/>
      <c r="L90" s="18"/>
      <c r="M90" s="18"/>
      <c r="N90" s="18"/>
      <c r="O90" s="18"/>
      <c r="P90" s="18"/>
      <c r="Q90" s="18"/>
      <c r="R90" s="18"/>
      <c r="S90" s="18"/>
      <c r="T90" s="18"/>
      <c r="U90" s="18"/>
      <c r="V90" s="18"/>
      <c r="W90" s="13"/>
    </row>
    <row r="91" spans="1:34" x14ac:dyDescent="0.4">
      <c r="A91" s="1" t="s">
        <v>48</v>
      </c>
      <c r="B91" s="7"/>
      <c r="C91" s="7"/>
      <c r="D91" s="7"/>
      <c r="E91" s="7"/>
      <c r="F91" s="7"/>
      <c r="G91" s="7"/>
      <c r="H91" s="1" t="s">
        <v>19</v>
      </c>
      <c r="I91" s="7"/>
      <c r="K91" s="18"/>
      <c r="L91" s="18"/>
      <c r="M91" s="18"/>
      <c r="N91" s="18"/>
      <c r="O91" s="18"/>
      <c r="P91" s="18"/>
      <c r="Q91" s="18"/>
      <c r="R91" s="18"/>
      <c r="S91" s="18"/>
      <c r="T91" s="18"/>
      <c r="U91" s="18"/>
      <c r="V91" s="18"/>
      <c r="W91" s="13"/>
    </row>
    <row r="92" spans="1:34" x14ac:dyDescent="0.4">
      <c r="B92" s="128" t="s">
        <v>281</v>
      </c>
      <c r="C92" s="128"/>
      <c r="D92" s="128"/>
      <c r="E92" s="128"/>
      <c r="F92" s="128"/>
      <c r="G92" s="128"/>
      <c r="H92" s="128"/>
      <c r="I92" s="128"/>
      <c r="K92" s="18"/>
      <c r="L92" s="18"/>
      <c r="M92" s="18"/>
      <c r="N92" s="18"/>
      <c r="O92" s="18"/>
      <c r="P92" s="18"/>
      <c r="Q92" s="18"/>
      <c r="R92" s="18"/>
      <c r="S92" s="18"/>
      <c r="T92" s="18"/>
      <c r="U92" s="18"/>
      <c r="V92" s="18"/>
      <c r="W92" s="13"/>
    </row>
    <row r="93" spans="1:34" x14ac:dyDescent="0.4">
      <c r="B93" s="121">
        <f>$B$12</f>
        <v>0</v>
      </c>
      <c r="C93" s="119"/>
      <c r="D93" s="119"/>
      <c r="E93" s="120"/>
      <c r="F93" s="121">
        <f>$F$12</f>
        <v>0</v>
      </c>
      <c r="G93" s="119"/>
      <c r="H93" s="119"/>
      <c r="I93" s="120"/>
      <c r="K93" s="129" t="s">
        <v>472</v>
      </c>
      <c r="L93" s="129"/>
      <c r="M93" s="129"/>
      <c r="N93" s="129"/>
      <c r="O93" s="129"/>
      <c r="P93" s="129"/>
      <c r="Q93" s="129"/>
      <c r="R93" s="18"/>
      <c r="S93" s="18"/>
      <c r="T93" s="18"/>
      <c r="U93" s="18"/>
      <c r="V93" s="18"/>
      <c r="W93" s="13"/>
    </row>
    <row r="94" spans="1:34" x14ac:dyDescent="0.4">
      <c r="B94" s="130">
        <f>B59</f>
        <v>0</v>
      </c>
      <c r="C94" s="131"/>
      <c r="D94" s="131"/>
      <c r="E94" s="132"/>
      <c r="F94" s="130">
        <f>F59</f>
        <v>0</v>
      </c>
      <c r="G94" s="131"/>
      <c r="H94" s="131"/>
      <c r="I94" s="132"/>
      <c r="K94" s="129"/>
      <c r="L94" s="129"/>
      <c r="M94" s="129"/>
      <c r="N94" s="129"/>
      <c r="O94" s="129"/>
      <c r="P94" s="129"/>
      <c r="Q94" s="129"/>
      <c r="R94" s="18"/>
      <c r="S94" s="18"/>
      <c r="T94" s="18"/>
      <c r="U94" s="18"/>
      <c r="V94" s="18"/>
      <c r="W94" s="13"/>
    </row>
    <row r="95" spans="1:34" ht="19.5" thickBot="1" x14ac:dyDescent="0.45">
      <c r="E95" s="113" t="s">
        <v>22</v>
      </c>
      <c r="F95" s="113"/>
      <c r="K95" s="15"/>
      <c r="L95" s="15"/>
      <c r="M95" s="15"/>
      <c r="N95" s="15"/>
      <c r="O95" s="15"/>
      <c r="P95" s="15"/>
      <c r="Q95" s="15"/>
      <c r="R95" s="15"/>
      <c r="S95" s="15"/>
      <c r="T95" s="15"/>
      <c r="U95" s="15"/>
      <c r="V95" s="15"/>
      <c r="W95" s="14"/>
      <c r="X95" s="108" t="s">
        <v>50</v>
      </c>
      <c r="Y95" s="108"/>
      <c r="Z95" s="108"/>
      <c r="AA95" s="108"/>
      <c r="AB95" s="108"/>
      <c r="AC95" s="108"/>
      <c r="AD95" s="108"/>
      <c r="AE95" s="108"/>
      <c r="AF95" s="108"/>
      <c r="AG95" s="108"/>
      <c r="AH95" s="108"/>
    </row>
    <row r="96" spans="1:34" ht="20.25" thickTop="1" thickBot="1" x14ac:dyDescent="0.45">
      <c r="E96" s="114"/>
      <c r="F96" s="114"/>
      <c r="H96" s="1" t="s">
        <v>19</v>
      </c>
      <c r="X96" s="108"/>
      <c r="Y96" s="108"/>
      <c r="Z96" s="108"/>
      <c r="AA96" s="108"/>
      <c r="AB96" s="108"/>
      <c r="AC96" s="108"/>
      <c r="AD96" s="108"/>
      <c r="AE96" s="108"/>
      <c r="AF96" s="108"/>
      <c r="AG96" s="108"/>
      <c r="AH96" s="108"/>
    </row>
    <row r="97" spans="1:9" ht="19.5" thickTop="1" x14ac:dyDescent="0.4">
      <c r="B97" s="115" t="str">
        <f>CONCATENATE($B$40,"・総生産")</f>
        <v>0・総生産</v>
      </c>
      <c r="C97" s="116"/>
      <c r="D97" s="116"/>
      <c r="E97" s="116"/>
      <c r="F97" s="116"/>
      <c r="G97" s="116"/>
      <c r="H97" s="116"/>
      <c r="I97" s="117"/>
    </row>
    <row r="98" spans="1:9" x14ac:dyDescent="0.4">
      <c r="B98" s="118">
        <f>$B$12</f>
        <v>0</v>
      </c>
      <c r="C98" s="119"/>
      <c r="D98" s="119"/>
      <c r="E98" s="120"/>
      <c r="F98" s="121">
        <f>$F$12</f>
        <v>0</v>
      </c>
      <c r="G98" s="119"/>
      <c r="H98" s="119"/>
      <c r="I98" s="122"/>
    </row>
    <row r="99" spans="1:9" ht="19.5" thickBot="1" x14ac:dyDescent="0.45">
      <c r="B99" s="123" t="e">
        <f>B94*T89</f>
        <v>#DIV/0!</v>
      </c>
      <c r="C99" s="124"/>
      <c r="D99" s="124"/>
      <c r="E99" s="125"/>
      <c r="F99" s="126" t="e">
        <f>F94*T89</f>
        <v>#DIV/0!</v>
      </c>
      <c r="G99" s="124"/>
      <c r="H99" s="124"/>
      <c r="I99" s="127"/>
    </row>
    <row r="100" spans="1:9" ht="19.5" thickTop="1" x14ac:dyDescent="0.4"/>
    <row r="101" spans="1:9" ht="19.5" thickBot="1" x14ac:dyDescent="0.45">
      <c r="A101" s="1" t="s">
        <v>284</v>
      </c>
      <c r="H101" s="1" t="s">
        <v>19</v>
      </c>
    </row>
    <row r="102" spans="1:9" ht="19.5" thickTop="1" x14ac:dyDescent="0.4">
      <c r="B102" s="115" t="str">
        <f>CONCATENATE($B$40,"・総生産")</f>
        <v>0・総生産</v>
      </c>
      <c r="C102" s="116"/>
      <c r="D102" s="116"/>
      <c r="E102" s="116"/>
      <c r="F102" s="116"/>
      <c r="G102" s="116"/>
      <c r="H102" s="116"/>
      <c r="I102" s="117"/>
    </row>
    <row r="103" spans="1:9" x14ac:dyDescent="0.4">
      <c r="B103" s="118">
        <f>$B$12</f>
        <v>0</v>
      </c>
      <c r="C103" s="119"/>
      <c r="D103" s="119"/>
      <c r="E103" s="120"/>
      <c r="F103" s="121">
        <f>$F$12</f>
        <v>0</v>
      </c>
      <c r="G103" s="119"/>
      <c r="H103" s="119"/>
      <c r="I103" s="122"/>
    </row>
    <row r="104" spans="1:9" ht="19.5" thickBot="1" x14ac:dyDescent="0.45">
      <c r="B104" s="123" t="e">
        <f>B53+B99</f>
        <v>#DIV/0!</v>
      </c>
      <c r="C104" s="124"/>
      <c r="D104" s="124"/>
      <c r="E104" s="125"/>
      <c r="F104" s="126" t="e">
        <f>F53+F99</f>
        <v>#DIV/0!</v>
      </c>
      <c r="G104" s="124"/>
      <c r="H104" s="124"/>
      <c r="I104" s="127"/>
    </row>
    <row r="105" spans="1:9" ht="19.5" thickTop="1" x14ac:dyDescent="0.4"/>
  </sheetData>
  <sheetProtection sheet="1" objects="1" scenarios="1"/>
  <mergeCells count="125">
    <mergeCell ref="L7:Q8"/>
    <mergeCell ref="B11:I11"/>
    <mergeCell ref="B12:E12"/>
    <mergeCell ref="F12:I12"/>
    <mergeCell ref="B13:E13"/>
    <mergeCell ref="F13:I13"/>
    <mergeCell ref="B35:I35"/>
    <mergeCell ref="B17:I17"/>
    <mergeCell ref="J17:J18"/>
    <mergeCell ref="K17:R17"/>
    <mergeCell ref="B22:E22"/>
    <mergeCell ref="F22:I22"/>
    <mergeCell ref="K22:Q23"/>
    <mergeCell ref="B23:E23"/>
    <mergeCell ref="F23:I23"/>
    <mergeCell ref="S17:S18"/>
    <mergeCell ref="T17:AA17"/>
    <mergeCell ref="B18:I18"/>
    <mergeCell ref="K18:R18"/>
    <mergeCell ref="T18:AA18"/>
    <mergeCell ref="B46:I46"/>
    <mergeCell ref="B47:E47"/>
    <mergeCell ref="F47:I47"/>
    <mergeCell ref="K47:Q48"/>
    <mergeCell ref="B40:I40"/>
    <mergeCell ref="K40:R40"/>
    <mergeCell ref="T40:AA40"/>
    <mergeCell ref="F41:I41"/>
    <mergeCell ref="K41:N41"/>
    <mergeCell ref="O41:R41"/>
    <mergeCell ref="T41:W41"/>
    <mergeCell ref="E24:F25"/>
    <mergeCell ref="X24:AH25"/>
    <mergeCell ref="B26:I26"/>
    <mergeCell ref="B27:E27"/>
    <mergeCell ref="F27:I27"/>
    <mergeCell ref="B28:E28"/>
    <mergeCell ref="F28:I28"/>
    <mergeCell ref="B21:I21"/>
    <mergeCell ref="X41:AA41"/>
    <mergeCell ref="B42:E42"/>
    <mergeCell ref="F42:I42"/>
    <mergeCell ref="K42:N42"/>
    <mergeCell ref="O42:R42"/>
    <mergeCell ref="T42:W42"/>
    <mergeCell ref="X42:AA42"/>
    <mergeCell ref="B36:E36"/>
    <mergeCell ref="F36:I36"/>
    <mergeCell ref="B37:E37"/>
    <mergeCell ref="F37:I37"/>
    <mergeCell ref="B41:E41"/>
    <mergeCell ref="B58:E58"/>
    <mergeCell ref="F58:I58"/>
    <mergeCell ref="B59:E59"/>
    <mergeCell ref="F59:I59"/>
    <mergeCell ref="B48:E48"/>
    <mergeCell ref="F48:I48"/>
    <mergeCell ref="E49:F50"/>
    <mergeCell ref="X49:AH50"/>
    <mergeCell ref="B51:I51"/>
    <mergeCell ref="B52:E52"/>
    <mergeCell ref="F52:I52"/>
    <mergeCell ref="B57:I57"/>
    <mergeCell ref="B53:E53"/>
    <mergeCell ref="F53:I53"/>
    <mergeCell ref="K72:R72"/>
    <mergeCell ref="B76:I76"/>
    <mergeCell ref="K76:R76"/>
    <mergeCell ref="K77:R77"/>
    <mergeCell ref="E78:F79"/>
    <mergeCell ref="N78:O79"/>
    <mergeCell ref="B63:I63"/>
    <mergeCell ref="K63:R63"/>
    <mergeCell ref="E65:F66"/>
    <mergeCell ref="N65:O66"/>
    <mergeCell ref="B67:I67"/>
    <mergeCell ref="K67:R67"/>
    <mergeCell ref="B77:I77"/>
    <mergeCell ref="E69:F70"/>
    <mergeCell ref="N69:O70"/>
    <mergeCell ref="B64:I64"/>
    <mergeCell ref="K64:R64"/>
    <mergeCell ref="B68:I68"/>
    <mergeCell ref="K68:R68"/>
    <mergeCell ref="B71:I71"/>
    <mergeCell ref="K71:R71"/>
    <mergeCell ref="B72:I72"/>
    <mergeCell ref="B84:I84"/>
    <mergeCell ref="K84:R84"/>
    <mergeCell ref="B85:I85"/>
    <mergeCell ref="K85:R85"/>
    <mergeCell ref="E86:F87"/>
    <mergeCell ref="N86:O87"/>
    <mergeCell ref="E82:F83"/>
    <mergeCell ref="N82:O83"/>
    <mergeCell ref="B80:I80"/>
    <mergeCell ref="K80:R80"/>
    <mergeCell ref="B81:I81"/>
    <mergeCell ref="K81:R81"/>
    <mergeCell ref="X95:AH96"/>
    <mergeCell ref="B98:E98"/>
    <mergeCell ref="F98:I98"/>
    <mergeCell ref="B88:I88"/>
    <mergeCell ref="J88:J89"/>
    <mergeCell ref="K88:R88"/>
    <mergeCell ref="S88:S89"/>
    <mergeCell ref="T88:AA88"/>
    <mergeCell ref="B89:I89"/>
    <mergeCell ref="K89:R89"/>
    <mergeCell ref="T89:AA89"/>
    <mergeCell ref="B93:E93"/>
    <mergeCell ref="F93:I93"/>
    <mergeCell ref="B97:I97"/>
    <mergeCell ref="B92:I92"/>
    <mergeCell ref="B99:E99"/>
    <mergeCell ref="F99:I99"/>
    <mergeCell ref="B102:I102"/>
    <mergeCell ref="B103:E103"/>
    <mergeCell ref="F103:I103"/>
    <mergeCell ref="B104:E104"/>
    <mergeCell ref="F104:I104"/>
    <mergeCell ref="K93:Q94"/>
    <mergeCell ref="B94:E94"/>
    <mergeCell ref="F94:I94"/>
    <mergeCell ref="E95:F96"/>
  </mergeCells>
  <phoneticPr fontId="2"/>
  <pageMargins left="0.70866141732283472" right="0.70866141732283472" top="0.74803149606299213" bottom="0.74803149606299213" header="0.31496062992125984" footer="0.31496062992125984"/>
  <pageSetup paperSize="8" scale="52" fitToHeight="0" orientation="portrait" r:id="rId1"/>
  <headerFooter>
    <oddHeade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はじめに</vt:lpstr>
      <vt:lpstr>入力-1 </vt:lpstr>
      <vt:lpstr>入力-2</vt:lpstr>
      <vt:lpstr>入力-3</vt:lpstr>
      <vt:lpstr>入力-４</vt:lpstr>
      <vt:lpstr>入力-５</vt:lpstr>
      <vt:lpstr>入力-6</vt:lpstr>
      <vt:lpstr>入力-7</vt:lpstr>
      <vt:lpstr>入力-8</vt:lpstr>
      <vt:lpstr>入力-9</vt:lpstr>
      <vt:lpstr>入力-10</vt:lpstr>
      <vt:lpstr>入力-11</vt:lpstr>
      <vt:lpstr>入力-12</vt:lpstr>
      <vt:lpstr>入力-13</vt:lpstr>
      <vt:lpstr>結果表</vt:lpstr>
      <vt:lpstr>はじめに!Print_Area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北爪 忠宏２８</dc:creator>
  <cp:lastModifiedBy>北爪 忠宏２８</cp:lastModifiedBy>
  <cp:lastPrinted>2021-02-08T01:50:52Z</cp:lastPrinted>
  <dcterms:created xsi:type="dcterms:W3CDTF">2021-01-07T05:02:20Z</dcterms:created>
  <dcterms:modified xsi:type="dcterms:W3CDTF">2021-02-24T01:43:34Z</dcterms:modified>
</cp:coreProperties>
</file>