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95" windowWidth="15180" windowHeight="2895" activeTab="2"/>
  </bookViews>
  <sheets>
    <sheet name="16-1 建築主・月別着工建築物状況" sheetId="1" r:id="rId1"/>
    <sheet name="16-2 構造・月別着工建築物状況" sheetId="2" r:id="rId2"/>
    <sheet name="16-3 用途・月別着工建築物状況" sheetId="3" r:id="rId3"/>
    <sheet name="16-4 利用関係・種類・月別着工新設住宅状況" sheetId="4" r:id="rId4"/>
  </sheets>
  <definedNames/>
  <calcPr fullCalcOnLoad="1"/>
</workbook>
</file>

<file path=xl/sharedStrings.xml><?xml version="1.0" encoding="utf-8"?>
<sst xmlns="http://schemas.openxmlformats.org/spreadsheetml/2006/main" count="428" uniqueCount="119">
  <si>
    <t>月</t>
  </si>
  <si>
    <t>10</t>
  </si>
  <si>
    <t>11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</si>
  <si>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</si>
  <si>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</si>
  <si>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</si>
  <si>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</si>
  <si>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</si>
  <si>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</si>
  <si>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</si>
  <si>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</si>
  <si>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万円</t>
  </si>
  <si>
    <t>床面積の
合計</t>
  </si>
  <si>
    <t>建築物
の数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</si>
  <si>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</si>
  <si>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</si>
  <si>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</si>
  <si>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</si>
  <si>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</si>
  <si>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</si>
  <si>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</si>
  <si>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</si>
  <si>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</si>
  <si>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</si>
  <si>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平成21年</t>
  </si>
  <si>
    <t>むね</t>
  </si>
  <si>
    <t>総計</t>
  </si>
  <si>
    <t>むね</t>
  </si>
  <si>
    <t>１６－１ 建築主・月別着工建築物状況（平成22年）</t>
  </si>
  <si>
    <t>平成22年</t>
  </si>
  <si>
    <t>-</t>
  </si>
  <si>
    <t>１６－２ 構造・月別着工建築物状況（平成22年）</t>
  </si>
  <si>
    <t>月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</si>
  <si>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</si>
  <si>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</si>
  <si>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</si>
  <si>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</si>
  <si>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</si>
  <si>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</si>
  <si>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</si>
  <si>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</si>
  <si>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工事費
予定額</t>
  </si>
  <si>
    <t>むね</t>
  </si>
  <si>
    <t>㎡</t>
  </si>
  <si>
    <t>万円</t>
  </si>
  <si>
    <t>1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</si>
  <si>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</si>
  <si>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</si>
  <si>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</si>
  <si>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</si>
  <si>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</si>
  <si>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</si>
  <si>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</si>
  <si>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</si>
  <si>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</si>
  <si>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</si>
  <si>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</si>
  <si>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資料：国土交通省総合政策局「建設統計月報-建築動態統計」</t>
  </si>
  <si>
    <t>１６－３ 用途・月別着工建築物状況（平成22年度）</t>
  </si>
  <si>
    <t>全建築物計</t>
  </si>
  <si>
    <t>居住専用住宅</t>
  </si>
  <si>
    <t>居住専用準住宅</t>
  </si>
  <si>
    <t>居住産業併用</t>
  </si>
  <si>
    <t>農林水産業用</t>
  </si>
  <si>
    <t>鉱業,採石業,砂利採取業,建設業用</t>
  </si>
  <si>
    <t>製造業用</t>
  </si>
  <si>
    <t>電気・ガス・熱供給・水道事業用</t>
  </si>
  <si>
    <t>情報通信業用</t>
  </si>
  <si>
    <t>運輸業用</t>
  </si>
  <si>
    <t>卸売,小売業用</t>
  </si>
  <si>
    <t>金融,保険業用</t>
  </si>
  <si>
    <t>不動産業用</t>
  </si>
  <si>
    <t>宿泊業,飲食サービス業用</t>
  </si>
  <si>
    <t>教育,学習支援業用</t>
  </si>
  <si>
    <t>医療,福祉用</t>
  </si>
  <si>
    <t>その他のサービス業用</t>
  </si>
  <si>
    <t>公務用</t>
  </si>
  <si>
    <t>他に分類されない</t>
  </si>
  <si>
    <t>むね</t>
  </si>
  <si>
    <t>㎡</t>
  </si>
  <si>
    <t>平成21年度</t>
  </si>
  <si>
    <t>平成22年度</t>
  </si>
  <si>
    <t>平成22年4</t>
  </si>
  <si>
    <t xml:space="preserve">         5</t>
  </si>
  <si>
    <t xml:space="preserve">     6</t>
  </si>
  <si>
    <t xml:space="preserve">     7</t>
  </si>
  <si>
    <t>12</t>
  </si>
  <si>
    <t>平成23年1</t>
  </si>
  <si>
    <t>資料：国土交通省総合政策局「建設統計月報-建築動態統計」</t>
  </si>
  <si>
    <t>１６－４ 利用関係・種類・月別着工新設住宅状況（平成２２年）</t>
  </si>
  <si>
    <t>利用関係別</t>
  </si>
  <si>
    <t>種類別</t>
  </si>
  <si>
    <t>総数</t>
  </si>
  <si>
    <t>持家</t>
  </si>
  <si>
    <t>貸家</t>
  </si>
  <si>
    <t>給与住宅</t>
  </si>
  <si>
    <t>分譲住宅</t>
  </si>
  <si>
    <t>専用住宅</t>
  </si>
  <si>
    <t>併用住宅・その他</t>
  </si>
  <si>
    <t>一戸建・長屋建</t>
  </si>
  <si>
    <t>共同</t>
  </si>
  <si>
    <t>戸数</t>
  </si>
  <si>
    <t>戸</t>
  </si>
  <si>
    <t>㎡</t>
  </si>
  <si>
    <t xml:space="preserve">     </t>
  </si>
  <si>
    <t>1</t>
  </si>
  <si>
    <t>-</t>
  </si>
  <si>
    <t>2</t>
  </si>
  <si>
    <t>3</t>
  </si>
  <si>
    <t>-</t>
  </si>
  <si>
    <t>4</t>
  </si>
  <si>
    <t>5</t>
  </si>
  <si>
    <t>6</t>
  </si>
  <si>
    <t>-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</si>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</sst>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_ ;[Red]\-#,##0\ "/>
    <numFmt numFmtId="182" formatCode="#,##0.000_ ;[Red]\-#,##0.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180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181" fontId="7" fillId="0" borderId="10" xfId="48" applyNumberFormat="1" applyFont="1" applyFill="1" applyBorder="1" applyAlignment="1">
      <alignment horizontal="right" vertical="center" wrapText="1" shrinkToFit="1"/>
    </xf>
    <xf numFmtId="181" fontId="7" fillId="0" borderId="10" xfId="48" applyNumberFormat="1" applyFont="1" applyBorder="1" applyAlignment="1">
      <alignment horizontal="right" vertical="center" wrapText="1" shrinkToFit="1"/>
    </xf>
    <xf numFmtId="0" fontId="3" fillId="0" borderId="0" xfId="0" applyFont="1" applyFill="1" applyAlignment="1">
      <alignment vertical="top" wrapText="1"/>
    </xf>
    <xf numFmtId="180" fontId="7" fillId="0" borderId="10" xfId="48" applyNumberFormat="1" applyFont="1" applyFill="1" applyBorder="1" applyAlignment="1">
      <alignment horizontal="right" vertical="center" wrapText="1" shrinkToFit="1"/>
    </xf>
    <xf numFmtId="180" fontId="7" fillId="0" borderId="10" xfId="48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Font="1" applyAlignment="1">
      <alignment vertical="top" wrapText="1"/>
    </xf>
    <xf numFmtId="180" fontId="3" fillId="0" borderId="10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distributed" vertical="center" wrapText="1"/>
    </xf>
    <xf numFmtId="49" fontId="4" fillId="33" borderId="11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0" fontId="3" fillId="34" borderId="11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49" fontId="8" fillId="33" borderId="11" xfId="0" applyNumberFormat="1" applyFont="1" applyFill="1" applyBorder="1" applyAlignment="1">
      <alignment horizontal="distributed" vertical="center" wrapText="1"/>
    </xf>
    <xf numFmtId="49" fontId="8" fillId="33" borderId="12" xfId="0" applyNumberFormat="1" applyFont="1" applyFill="1" applyBorder="1" applyAlignment="1">
      <alignment horizontal="distributed" vertical="center" wrapText="1"/>
    </xf>
    <xf numFmtId="49" fontId="6" fillId="33" borderId="11" xfId="0" applyNumberFormat="1" applyFont="1" applyFill="1" applyBorder="1" applyAlignment="1">
      <alignment horizontal="distributed" vertical="center" wrapText="1"/>
    </xf>
    <xf numFmtId="49" fontId="6" fillId="33" borderId="12" xfId="0" applyNumberFormat="1" applyFont="1" applyFill="1" applyBorder="1" applyAlignment="1">
      <alignment horizontal="distributed" vertical="center" wrapText="1"/>
    </xf>
    <xf numFmtId="49" fontId="3" fillId="33" borderId="12" xfId="0" applyNumberFormat="1" applyFont="1" applyFill="1" applyBorder="1" applyAlignment="1">
      <alignment horizontal="distributed" vertical="center" wrapText="1"/>
    </xf>
    <xf numFmtId="49" fontId="9" fillId="33" borderId="11" xfId="0" applyNumberFormat="1" applyFont="1" applyFill="1" applyBorder="1" applyAlignment="1">
      <alignment horizontal="distributed" vertical="center" wrapText="1"/>
    </xf>
    <xf numFmtId="49" fontId="9" fillId="33" borderId="12" xfId="0" applyNumberFormat="1" applyFont="1" applyFill="1" applyBorder="1" applyAlignment="1">
      <alignment horizontal="distributed" vertical="center" wrapText="1"/>
    </xf>
    <xf numFmtId="49" fontId="11" fillId="33" borderId="11" xfId="0" applyNumberFormat="1" applyFont="1" applyFill="1" applyBorder="1" applyAlignment="1">
      <alignment horizontal="distributed" vertical="center" wrapText="1"/>
    </xf>
    <xf numFmtId="49" fontId="11" fillId="33" borderId="12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4" fillId="33" borderId="11" xfId="0" applyNumberFormat="1" applyFont="1" applyFill="1" applyBorder="1" applyAlignment="1">
      <alignment horizontal="distributed" vertical="center" wrapText="1"/>
    </xf>
    <xf numFmtId="49" fontId="4" fillId="33" borderId="12" xfId="0" applyNumberFormat="1" applyFont="1" applyFill="1" applyBorder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12" xfId="0" applyFont="1" applyFill="1" applyBorder="1" applyAlignment="1">
      <alignment horizontal="distributed" vertical="center" wrapText="1"/>
    </xf>
    <xf numFmtId="0" fontId="10" fillId="34" borderId="13" xfId="0" applyFont="1" applyFill="1" applyBorder="1" applyAlignment="1">
      <alignment horizontal="distributed" vertical="center" wrapText="1"/>
    </xf>
    <xf numFmtId="0" fontId="10" fillId="34" borderId="12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3" fillId="34" borderId="22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zoomScale="115" zoomScaleNormal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2" sqref="F42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3" width="9.875" style="1" customWidth="1"/>
    <col min="24" max="24" width="10.50390625" style="1" customWidth="1"/>
    <col min="25" max="16384" width="9.00390625" style="1" customWidth="1"/>
  </cols>
  <sheetData>
    <row r="1" spans="2:3" ht="14.25">
      <c r="B1" s="5" t="s">
        <v>28</v>
      </c>
      <c r="C1" s="5"/>
    </row>
    <row r="2" spans="4:24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4" customFormat="1" ht="12" customHeight="1">
      <c r="B3" s="38" t="s">
        <v>0</v>
      </c>
      <c r="C3" s="39"/>
      <c r="D3" s="31" t="s">
        <v>26</v>
      </c>
      <c r="E3" s="32"/>
      <c r="F3" s="33"/>
      <c r="G3" s="31" t="s">
        <v>4</v>
      </c>
      <c r="H3" s="32"/>
      <c r="I3" s="33"/>
      <c r="J3" s="31" t="s">
        <v>9</v>
      </c>
      <c r="K3" s="32"/>
      <c r="L3" s="33"/>
      <c r="M3" s="31" t="s">
        <v>5</v>
      </c>
      <c r="N3" s="32"/>
      <c r="O3" s="33"/>
      <c r="P3" s="31" t="s">
        <v>6</v>
      </c>
      <c r="Q3" s="32"/>
      <c r="R3" s="33"/>
      <c r="S3" s="31" t="s">
        <v>7</v>
      </c>
      <c r="T3" s="32"/>
      <c r="U3" s="33"/>
      <c r="V3" s="31" t="s">
        <v>8</v>
      </c>
      <c r="W3" s="32"/>
      <c r="X3" s="33"/>
    </row>
    <row r="4" spans="2:24" s="4" customFormat="1" ht="12" customHeight="1">
      <c r="B4" s="40"/>
      <c r="C4" s="41"/>
      <c r="D4" s="34" t="s">
        <v>13</v>
      </c>
      <c r="E4" s="34" t="s">
        <v>12</v>
      </c>
      <c r="F4" s="36" t="s">
        <v>3</v>
      </c>
      <c r="G4" s="34" t="s">
        <v>13</v>
      </c>
      <c r="H4" s="34" t="s">
        <v>12</v>
      </c>
      <c r="I4" s="36" t="s">
        <v>3</v>
      </c>
      <c r="J4" s="34" t="s">
        <v>13</v>
      </c>
      <c r="K4" s="34" t="s">
        <v>12</v>
      </c>
      <c r="L4" s="36" t="s">
        <v>3</v>
      </c>
      <c r="M4" s="34" t="s">
        <v>13</v>
      </c>
      <c r="N4" s="34" t="s">
        <v>12</v>
      </c>
      <c r="O4" s="36" t="s">
        <v>3</v>
      </c>
      <c r="P4" s="34" t="s">
        <v>13</v>
      </c>
      <c r="Q4" s="34" t="s">
        <v>12</v>
      </c>
      <c r="R4" s="36" t="s">
        <v>3</v>
      </c>
      <c r="S4" s="34" t="s">
        <v>13</v>
      </c>
      <c r="T4" s="34" t="s">
        <v>12</v>
      </c>
      <c r="U4" s="36" t="s">
        <v>3</v>
      </c>
      <c r="V4" s="34" t="s">
        <v>13</v>
      </c>
      <c r="W4" s="34" t="s">
        <v>12</v>
      </c>
      <c r="X4" s="36" t="s">
        <v>3</v>
      </c>
    </row>
    <row r="5" spans="2:24" s="4" customFormat="1" ht="12">
      <c r="B5" s="42"/>
      <c r="C5" s="43"/>
      <c r="D5" s="35"/>
      <c r="E5" s="35"/>
      <c r="F5" s="37"/>
      <c r="G5" s="35"/>
      <c r="H5" s="35"/>
      <c r="I5" s="37"/>
      <c r="J5" s="35"/>
      <c r="K5" s="35"/>
      <c r="L5" s="37"/>
      <c r="M5" s="35"/>
      <c r="N5" s="35"/>
      <c r="O5" s="37"/>
      <c r="P5" s="35"/>
      <c r="Q5" s="35"/>
      <c r="R5" s="37"/>
      <c r="S5" s="35"/>
      <c r="T5" s="35"/>
      <c r="U5" s="37"/>
      <c r="V5" s="35"/>
      <c r="W5" s="35"/>
      <c r="X5" s="37"/>
    </row>
    <row r="6" spans="2:24" s="2" customFormat="1" ht="12" customHeight="1">
      <c r="B6" s="44"/>
      <c r="C6" s="45"/>
      <c r="D6" s="3" t="s">
        <v>27</v>
      </c>
      <c r="E6" s="3" t="s">
        <v>10</v>
      </c>
      <c r="F6" s="3" t="s">
        <v>11</v>
      </c>
      <c r="G6" s="3" t="s">
        <v>25</v>
      </c>
      <c r="H6" s="3" t="s">
        <v>10</v>
      </c>
      <c r="I6" s="3" t="s">
        <v>11</v>
      </c>
      <c r="J6" s="3" t="s">
        <v>25</v>
      </c>
      <c r="K6" s="3" t="s">
        <v>10</v>
      </c>
      <c r="L6" s="3" t="s">
        <v>11</v>
      </c>
      <c r="M6" s="3" t="s">
        <v>25</v>
      </c>
      <c r="N6" s="3" t="s">
        <v>10</v>
      </c>
      <c r="O6" s="3" t="s">
        <v>11</v>
      </c>
      <c r="P6" s="3" t="s">
        <v>25</v>
      </c>
      <c r="Q6" s="3" t="s">
        <v>10</v>
      </c>
      <c r="R6" s="3" t="s">
        <v>11</v>
      </c>
      <c r="S6" s="3" t="s">
        <v>25</v>
      </c>
      <c r="T6" s="3" t="s">
        <v>10</v>
      </c>
      <c r="U6" s="3" t="s">
        <v>11</v>
      </c>
      <c r="V6" s="3" t="s">
        <v>25</v>
      </c>
      <c r="W6" s="3" t="s">
        <v>10</v>
      </c>
      <c r="X6" s="3" t="s">
        <v>11</v>
      </c>
    </row>
    <row r="7" spans="2:24" s="2" customFormat="1" ht="12" customHeight="1">
      <c r="B7" s="46" t="s">
        <v>24</v>
      </c>
      <c r="C7" s="47"/>
      <c r="D7" s="11">
        <v>10913</v>
      </c>
      <c r="E7" s="11">
        <v>2004695</v>
      </c>
      <c r="F7" s="11">
        <v>33937368</v>
      </c>
      <c r="G7" s="11">
        <v>19</v>
      </c>
      <c r="H7" s="11">
        <v>3485</v>
      </c>
      <c r="I7" s="11">
        <v>59916</v>
      </c>
      <c r="J7" s="11">
        <v>37</v>
      </c>
      <c r="K7" s="11">
        <v>20898</v>
      </c>
      <c r="L7" s="11">
        <v>370474</v>
      </c>
      <c r="M7" s="11">
        <v>250</v>
      </c>
      <c r="N7" s="11">
        <v>110354</v>
      </c>
      <c r="O7" s="11">
        <v>2317523</v>
      </c>
      <c r="P7" s="11">
        <v>1931</v>
      </c>
      <c r="Q7" s="11">
        <v>627560</v>
      </c>
      <c r="R7" s="11">
        <v>10761749</v>
      </c>
      <c r="S7" s="11">
        <v>197</v>
      </c>
      <c r="T7" s="11">
        <v>104873</v>
      </c>
      <c r="U7" s="11">
        <v>2001265</v>
      </c>
      <c r="V7" s="11">
        <v>8479</v>
      </c>
      <c r="W7" s="11">
        <v>1137525</v>
      </c>
      <c r="X7" s="11">
        <v>18426441</v>
      </c>
    </row>
    <row r="8" spans="2:24" s="15" customFormat="1" ht="12" customHeight="1">
      <c r="B8" s="48" t="s">
        <v>29</v>
      </c>
      <c r="C8" s="49"/>
      <c r="D8" s="14">
        <f aca="true" t="shared" si="0" ref="D8:X8">SUM(D9:D20)</f>
        <v>11598</v>
      </c>
      <c r="E8" s="14">
        <f t="shared" si="0"/>
        <v>2224550</v>
      </c>
      <c r="F8" s="14">
        <f t="shared" si="0"/>
        <v>31785691</v>
      </c>
      <c r="G8" s="14">
        <f t="shared" si="0"/>
        <v>22</v>
      </c>
      <c r="H8" s="14">
        <f t="shared" si="0"/>
        <v>11426</v>
      </c>
      <c r="I8" s="14">
        <f t="shared" si="0"/>
        <v>254541</v>
      </c>
      <c r="J8" s="14">
        <f t="shared" si="0"/>
        <v>34</v>
      </c>
      <c r="K8" s="14">
        <f t="shared" si="0"/>
        <v>15417</v>
      </c>
      <c r="L8" s="14">
        <f t="shared" si="0"/>
        <v>358066</v>
      </c>
      <c r="M8" s="14">
        <f t="shared" si="0"/>
        <v>198</v>
      </c>
      <c r="N8" s="14">
        <f t="shared" si="0"/>
        <v>74374</v>
      </c>
      <c r="O8" s="14">
        <f t="shared" si="0"/>
        <v>1426350</v>
      </c>
      <c r="P8" s="14">
        <f t="shared" si="0"/>
        <v>2153</v>
      </c>
      <c r="Q8" s="14">
        <f t="shared" si="0"/>
        <v>802768</v>
      </c>
      <c r="R8" s="14">
        <f t="shared" si="0"/>
        <v>8197019</v>
      </c>
      <c r="S8" s="14">
        <f t="shared" si="0"/>
        <v>244</v>
      </c>
      <c r="T8" s="14">
        <f t="shared" si="0"/>
        <v>127068</v>
      </c>
      <c r="U8" s="14">
        <f t="shared" si="0"/>
        <v>2370666</v>
      </c>
      <c r="V8" s="14">
        <f t="shared" si="0"/>
        <v>8947</v>
      </c>
      <c r="W8" s="14">
        <f t="shared" si="0"/>
        <v>1193497</v>
      </c>
      <c r="X8" s="14">
        <f t="shared" si="0"/>
        <v>19179049</v>
      </c>
    </row>
    <row r="9" spans="2:24" s="2" customFormat="1" ht="12" customHeight="1">
      <c r="B9" s="9" t="s">
        <v>14</v>
      </c>
      <c r="C9" s="10" t="s">
        <v>0</v>
      </c>
      <c r="D9" s="19">
        <v>827</v>
      </c>
      <c r="E9" s="19">
        <v>128376</v>
      </c>
      <c r="F9" s="19">
        <v>2168930</v>
      </c>
      <c r="G9" s="20">
        <v>1</v>
      </c>
      <c r="H9" s="20">
        <v>20</v>
      </c>
      <c r="I9" s="20">
        <v>200</v>
      </c>
      <c r="J9" s="20">
        <v>2</v>
      </c>
      <c r="K9" s="20">
        <v>115</v>
      </c>
      <c r="L9" s="20">
        <v>840</v>
      </c>
      <c r="M9" s="20">
        <v>12</v>
      </c>
      <c r="N9" s="20">
        <v>1792</v>
      </c>
      <c r="O9" s="20">
        <v>25208</v>
      </c>
      <c r="P9" s="20">
        <v>157</v>
      </c>
      <c r="Q9" s="20">
        <v>30137</v>
      </c>
      <c r="R9" s="20">
        <v>658087</v>
      </c>
      <c r="S9" s="20">
        <v>23</v>
      </c>
      <c r="T9" s="20">
        <v>4344</v>
      </c>
      <c r="U9" s="20">
        <v>73536</v>
      </c>
      <c r="V9" s="20">
        <v>632</v>
      </c>
      <c r="W9" s="20">
        <v>91968</v>
      </c>
      <c r="X9" s="20">
        <v>1411059</v>
      </c>
    </row>
    <row r="10" spans="2:24" s="18" customFormat="1" ht="12" customHeight="1">
      <c r="B10" s="9" t="s">
        <v>15</v>
      </c>
      <c r="C10" s="10"/>
      <c r="D10" s="16">
        <v>762</v>
      </c>
      <c r="E10" s="19">
        <v>139473</v>
      </c>
      <c r="F10" s="19">
        <v>1881645</v>
      </c>
      <c r="G10" s="20">
        <v>1</v>
      </c>
      <c r="H10" s="20">
        <v>61</v>
      </c>
      <c r="I10" s="20">
        <v>1100</v>
      </c>
      <c r="J10" s="20">
        <v>5</v>
      </c>
      <c r="K10" s="20">
        <v>110</v>
      </c>
      <c r="L10" s="20">
        <v>865</v>
      </c>
      <c r="M10" s="20">
        <v>4</v>
      </c>
      <c r="N10" s="20">
        <v>241</v>
      </c>
      <c r="O10" s="20">
        <v>3874</v>
      </c>
      <c r="P10" s="20">
        <v>146</v>
      </c>
      <c r="Q10" s="20">
        <v>58439</v>
      </c>
      <c r="R10" s="20">
        <v>571336</v>
      </c>
      <c r="S10" s="20">
        <v>16</v>
      </c>
      <c r="T10" s="20">
        <v>3703</v>
      </c>
      <c r="U10" s="20">
        <v>79810</v>
      </c>
      <c r="V10" s="20">
        <v>590</v>
      </c>
      <c r="W10" s="20">
        <v>76919</v>
      </c>
      <c r="X10" s="20">
        <v>1224660</v>
      </c>
    </row>
    <row r="11" spans="2:24" s="2" customFormat="1" ht="12" customHeight="1">
      <c r="B11" s="9" t="s">
        <v>16</v>
      </c>
      <c r="C11" s="10"/>
      <c r="D11" s="16">
        <v>847</v>
      </c>
      <c r="E11" s="19">
        <v>132985</v>
      </c>
      <c r="F11" s="19">
        <v>2023512</v>
      </c>
      <c r="G11" s="20">
        <v>4</v>
      </c>
      <c r="H11" s="20">
        <v>2298</v>
      </c>
      <c r="I11" s="20">
        <v>45131</v>
      </c>
      <c r="J11" s="20">
        <v>6</v>
      </c>
      <c r="K11" s="20">
        <v>4510</v>
      </c>
      <c r="L11" s="20">
        <v>115810</v>
      </c>
      <c r="M11" s="20">
        <v>7</v>
      </c>
      <c r="N11" s="20">
        <v>377</v>
      </c>
      <c r="O11" s="20">
        <v>4640</v>
      </c>
      <c r="P11" s="20">
        <v>154</v>
      </c>
      <c r="Q11" s="20">
        <v>31881</v>
      </c>
      <c r="R11" s="20">
        <v>364840</v>
      </c>
      <c r="S11" s="20">
        <v>13</v>
      </c>
      <c r="T11" s="20">
        <v>4825</v>
      </c>
      <c r="U11" s="20">
        <v>48422</v>
      </c>
      <c r="V11" s="20">
        <v>663</v>
      </c>
      <c r="W11" s="20">
        <v>89094</v>
      </c>
      <c r="X11" s="20">
        <v>1444669</v>
      </c>
    </row>
    <row r="12" spans="2:24" s="2" customFormat="1" ht="12" customHeight="1">
      <c r="B12" s="9" t="s">
        <v>17</v>
      </c>
      <c r="C12" s="10"/>
      <c r="D12" s="17">
        <v>978</v>
      </c>
      <c r="E12" s="19">
        <v>166492</v>
      </c>
      <c r="F12" s="19">
        <v>2543337</v>
      </c>
      <c r="G12" s="20">
        <v>1</v>
      </c>
      <c r="H12" s="20">
        <v>58</v>
      </c>
      <c r="I12" s="20">
        <v>600</v>
      </c>
      <c r="J12" s="20">
        <v>2</v>
      </c>
      <c r="K12" s="20">
        <v>65</v>
      </c>
      <c r="L12" s="20">
        <v>690</v>
      </c>
      <c r="M12" s="20">
        <v>20</v>
      </c>
      <c r="N12" s="20">
        <v>4179</v>
      </c>
      <c r="O12" s="20">
        <v>68879</v>
      </c>
      <c r="P12" s="20">
        <v>169</v>
      </c>
      <c r="Q12" s="20">
        <v>47231</v>
      </c>
      <c r="R12" s="20">
        <v>534526</v>
      </c>
      <c r="S12" s="20">
        <v>16</v>
      </c>
      <c r="T12" s="20">
        <v>13133</v>
      </c>
      <c r="U12" s="20">
        <v>283691</v>
      </c>
      <c r="V12" s="20">
        <v>770</v>
      </c>
      <c r="W12" s="20">
        <v>101826</v>
      </c>
      <c r="X12" s="20">
        <v>1654951</v>
      </c>
    </row>
    <row r="13" spans="2:24" s="2" customFormat="1" ht="12" customHeight="1">
      <c r="B13" s="9" t="s">
        <v>18</v>
      </c>
      <c r="C13" s="10"/>
      <c r="D13" s="16">
        <v>824</v>
      </c>
      <c r="E13" s="19">
        <v>153035</v>
      </c>
      <c r="F13" s="19">
        <v>2167618</v>
      </c>
      <c r="G13" s="20">
        <v>2</v>
      </c>
      <c r="H13" s="20">
        <v>216</v>
      </c>
      <c r="I13" s="20">
        <v>2300</v>
      </c>
      <c r="J13" s="20">
        <v>2</v>
      </c>
      <c r="K13" s="20">
        <v>706</v>
      </c>
      <c r="L13" s="20">
        <v>10000</v>
      </c>
      <c r="M13" s="20">
        <v>17</v>
      </c>
      <c r="N13" s="20">
        <v>7111</v>
      </c>
      <c r="O13" s="20">
        <v>155735</v>
      </c>
      <c r="P13" s="20">
        <v>138</v>
      </c>
      <c r="Q13" s="20">
        <v>54126</v>
      </c>
      <c r="R13" s="20">
        <v>518947</v>
      </c>
      <c r="S13" s="20">
        <v>9</v>
      </c>
      <c r="T13" s="20">
        <v>6120</v>
      </c>
      <c r="U13" s="20">
        <v>111635</v>
      </c>
      <c r="V13" s="20">
        <v>656</v>
      </c>
      <c r="W13" s="20">
        <v>84756</v>
      </c>
      <c r="X13" s="20">
        <v>1369001</v>
      </c>
    </row>
    <row r="14" spans="2:24" s="2" customFormat="1" ht="12" customHeight="1">
      <c r="B14" s="9" t="s">
        <v>19</v>
      </c>
      <c r="C14" s="10"/>
      <c r="D14" s="16">
        <v>1111</v>
      </c>
      <c r="E14" s="19">
        <v>209664</v>
      </c>
      <c r="F14" s="19">
        <v>2952856</v>
      </c>
      <c r="G14" s="20">
        <v>5</v>
      </c>
      <c r="H14" s="20">
        <v>7794</v>
      </c>
      <c r="I14" s="20">
        <v>175080</v>
      </c>
      <c r="J14" s="20">
        <v>5</v>
      </c>
      <c r="K14" s="20">
        <v>5561</v>
      </c>
      <c r="L14" s="20">
        <v>111347</v>
      </c>
      <c r="M14" s="20">
        <v>8</v>
      </c>
      <c r="N14" s="20">
        <v>5730</v>
      </c>
      <c r="O14" s="20">
        <v>25135</v>
      </c>
      <c r="P14" s="20">
        <v>243</v>
      </c>
      <c r="Q14" s="20">
        <v>78308</v>
      </c>
      <c r="R14" s="20">
        <v>820166</v>
      </c>
      <c r="S14" s="20">
        <v>21</v>
      </c>
      <c r="T14" s="20">
        <v>5887</v>
      </c>
      <c r="U14" s="20">
        <v>106726</v>
      </c>
      <c r="V14" s="20">
        <v>829</v>
      </c>
      <c r="W14" s="20">
        <v>106384</v>
      </c>
      <c r="X14" s="20">
        <v>1714402</v>
      </c>
    </row>
    <row r="15" spans="2:24" s="2" customFormat="1" ht="12" customHeight="1">
      <c r="B15" s="9" t="s">
        <v>20</v>
      </c>
      <c r="C15" s="10"/>
      <c r="D15" s="16">
        <v>989</v>
      </c>
      <c r="E15" s="19">
        <v>331201</v>
      </c>
      <c r="F15" s="19">
        <v>3807067</v>
      </c>
      <c r="G15" s="20">
        <v>1</v>
      </c>
      <c r="H15" s="20">
        <v>134</v>
      </c>
      <c r="I15" s="20">
        <v>6150</v>
      </c>
      <c r="J15" s="20">
        <v>5</v>
      </c>
      <c r="K15" s="20">
        <v>1656</v>
      </c>
      <c r="L15" s="20">
        <v>52600</v>
      </c>
      <c r="M15" s="20">
        <v>29</v>
      </c>
      <c r="N15" s="20">
        <v>22728</v>
      </c>
      <c r="O15" s="20">
        <v>429005</v>
      </c>
      <c r="P15" s="20">
        <v>200</v>
      </c>
      <c r="Q15" s="20">
        <v>204651</v>
      </c>
      <c r="R15" s="20">
        <v>1669672</v>
      </c>
      <c r="S15" s="20">
        <v>12</v>
      </c>
      <c r="T15" s="20">
        <v>4990</v>
      </c>
      <c r="U15" s="20">
        <v>100688</v>
      </c>
      <c r="V15" s="20">
        <v>742</v>
      </c>
      <c r="W15" s="20">
        <v>97042</v>
      </c>
      <c r="X15" s="20">
        <v>1548952</v>
      </c>
    </row>
    <row r="16" spans="2:24" s="2" customFormat="1" ht="12" customHeight="1">
      <c r="B16" s="9" t="s">
        <v>21</v>
      </c>
      <c r="C16" s="10"/>
      <c r="D16" s="16">
        <v>1025</v>
      </c>
      <c r="E16" s="19">
        <v>162909</v>
      </c>
      <c r="F16" s="19">
        <v>2485993</v>
      </c>
      <c r="G16" s="20">
        <v>1</v>
      </c>
      <c r="H16" s="20">
        <v>12</v>
      </c>
      <c r="I16" s="20">
        <v>95</v>
      </c>
      <c r="J16" s="20">
        <v>1</v>
      </c>
      <c r="K16" s="20">
        <v>104</v>
      </c>
      <c r="L16" s="20">
        <v>914</v>
      </c>
      <c r="M16" s="20">
        <v>10</v>
      </c>
      <c r="N16" s="20">
        <v>3685</v>
      </c>
      <c r="O16" s="20">
        <v>99007</v>
      </c>
      <c r="P16" s="20">
        <v>197</v>
      </c>
      <c r="Q16" s="20">
        <v>37944</v>
      </c>
      <c r="R16" s="20">
        <v>435963</v>
      </c>
      <c r="S16" s="20">
        <v>22</v>
      </c>
      <c r="T16" s="20">
        <v>13222</v>
      </c>
      <c r="U16" s="20">
        <v>246868</v>
      </c>
      <c r="V16" s="20">
        <v>794</v>
      </c>
      <c r="W16" s="20">
        <v>107942</v>
      </c>
      <c r="X16" s="20">
        <v>1703146</v>
      </c>
    </row>
    <row r="17" spans="2:24" s="2" customFormat="1" ht="12" customHeight="1">
      <c r="B17" s="9" t="s">
        <v>22</v>
      </c>
      <c r="C17" s="10"/>
      <c r="D17" s="16">
        <v>1158</v>
      </c>
      <c r="E17" s="19">
        <v>247254</v>
      </c>
      <c r="F17" s="19">
        <v>3120484</v>
      </c>
      <c r="G17" s="20" t="s">
        <v>30</v>
      </c>
      <c r="H17" s="20" t="s">
        <v>30</v>
      </c>
      <c r="I17" s="20" t="s">
        <v>30</v>
      </c>
      <c r="J17" s="20">
        <v>1</v>
      </c>
      <c r="K17" s="20">
        <v>110</v>
      </c>
      <c r="L17" s="20">
        <v>5000</v>
      </c>
      <c r="M17" s="20">
        <v>38</v>
      </c>
      <c r="N17" s="20">
        <v>6664</v>
      </c>
      <c r="O17" s="20">
        <v>138559</v>
      </c>
      <c r="P17" s="20">
        <v>205</v>
      </c>
      <c r="Q17" s="20">
        <v>113611</v>
      </c>
      <c r="R17" s="20">
        <v>893835</v>
      </c>
      <c r="S17" s="20">
        <v>28</v>
      </c>
      <c r="T17" s="20">
        <v>10964</v>
      </c>
      <c r="U17" s="20">
        <v>179515</v>
      </c>
      <c r="V17" s="20">
        <v>886</v>
      </c>
      <c r="W17" s="20">
        <v>115905</v>
      </c>
      <c r="X17" s="20">
        <v>1903575</v>
      </c>
    </row>
    <row r="18" spans="2:24" s="2" customFormat="1" ht="12" customHeight="1">
      <c r="B18" s="9" t="s">
        <v>1</v>
      </c>
      <c r="C18" s="10"/>
      <c r="D18" s="16">
        <v>1014</v>
      </c>
      <c r="E18" s="19">
        <v>194901</v>
      </c>
      <c r="F18" s="19">
        <v>3048136</v>
      </c>
      <c r="G18" s="20">
        <v>4</v>
      </c>
      <c r="H18" s="20">
        <v>394</v>
      </c>
      <c r="I18" s="20">
        <v>17010</v>
      </c>
      <c r="J18" s="20">
        <v>3</v>
      </c>
      <c r="K18" s="20">
        <v>540</v>
      </c>
      <c r="L18" s="20">
        <v>8500</v>
      </c>
      <c r="M18" s="20">
        <v>18</v>
      </c>
      <c r="N18" s="20">
        <v>13712</v>
      </c>
      <c r="O18" s="20">
        <v>350934</v>
      </c>
      <c r="P18" s="20">
        <v>174</v>
      </c>
      <c r="Q18" s="20">
        <v>63992</v>
      </c>
      <c r="R18" s="20">
        <v>806698</v>
      </c>
      <c r="S18" s="20">
        <v>25</v>
      </c>
      <c r="T18" s="20">
        <v>10918</v>
      </c>
      <c r="U18" s="20">
        <v>147041</v>
      </c>
      <c r="V18" s="20">
        <v>790</v>
      </c>
      <c r="W18" s="20">
        <v>105345</v>
      </c>
      <c r="X18" s="20">
        <v>1717953</v>
      </c>
    </row>
    <row r="19" spans="2:24" s="2" customFormat="1" ht="12" customHeight="1">
      <c r="B19" s="9" t="s">
        <v>2</v>
      </c>
      <c r="C19" s="10"/>
      <c r="D19" s="16">
        <v>1170</v>
      </c>
      <c r="E19" s="19">
        <v>210837</v>
      </c>
      <c r="F19" s="19">
        <v>3344310</v>
      </c>
      <c r="G19" s="20">
        <v>1</v>
      </c>
      <c r="H19" s="20">
        <v>73</v>
      </c>
      <c r="I19" s="20">
        <v>3830</v>
      </c>
      <c r="J19" s="20" t="s">
        <v>30</v>
      </c>
      <c r="K19" s="20" t="s">
        <v>30</v>
      </c>
      <c r="L19" s="20" t="s">
        <v>30</v>
      </c>
      <c r="M19" s="20">
        <v>26</v>
      </c>
      <c r="N19" s="20">
        <v>5416</v>
      </c>
      <c r="O19" s="20">
        <v>88905</v>
      </c>
      <c r="P19" s="20">
        <v>209</v>
      </c>
      <c r="Q19" s="20">
        <v>42818</v>
      </c>
      <c r="R19" s="20">
        <v>424560</v>
      </c>
      <c r="S19" s="20">
        <v>43</v>
      </c>
      <c r="T19" s="20">
        <v>44200</v>
      </c>
      <c r="U19" s="20">
        <v>898638</v>
      </c>
      <c r="V19" s="20">
        <v>891</v>
      </c>
      <c r="W19" s="20">
        <v>118330</v>
      </c>
      <c r="X19" s="20">
        <v>1928377</v>
      </c>
    </row>
    <row r="20" spans="2:24" s="2" customFormat="1" ht="12" customHeight="1">
      <c r="B20" s="9">
        <v>12</v>
      </c>
      <c r="C20" s="10"/>
      <c r="D20" s="16">
        <v>893</v>
      </c>
      <c r="E20" s="19">
        <v>147423</v>
      </c>
      <c r="F20" s="19">
        <v>2241803</v>
      </c>
      <c r="G20" s="20">
        <v>1</v>
      </c>
      <c r="H20" s="20">
        <v>366</v>
      </c>
      <c r="I20" s="20">
        <v>3045</v>
      </c>
      <c r="J20" s="20">
        <v>2</v>
      </c>
      <c r="K20" s="20">
        <v>1940</v>
      </c>
      <c r="L20" s="20">
        <v>51500</v>
      </c>
      <c r="M20" s="20">
        <v>9</v>
      </c>
      <c r="N20" s="20">
        <v>2739</v>
      </c>
      <c r="O20" s="20">
        <v>36469</v>
      </c>
      <c r="P20" s="20">
        <v>161</v>
      </c>
      <c r="Q20" s="20">
        <v>39630</v>
      </c>
      <c r="R20" s="20">
        <v>498389</v>
      </c>
      <c r="S20" s="20">
        <v>16</v>
      </c>
      <c r="T20" s="20">
        <v>4762</v>
      </c>
      <c r="U20" s="20">
        <v>94096</v>
      </c>
      <c r="V20" s="20">
        <v>704</v>
      </c>
      <c r="W20" s="20">
        <v>97986</v>
      </c>
      <c r="X20" s="20">
        <v>1558304</v>
      </c>
    </row>
    <row r="21" spans="2:25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6" s="2" customFormat="1" ht="12" customHeight="1">
      <c r="B22" s="8" t="s">
        <v>23</v>
      </c>
      <c r="C22" s="8"/>
      <c r="D22" s="12"/>
      <c r="E22" s="12"/>
      <c r="F22" s="12"/>
    </row>
    <row r="23" spans="2:6" s="2" customFormat="1" ht="12" customHeight="1">
      <c r="B23" s="7"/>
      <c r="C23" s="7"/>
      <c r="D23" s="12"/>
      <c r="E23" s="12"/>
      <c r="F23" s="12"/>
    </row>
    <row r="24" spans="2:6" s="2" customFormat="1" ht="12" customHeight="1">
      <c r="B24" s="7"/>
      <c r="C24" s="7"/>
      <c r="D24" s="12"/>
      <c r="E24" s="12"/>
      <c r="F24" s="12"/>
    </row>
    <row r="25" spans="2:6" s="2" customFormat="1" ht="12" customHeight="1">
      <c r="B25" s="7"/>
      <c r="C25" s="7"/>
      <c r="D25" s="12"/>
      <c r="E25" s="12"/>
      <c r="F25" s="12"/>
    </row>
    <row r="26" spans="2:6" ht="14.25">
      <c r="B26" s="5"/>
      <c r="C26" s="5"/>
      <c r="D26" s="12"/>
      <c r="E26" s="12"/>
      <c r="F26" s="12"/>
    </row>
    <row r="27" spans="4:6" ht="12" customHeight="1">
      <c r="D27" s="12"/>
      <c r="E27" s="12"/>
      <c r="F27" s="12"/>
    </row>
    <row r="28" spans="4:6" ht="12" customHeight="1">
      <c r="D28" s="12"/>
      <c r="E28" s="12"/>
      <c r="F28" s="12"/>
    </row>
    <row r="29" spans="4:6" ht="12" customHeight="1">
      <c r="D29" s="12"/>
      <c r="E29" s="12"/>
      <c r="F29" s="12"/>
    </row>
    <row r="30" spans="4:6" ht="12" customHeight="1">
      <c r="D30" s="12"/>
      <c r="E30" s="12"/>
      <c r="F30" s="12"/>
    </row>
    <row r="31" spans="4:6" ht="12" customHeight="1">
      <c r="D31" s="12"/>
      <c r="E31" s="12"/>
      <c r="F31" s="12"/>
    </row>
    <row r="32" spans="4:6" ht="12" customHeight="1">
      <c r="D32" s="12"/>
      <c r="E32" s="12"/>
      <c r="F32" s="12"/>
    </row>
    <row r="33" spans="4:6" ht="12" customHeight="1">
      <c r="D33" s="12"/>
      <c r="E33" s="12"/>
      <c r="F33" s="12"/>
    </row>
    <row r="34" spans="4:6" ht="12" customHeight="1">
      <c r="D34" s="12"/>
      <c r="E34" s="12"/>
      <c r="F34" s="12"/>
    </row>
    <row r="35" spans="4:6" ht="12" customHeight="1">
      <c r="D35" s="12"/>
      <c r="E35" s="12"/>
      <c r="F35" s="1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&amp;L&amp;F</oddHeader>
  </headerFooter>
  <colBreaks count="1" manualBreakCount="1">
    <brk id="14" max="65535" man="1"/>
  </colBreaks>
  <ignoredErrors>
    <ignoredError sqref="B18: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X26"/>
  <sheetViews>
    <sheetView zoomScalePageLayoutView="0" workbookViewId="0" topLeftCell="A1">
      <selection activeCell="F44" sqref="F44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4" width="11.125" style="1" customWidth="1"/>
    <col min="25" max="16384" width="9.00390625" style="1" customWidth="1"/>
  </cols>
  <sheetData>
    <row r="1" spans="2:3" ht="14.25">
      <c r="B1" s="5" t="s">
        <v>31</v>
      </c>
      <c r="C1" s="5"/>
    </row>
    <row r="2" ht="12" customHeight="1"/>
    <row r="3" spans="2:24" s="4" customFormat="1" ht="12" customHeight="1">
      <c r="B3" s="38" t="s">
        <v>32</v>
      </c>
      <c r="C3" s="39"/>
      <c r="D3" s="31" t="s">
        <v>26</v>
      </c>
      <c r="E3" s="32"/>
      <c r="F3" s="33"/>
      <c r="G3" s="31" t="s">
        <v>33</v>
      </c>
      <c r="H3" s="32"/>
      <c r="I3" s="33"/>
      <c r="J3" s="31" t="s">
        <v>34</v>
      </c>
      <c r="K3" s="32"/>
      <c r="L3" s="33"/>
      <c r="M3" s="31" t="s">
        <v>35</v>
      </c>
      <c r="N3" s="32"/>
      <c r="O3" s="33"/>
      <c r="P3" s="31" t="s">
        <v>36</v>
      </c>
      <c r="Q3" s="32"/>
      <c r="R3" s="33"/>
      <c r="S3" s="31" t="s">
        <v>37</v>
      </c>
      <c r="T3" s="32"/>
      <c r="U3" s="33"/>
      <c r="V3" s="31" t="s">
        <v>38</v>
      </c>
      <c r="W3" s="32"/>
      <c r="X3" s="33"/>
    </row>
    <row r="4" spans="2:24" s="4" customFormat="1" ht="12" customHeight="1">
      <c r="B4" s="40"/>
      <c r="C4" s="41"/>
      <c r="D4" s="34" t="s">
        <v>39</v>
      </c>
      <c r="E4" s="34" t="s">
        <v>40</v>
      </c>
      <c r="F4" s="36" t="s">
        <v>41</v>
      </c>
      <c r="G4" s="34" t="s">
        <v>39</v>
      </c>
      <c r="H4" s="34" t="s">
        <v>40</v>
      </c>
      <c r="I4" s="36" t="s">
        <v>41</v>
      </c>
      <c r="J4" s="34" t="s">
        <v>39</v>
      </c>
      <c r="K4" s="34" t="s">
        <v>40</v>
      </c>
      <c r="L4" s="36" t="s">
        <v>41</v>
      </c>
      <c r="M4" s="34" t="s">
        <v>39</v>
      </c>
      <c r="N4" s="34" t="s">
        <v>40</v>
      </c>
      <c r="O4" s="36" t="s">
        <v>41</v>
      </c>
      <c r="P4" s="34" t="s">
        <v>39</v>
      </c>
      <c r="Q4" s="34" t="s">
        <v>40</v>
      </c>
      <c r="R4" s="36" t="s">
        <v>41</v>
      </c>
      <c r="S4" s="34" t="s">
        <v>39</v>
      </c>
      <c r="T4" s="34" t="s">
        <v>40</v>
      </c>
      <c r="U4" s="36" t="s">
        <v>41</v>
      </c>
      <c r="V4" s="34" t="s">
        <v>39</v>
      </c>
      <c r="W4" s="34" t="s">
        <v>40</v>
      </c>
      <c r="X4" s="36" t="s">
        <v>41</v>
      </c>
    </row>
    <row r="5" spans="2:24" s="4" customFormat="1" ht="12">
      <c r="B5" s="42"/>
      <c r="C5" s="43"/>
      <c r="D5" s="35"/>
      <c r="E5" s="35"/>
      <c r="F5" s="37"/>
      <c r="G5" s="35"/>
      <c r="H5" s="35"/>
      <c r="I5" s="37"/>
      <c r="J5" s="35"/>
      <c r="K5" s="35"/>
      <c r="L5" s="37"/>
      <c r="M5" s="35"/>
      <c r="N5" s="35"/>
      <c r="O5" s="37"/>
      <c r="P5" s="35"/>
      <c r="Q5" s="35"/>
      <c r="R5" s="37"/>
      <c r="S5" s="35"/>
      <c r="T5" s="35"/>
      <c r="U5" s="37"/>
      <c r="V5" s="35"/>
      <c r="W5" s="35"/>
      <c r="X5" s="37"/>
    </row>
    <row r="6" spans="2:24" s="2" customFormat="1" ht="12" customHeight="1">
      <c r="B6" s="44"/>
      <c r="C6" s="45"/>
      <c r="D6" s="3" t="s">
        <v>42</v>
      </c>
      <c r="E6" s="3" t="s">
        <v>43</v>
      </c>
      <c r="F6" s="3" t="s">
        <v>44</v>
      </c>
      <c r="G6" s="3" t="s">
        <v>42</v>
      </c>
      <c r="H6" s="3" t="s">
        <v>43</v>
      </c>
      <c r="I6" s="3" t="s">
        <v>44</v>
      </c>
      <c r="J6" s="3" t="s">
        <v>42</v>
      </c>
      <c r="K6" s="3" t="s">
        <v>43</v>
      </c>
      <c r="L6" s="3" t="s">
        <v>44</v>
      </c>
      <c r="M6" s="3" t="s">
        <v>42</v>
      </c>
      <c r="N6" s="3" t="s">
        <v>43</v>
      </c>
      <c r="O6" s="3" t="s">
        <v>44</v>
      </c>
      <c r="P6" s="3" t="s">
        <v>42</v>
      </c>
      <c r="Q6" s="3" t="s">
        <v>43</v>
      </c>
      <c r="R6" s="3" t="s">
        <v>44</v>
      </c>
      <c r="S6" s="3" t="s">
        <v>42</v>
      </c>
      <c r="T6" s="3" t="s">
        <v>43</v>
      </c>
      <c r="U6" s="3" t="s">
        <v>44</v>
      </c>
      <c r="V6" s="3" t="s">
        <v>42</v>
      </c>
      <c r="W6" s="3" t="s">
        <v>43</v>
      </c>
      <c r="X6" s="3" t="s">
        <v>44</v>
      </c>
    </row>
    <row r="7" spans="2:24" s="2" customFormat="1" ht="12" customHeight="1">
      <c r="B7" s="44" t="s">
        <v>24</v>
      </c>
      <c r="C7" s="50"/>
      <c r="D7" s="11">
        <v>10913</v>
      </c>
      <c r="E7" s="11">
        <v>2004695</v>
      </c>
      <c r="F7" s="11">
        <v>33937368</v>
      </c>
      <c r="G7" s="11">
        <v>8241</v>
      </c>
      <c r="H7" s="11">
        <v>1069392</v>
      </c>
      <c r="I7" s="11">
        <v>16415923</v>
      </c>
      <c r="J7" s="11">
        <v>14</v>
      </c>
      <c r="K7" s="11">
        <v>8710</v>
      </c>
      <c r="L7" s="11">
        <v>41328</v>
      </c>
      <c r="M7" s="11">
        <v>126</v>
      </c>
      <c r="N7" s="11">
        <v>179795</v>
      </c>
      <c r="O7" s="11">
        <v>3999539</v>
      </c>
      <c r="P7" s="11">
        <v>2443</v>
      </c>
      <c r="Q7" s="11">
        <v>732591</v>
      </c>
      <c r="R7" s="11">
        <v>13259541</v>
      </c>
      <c r="S7" s="11">
        <v>9</v>
      </c>
      <c r="T7" s="11">
        <v>418</v>
      </c>
      <c r="U7" s="11">
        <v>7712</v>
      </c>
      <c r="V7" s="11">
        <v>80</v>
      </c>
      <c r="W7" s="11">
        <v>13789</v>
      </c>
      <c r="X7" s="11">
        <v>213325</v>
      </c>
    </row>
    <row r="8" spans="2:24" s="21" customFormat="1" ht="12" customHeight="1">
      <c r="B8" s="51" t="s">
        <v>29</v>
      </c>
      <c r="C8" s="52"/>
      <c r="D8" s="14">
        <f aca="true" t="shared" si="0" ref="D8:X8">SUM(D9:D20)</f>
        <v>11598</v>
      </c>
      <c r="E8" s="14">
        <f t="shared" si="0"/>
        <v>2224550</v>
      </c>
      <c r="F8" s="14">
        <f t="shared" si="0"/>
        <v>31785691</v>
      </c>
      <c r="G8" s="14">
        <f t="shared" si="0"/>
        <v>8838</v>
      </c>
      <c r="H8" s="14">
        <f t="shared" si="0"/>
        <v>1138666</v>
      </c>
      <c r="I8" s="14">
        <f t="shared" si="0"/>
        <v>17480492</v>
      </c>
      <c r="J8" s="14">
        <f t="shared" si="0"/>
        <v>12</v>
      </c>
      <c r="K8" s="14">
        <f t="shared" si="0"/>
        <v>5958</v>
      </c>
      <c r="L8" s="14">
        <f t="shared" si="0"/>
        <v>118212</v>
      </c>
      <c r="M8" s="14">
        <f t="shared" si="0"/>
        <v>102</v>
      </c>
      <c r="N8" s="14">
        <f t="shared" si="0"/>
        <v>141083</v>
      </c>
      <c r="O8" s="14">
        <f t="shared" si="0"/>
        <v>2699956</v>
      </c>
      <c r="P8" s="14">
        <f t="shared" si="0"/>
        <v>2535</v>
      </c>
      <c r="Q8" s="14">
        <f t="shared" si="0"/>
        <v>933348</v>
      </c>
      <c r="R8" s="14">
        <f t="shared" si="0"/>
        <v>11452525</v>
      </c>
      <c r="S8" s="14">
        <f t="shared" si="0"/>
        <v>6</v>
      </c>
      <c r="T8" s="14">
        <f t="shared" si="0"/>
        <v>213</v>
      </c>
      <c r="U8" s="14">
        <f t="shared" si="0"/>
        <v>1256</v>
      </c>
      <c r="V8" s="14">
        <f t="shared" si="0"/>
        <v>105</v>
      </c>
      <c r="W8" s="14">
        <f t="shared" si="0"/>
        <v>5282</v>
      </c>
      <c r="X8" s="14">
        <f t="shared" si="0"/>
        <v>33250</v>
      </c>
    </row>
    <row r="9" spans="2:24" s="2" customFormat="1" ht="12" customHeight="1">
      <c r="B9" s="9" t="s">
        <v>45</v>
      </c>
      <c r="C9" s="10" t="s">
        <v>32</v>
      </c>
      <c r="D9" s="22">
        <v>827</v>
      </c>
      <c r="E9" s="11">
        <v>128376</v>
      </c>
      <c r="F9" s="11">
        <v>2168930</v>
      </c>
      <c r="G9" s="11">
        <v>619</v>
      </c>
      <c r="H9" s="11">
        <v>78064</v>
      </c>
      <c r="I9" s="11">
        <v>1188814</v>
      </c>
      <c r="J9" s="11" t="s">
        <v>46</v>
      </c>
      <c r="K9" s="11" t="s">
        <v>46</v>
      </c>
      <c r="L9" s="11" t="s">
        <v>46</v>
      </c>
      <c r="M9" s="11">
        <v>4</v>
      </c>
      <c r="N9" s="11">
        <v>2455</v>
      </c>
      <c r="O9" s="11">
        <v>47900</v>
      </c>
      <c r="P9" s="11">
        <v>196</v>
      </c>
      <c r="Q9" s="11">
        <v>47583</v>
      </c>
      <c r="R9" s="11">
        <v>931245</v>
      </c>
      <c r="S9" s="11">
        <v>2</v>
      </c>
      <c r="T9" s="11">
        <v>27</v>
      </c>
      <c r="U9" s="11">
        <v>171</v>
      </c>
      <c r="V9" s="11">
        <v>6</v>
      </c>
      <c r="W9" s="11">
        <v>247</v>
      </c>
      <c r="X9" s="11">
        <v>800</v>
      </c>
    </row>
    <row r="10" spans="2:24" s="2" customFormat="1" ht="12" customHeight="1">
      <c r="B10" s="9" t="s">
        <v>47</v>
      </c>
      <c r="C10" s="10"/>
      <c r="D10" s="22">
        <v>762</v>
      </c>
      <c r="E10" s="11">
        <v>139473</v>
      </c>
      <c r="F10" s="11">
        <v>1881645</v>
      </c>
      <c r="G10" s="11">
        <v>598</v>
      </c>
      <c r="H10" s="11">
        <v>72418</v>
      </c>
      <c r="I10" s="11">
        <v>1140487</v>
      </c>
      <c r="J10" s="11" t="s">
        <v>46</v>
      </c>
      <c r="K10" s="11" t="s">
        <v>46</v>
      </c>
      <c r="L10" s="11" t="s">
        <v>46</v>
      </c>
      <c r="M10" s="11">
        <v>4</v>
      </c>
      <c r="N10" s="11">
        <v>542</v>
      </c>
      <c r="O10" s="11">
        <v>11823</v>
      </c>
      <c r="P10" s="11">
        <v>157</v>
      </c>
      <c r="Q10" s="11">
        <v>66442</v>
      </c>
      <c r="R10" s="11">
        <v>728755</v>
      </c>
      <c r="S10" s="11" t="s">
        <v>46</v>
      </c>
      <c r="T10" s="11" t="s">
        <v>46</v>
      </c>
      <c r="U10" s="11" t="s">
        <v>46</v>
      </c>
      <c r="V10" s="11">
        <v>3</v>
      </c>
      <c r="W10" s="11">
        <v>71</v>
      </c>
      <c r="X10" s="11">
        <v>580</v>
      </c>
    </row>
    <row r="11" spans="2:24" s="2" customFormat="1" ht="12" customHeight="1">
      <c r="B11" s="9" t="s">
        <v>48</v>
      </c>
      <c r="C11" s="10"/>
      <c r="D11" s="22">
        <v>847</v>
      </c>
      <c r="E11" s="11">
        <v>132985</v>
      </c>
      <c r="F11" s="11">
        <v>2023512</v>
      </c>
      <c r="G11" s="11">
        <v>630</v>
      </c>
      <c r="H11" s="11">
        <v>78062</v>
      </c>
      <c r="I11" s="11">
        <v>1230804</v>
      </c>
      <c r="J11" s="11">
        <v>1</v>
      </c>
      <c r="K11" s="11">
        <v>2059</v>
      </c>
      <c r="L11" s="11">
        <v>42000</v>
      </c>
      <c r="M11" s="11">
        <v>9</v>
      </c>
      <c r="N11" s="11">
        <v>5647</v>
      </c>
      <c r="O11" s="11">
        <v>134521</v>
      </c>
      <c r="P11" s="11">
        <v>198</v>
      </c>
      <c r="Q11" s="11">
        <v>46945</v>
      </c>
      <c r="R11" s="11">
        <v>615082</v>
      </c>
      <c r="S11" s="11">
        <v>1</v>
      </c>
      <c r="T11" s="11">
        <v>90</v>
      </c>
      <c r="U11" s="11">
        <v>300</v>
      </c>
      <c r="V11" s="11">
        <v>8</v>
      </c>
      <c r="W11" s="11">
        <v>182</v>
      </c>
      <c r="X11" s="11">
        <v>805</v>
      </c>
    </row>
    <row r="12" spans="2:24" s="2" customFormat="1" ht="12" customHeight="1">
      <c r="B12" s="9" t="s">
        <v>49</v>
      </c>
      <c r="C12" s="10"/>
      <c r="D12" s="22">
        <v>978</v>
      </c>
      <c r="E12" s="11">
        <v>166492</v>
      </c>
      <c r="F12" s="11">
        <v>2543337</v>
      </c>
      <c r="G12" s="11">
        <v>751</v>
      </c>
      <c r="H12" s="11">
        <v>100215</v>
      </c>
      <c r="I12" s="11">
        <v>1509278</v>
      </c>
      <c r="J12" s="11">
        <v>2</v>
      </c>
      <c r="K12" s="11">
        <v>34</v>
      </c>
      <c r="L12" s="11">
        <v>1012</v>
      </c>
      <c r="M12" s="11">
        <v>11</v>
      </c>
      <c r="N12" s="11">
        <v>19448</v>
      </c>
      <c r="O12" s="11">
        <v>326303</v>
      </c>
      <c r="P12" s="11">
        <v>205</v>
      </c>
      <c r="Q12" s="11">
        <v>45223</v>
      </c>
      <c r="R12" s="11">
        <v>700904</v>
      </c>
      <c r="S12" s="11" t="s">
        <v>46</v>
      </c>
      <c r="T12" s="11" t="s">
        <v>46</v>
      </c>
      <c r="U12" s="11" t="s">
        <v>46</v>
      </c>
      <c r="V12" s="11">
        <v>9</v>
      </c>
      <c r="W12" s="11">
        <v>1572</v>
      </c>
      <c r="X12" s="11">
        <v>5840</v>
      </c>
    </row>
    <row r="13" spans="2:24" s="2" customFormat="1" ht="12" customHeight="1">
      <c r="B13" s="9" t="s">
        <v>50</v>
      </c>
      <c r="C13" s="10"/>
      <c r="D13" s="22">
        <v>824</v>
      </c>
      <c r="E13" s="11">
        <v>153035</v>
      </c>
      <c r="F13" s="11">
        <v>2167618</v>
      </c>
      <c r="G13" s="11">
        <v>625</v>
      </c>
      <c r="H13" s="11">
        <v>80575</v>
      </c>
      <c r="I13" s="11">
        <v>1214963</v>
      </c>
      <c r="J13" s="11">
        <v>1</v>
      </c>
      <c r="K13" s="11">
        <v>60</v>
      </c>
      <c r="L13" s="11">
        <v>450</v>
      </c>
      <c r="M13" s="11">
        <v>11</v>
      </c>
      <c r="N13" s="11">
        <v>8877</v>
      </c>
      <c r="O13" s="11">
        <v>157250</v>
      </c>
      <c r="P13" s="11">
        <v>176</v>
      </c>
      <c r="Q13" s="11">
        <v>63221</v>
      </c>
      <c r="R13" s="11">
        <v>793325</v>
      </c>
      <c r="S13" s="11">
        <v>1</v>
      </c>
      <c r="T13" s="11">
        <v>12</v>
      </c>
      <c r="U13" s="11">
        <v>300</v>
      </c>
      <c r="V13" s="11">
        <v>10</v>
      </c>
      <c r="W13" s="11">
        <v>290</v>
      </c>
      <c r="X13" s="11">
        <v>1330</v>
      </c>
    </row>
    <row r="14" spans="2:24" s="2" customFormat="1" ht="12" customHeight="1">
      <c r="B14" s="9" t="s">
        <v>51</v>
      </c>
      <c r="C14" s="10"/>
      <c r="D14" s="22">
        <v>1111</v>
      </c>
      <c r="E14" s="11">
        <v>209664</v>
      </c>
      <c r="F14" s="11">
        <v>2952856</v>
      </c>
      <c r="G14" s="11">
        <v>848</v>
      </c>
      <c r="H14" s="11">
        <v>109447</v>
      </c>
      <c r="I14" s="11">
        <v>1600263</v>
      </c>
      <c r="J14" s="11">
        <v>1</v>
      </c>
      <c r="K14" s="11">
        <v>23</v>
      </c>
      <c r="L14" s="11">
        <v>50</v>
      </c>
      <c r="M14" s="11">
        <v>11</v>
      </c>
      <c r="N14" s="11">
        <v>25340</v>
      </c>
      <c r="O14" s="11">
        <v>423752</v>
      </c>
      <c r="P14" s="11">
        <v>236</v>
      </c>
      <c r="Q14" s="11">
        <v>73914</v>
      </c>
      <c r="R14" s="11">
        <v>918769</v>
      </c>
      <c r="S14" s="11">
        <v>1</v>
      </c>
      <c r="T14" s="11">
        <v>12</v>
      </c>
      <c r="U14" s="11">
        <v>85</v>
      </c>
      <c r="V14" s="11">
        <v>14</v>
      </c>
      <c r="W14" s="11">
        <v>928</v>
      </c>
      <c r="X14" s="11">
        <v>9937</v>
      </c>
    </row>
    <row r="15" spans="2:24" s="2" customFormat="1" ht="12" customHeight="1">
      <c r="B15" s="9" t="s">
        <v>52</v>
      </c>
      <c r="C15" s="10"/>
      <c r="D15" s="22">
        <v>989</v>
      </c>
      <c r="E15" s="11">
        <v>331201</v>
      </c>
      <c r="F15" s="11">
        <v>3807067</v>
      </c>
      <c r="G15" s="11">
        <v>750</v>
      </c>
      <c r="H15" s="11">
        <v>96651</v>
      </c>
      <c r="I15" s="11">
        <v>1505757</v>
      </c>
      <c r="J15" s="11">
        <v>1</v>
      </c>
      <c r="K15" s="11">
        <v>1993</v>
      </c>
      <c r="L15" s="11">
        <v>35000</v>
      </c>
      <c r="M15" s="11">
        <v>7</v>
      </c>
      <c r="N15" s="11">
        <v>9953</v>
      </c>
      <c r="O15" s="11">
        <v>216275</v>
      </c>
      <c r="P15" s="11">
        <v>226</v>
      </c>
      <c r="Q15" s="11">
        <v>222381</v>
      </c>
      <c r="R15" s="11">
        <v>2046886</v>
      </c>
      <c r="S15" s="11" t="s">
        <v>46</v>
      </c>
      <c r="T15" s="11" t="s">
        <v>46</v>
      </c>
      <c r="U15" s="11" t="s">
        <v>46</v>
      </c>
      <c r="V15" s="11">
        <v>5</v>
      </c>
      <c r="W15" s="11">
        <v>223</v>
      </c>
      <c r="X15" s="11">
        <v>3149</v>
      </c>
    </row>
    <row r="16" spans="2:24" s="2" customFormat="1" ht="12" customHeight="1">
      <c r="B16" s="9" t="s">
        <v>53</v>
      </c>
      <c r="C16" s="10"/>
      <c r="D16" s="22">
        <v>1025</v>
      </c>
      <c r="E16" s="11">
        <v>162909</v>
      </c>
      <c r="F16" s="11">
        <v>2485993</v>
      </c>
      <c r="G16" s="11">
        <v>764</v>
      </c>
      <c r="H16" s="11">
        <v>99529</v>
      </c>
      <c r="I16" s="11">
        <v>1485953</v>
      </c>
      <c r="J16" s="11">
        <v>1</v>
      </c>
      <c r="K16" s="11">
        <v>938</v>
      </c>
      <c r="L16" s="11">
        <v>22600</v>
      </c>
      <c r="M16" s="11">
        <v>8</v>
      </c>
      <c r="N16" s="11">
        <v>11043</v>
      </c>
      <c r="O16" s="11">
        <v>188908</v>
      </c>
      <c r="P16" s="11">
        <v>248</v>
      </c>
      <c r="Q16" s="11">
        <v>51285</v>
      </c>
      <c r="R16" s="11">
        <v>788254</v>
      </c>
      <c r="S16" s="11" t="s">
        <v>46</v>
      </c>
      <c r="T16" s="11" t="s">
        <v>46</v>
      </c>
      <c r="U16" s="11" t="s">
        <v>46</v>
      </c>
      <c r="V16" s="11">
        <v>4</v>
      </c>
      <c r="W16" s="11">
        <v>114</v>
      </c>
      <c r="X16" s="11">
        <v>278</v>
      </c>
    </row>
    <row r="17" spans="2:24" s="2" customFormat="1" ht="12" customHeight="1">
      <c r="B17" s="9" t="s">
        <v>54</v>
      </c>
      <c r="C17" s="10"/>
      <c r="D17" s="22">
        <v>1158</v>
      </c>
      <c r="E17" s="11">
        <v>247254</v>
      </c>
      <c r="F17" s="11">
        <v>3120484</v>
      </c>
      <c r="G17" s="11">
        <v>873</v>
      </c>
      <c r="H17" s="11">
        <v>111974</v>
      </c>
      <c r="I17" s="11">
        <v>1776552</v>
      </c>
      <c r="J17" s="11">
        <v>3</v>
      </c>
      <c r="K17" s="11">
        <v>717</v>
      </c>
      <c r="L17" s="11">
        <v>11500</v>
      </c>
      <c r="M17" s="11">
        <v>3</v>
      </c>
      <c r="N17" s="11">
        <v>640</v>
      </c>
      <c r="O17" s="11">
        <v>19300</v>
      </c>
      <c r="P17" s="11">
        <v>265</v>
      </c>
      <c r="Q17" s="11">
        <v>133484</v>
      </c>
      <c r="R17" s="11">
        <v>1309445</v>
      </c>
      <c r="S17" s="11" t="s">
        <v>46</v>
      </c>
      <c r="T17" s="11" t="s">
        <v>46</v>
      </c>
      <c r="U17" s="11" t="s">
        <v>46</v>
      </c>
      <c r="V17" s="11">
        <v>14</v>
      </c>
      <c r="W17" s="11">
        <v>439</v>
      </c>
      <c r="X17" s="11">
        <v>3687</v>
      </c>
    </row>
    <row r="18" spans="2:24" s="2" customFormat="1" ht="12" customHeight="1">
      <c r="B18" s="9" t="s">
        <v>55</v>
      </c>
      <c r="C18" s="10"/>
      <c r="D18" s="22">
        <v>1014</v>
      </c>
      <c r="E18" s="11">
        <v>194901</v>
      </c>
      <c r="F18" s="11">
        <v>3048136</v>
      </c>
      <c r="G18" s="11">
        <v>786</v>
      </c>
      <c r="H18" s="11">
        <v>105434</v>
      </c>
      <c r="I18" s="11">
        <v>1626333</v>
      </c>
      <c r="J18" s="11">
        <v>1</v>
      </c>
      <c r="K18" s="11">
        <v>16</v>
      </c>
      <c r="L18" s="11">
        <v>300</v>
      </c>
      <c r="M18" s="11">
        <v>13</v>
      </c>
      <c r="N18" s="11">
        <v>9666</v>
      </c>
      <c r="O18" s="11">
        <v>217294</v>
      </c>
      <c r="P18" s="11">
        <v>203</v>
      </c>
      <c r="Q18" s="11">
        <v>79173</v>
      </c>
      <c r="R18" s="11">
        <v>1200451</v>
      </c>
      <c r="S18" s="11" t="s">
        <v>46</v>
      </c>
      <c r="T18" s="11" t="s">
        <v>46</v>
      </c>
      <c r="U18" s="11" t="s">
        <v>46</v>
      </c>
      <c r="V18" s="11">
        <v>11</v>
      </c>
      <c r="W18" s="11">
        <v>612</v>
      </c>
      <c r="X18" s="11">
        <v>3758</v>
      </c>
    </row>
    <row r="19" spans="2:24" s="2" customFormat="1" ht="12" customHeight="1">
      <c r="B19" s="9" t="s">
        <v>56</v>
      </c>
      <c r="C19" s="10"/>
      <c r="D19" s="22">
        <v>1170</v>
      </c>
      <c r="E19" s="22">
        <v>210837</v>
      </c>
      <c r="F19" s="22">
        <v>3344310</v>
      </c>
      <c r="G19" s="22">
        <v>873</v>
      </c>
      <c r="H19" s="22">
        <v>110351</v>
      </c>
      <c r="I19" s="22">
        <v>1721729</v>
      </c>
      <c r="J19" s="22">
        <v>1</v>
      </c>
      <c r="K19" s="22">
        <v>118</v>
      </c>
      <c r="L19" s="22">
        <v>5300</v>
      </c>
      <c r="M19" s="22">
        <v>13</v>
      </c>
      <c r="N19" s="22">
        <v>39081</v>
      </c>
      <c r="O19" s="22">
        <v>796670</v>
      </c>
      <c r="P19" s="22">
        <v>264</v>
      </c>
      <c r="Q19" s="22">
        <v>60715</v>
      </c>
      <c r="R19" s="22">
        <v>817817</v>
      </c>
      <c r="S19" s="22">
        <v>1</v>
      </c>
      <c r="T19" s="22">
        <v>72</v>
      </c>
      <c r="U19" s="22">
        <v>400</v>
      </c>
      <c r="V19" s="22">
        <v>18</v>
      </c>
      <c r="W19" s="22">
        <v>500</v>
      </c>
      <c r="X19" s="22">
        <v>2394</v>
      </c>
    </row>
    <row r="20" spans="2:24" s="2" customFormat="1" ht="12" customHeight="1">
      <c r="B20" s="9">
        <v>12</v>
      </c>
      <c r="C20" s="10"/>
      <c r="D20" s="22">
        <v>893</v>
      </c>
      <c r="E20" s="22">
        <v>147423</v>
      </c>
      <c r="F20" s="22">
        <v>2241803</v>
      </c>
      <c r="G20" s="22">
        <v>721</v>
      </c>
      <c r="H20" s="22">
        <v>95946</v>
      </c>
      <c r="I20" s="22">
        <v>1479559</v>
      </c>
      <c r="J20" s="22" t="s">
        <v>46</v>
      </c>
      <c r="K20" s="22" t="s">
        <v>46</v>
      </c>
      <c r="L20" s="22" t="s">
        <v>46</v>
      </c>
      <c r="M20" s="22">
        <v>8</v>
      </c>
      <c r="N20" s="22">
        <v>8391</v>
      </c>
      <c r="O20" s="22">
        <v>159960</v>
      </c>
      <c r="P20" s="22">
        <v>161</v>
      </c>
      <c r="Q20" s="22">
        <v>42982</v>
      </c>
      <c r="R20" s="22">
        <v>601592</v>
      </c>
      <c r="S20" s="22" t="s">
        <v>46</v>
      </c>
      <c r="T20" s="22" t="s">
        <v>46</v>
      </c>
      <c r="U20" s="22" t="s">
        <v>46</v>
      </c>
      <c r="V20" s="22">
        <v>3</v>
      </c>
      <c r="W20" s="22">
        <v>104</v>
      </c>
      <c r="X20" s="22">
        <v>692</v>
      </c>
    </row>
    <row r="21" spans="2:24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2:3" s="2" customFormat="1" ht="12" customHeight="1">
      <c r="B22" s="8" t="s">
        <v>57</v>
      </c>
      <c r="C22" s="8"/>
    </row>
    <row r="23" spans="2:3" s="2" customFormat="1" ht="12" customHeight="1">
      <c r="B23" s="7"/>
      <c r="C23" s="7"/>
    </row>
    <row r="24" spans="2:6" s="2" customFormat="1" ht="12" customHeight="1">
      <c r="B24" s="7"/>
      <c r="C24" s="7"/>
      <c r="D24" s="12"/>
      <c r="E24" s="12"/>
      <c r="F24" s="12"/>
    </row>
    <row r="25" spans="2:3" s="2" customFormat="1" ht="12" customHeight="1">
      <c r="B25" s="7"/>
      <c r="C25" s="7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32">
    <mergeCell ref="M3:O3"/>
    <mergeCell ref="P3:R3"/>
    <mergeCell ref="L4:L5"/>
    <mergeCell ref="M4:M5"/>
    <mergeCell ref="N4:N5"/>
    <mergeCell ref="O4:O5"/>
    <mergeCell ref="J4:J5"/>
    <mergeCell ref="K4:K5"/>
    <mergeCell ref="B3:C5"/>
    <mergeCell ref="D3:F3"/>
    <mergeCell ref="G3:I3"/>
    <mergeCell ref="J3:L3"/>
    <mergeCell ref="T4:T5"/>
    <mergeCell ref="U4:U5"/>
    <mergeCell ref="S3:U3"/>
    <mergeCell ref="V3:X3"/>
    <mergeCell ref="D4:D5"/>
    <mergeCell ref="E4:E5"/>
    <mergeCell ref="F4:F5"/>
    <mergeCell ref="G4:G5"/>
    <mergeCell ref="H4:H5"/>
    <mergeCell ref="I4:I5"/>
    <mergeCell ref="V4:V5"/>
    <mergeCell ref="W4:W5"/>
    <mergeCell ref="X4:X5"/>
    <mergeCell ref="B6:C6"/>
    <mergeCell ref="B7:C7"/>
    <mergeCell ref="B8:C8"/>
    <mergeCell ref="P4:P5"/>
    <mergeCell ref="Q4:Q5"/>
    <mergeCell ref="R4:R5"/>
    <mergeCell ref="S4:S5"/>
  </mergeCells>
  <dataValidations count="2">
    <dataValidation allowBlank="1" showInputMessage="1" showErrorMessage="1" imeMode="on" sqref="A6:IV6"/>
    <dataValidation allowBlank="1" showInputMessage="1" showErrorMessage="1" imeMode="off" sqref="D7:X2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26"/>
  <sheetViews>
    <sheetView tabSelected="1" zoomScalePageLayoutView="0" workbookViewId="0" topLeftCell="A1">
      <selection activeCell="E41" sqref="E4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42" width="11.125" style="1" customWidth="1"/>
    <col min="43" max="16384" width="9.00390625" style="1" customWidth="1"/>
  </cols>
  <sheetData>
    <row r="1" spans="2:3" ht="14.25">
      <c r="B1" s="5" t="s">
        <v>58</v>
      </c>
      <c r="C1" s="5"/>
    </row>
    <row r="2" spans="4:42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2:42" s="4" customFormat="1" ht="12" customHeight="1">
      <c r="B3" s="38" t="s">
        <v>32</v>
      </c>
      <c r="C3" s="39"/>
      <c r="D3" s="31" t="s">
        <v>59</v>
      </c>
      <c r="E3" s="32"/>
      <c r="F3" s="33"/>
      <c r="G3" s="59" t="s">
        <v>60</v>
      </c>
      <c r="H3" s="60"/>
      <c r="I3" s="59" t="s">
        <v>61</v>
      </c>
      <c r="J3" s="60"/>
      <c r="K3" s="59" t="s">
        <v>62</v>
      </c>
      <c r="L3" s="60"/>
      <c r="M3" s="59" t="s">
        <v>63</v>
      </c>
      <c r="N3" s="60"/>
      <c r="O3" s="61" t="s">
        <v>64</v>
      </c>
      <c r="P3" s="60"/>
      <c r="Q3" s="59" t="s">
        <v>65</v>
      </c>
      <c r="R3" s="60"/>
      <c r="S3" s="61" t="s">
        <v>66</v>
      </c>
      <c r="T3" s="62"/>
      <c r="U3" s="59" t="s">
        <v>67</v>
      </c>
      <c r="V3" s="60"/>
      <c r="W3" s="59" t="s">
        <v>68</v>
      </c>
      <c r="X3" s="60"/>
      <c r="Y3" s="59" t="s">
        <v>69</v>
      </c>
      <c r="Z3" s="60"/>
      <c r="AA3" s="59" t="s">
        <v>70</v>
      </c>
      <c r="AB3" s="60"/>
      <c r="AC3" s="59" t="s">
        <v>71</v>
      </c>
      <c r="AD3" s="60"/>
      <c r="AE3" s="59" t="s">
        <v>72</v>
      </c>
      <c r="AF3" s="60"/>
      <c r="AG3" s="59" t="s">
        <v>73</v>
      </c>
      <c r="AH3" s="60"/>
      <c r="AI3" s="59" t="s">
        <v>74</v>
      </c>
      <c r="AJ3" s="60"/>
      <c r="AK3" s="59" t="s">
        <v>75</v>
      </c>
      <c r="AL3" s="60"/>
      <c r="AM3" s="59" t="s">
        <v>76</v>
      </c>
      <c r="AN3" s="60"/>
      <c r="AO3" s="59" t="s">
        <v>77</v>
      </c>
      <c r="AP3" s="60"/>
    </row>
    <row r="4" spans="2:42" s="4" customFormat="1" ht="12" customHeight="1">
      <c r="B4" s="40"/>
      <c r="C4" s="41"/>
      <c r="D4" s="34" t="s">
        <v>39</v>
      </c>
      <c r="E4" s="34" t="s">
        <v>40</v>
      </c>
      <c r="F4" s="36" t="s">
        <v>41</v>
      </c>
      <c r="G4" s="34" t="s">
        <v>40</v>
      </c>
      <c r="H4" s="36" t="s">
        <v>41</v>
      </c>
      <c r="I4" s="34" t="s">
        <v>40</v>
      </c>
      <c r="J4" s="36" t="s">
        <v>41</v>
      </c>
      <c r="K4" s="34" t="s">
        <v>40</v>
      </c>
      <c r="L4" s="36" t="s">
        <v>41</v>
      </c>
      <c r="M4" s="34" t="s">
        <v>40</v>
      </c>
      <c r="N4" s="36" t="s">
        <v>41</v>
      </c>
      <c r="O4" s="34" t="s">
        <v>40</v>
      </c>
      <c r="P4" s="36" t="s">
        <v>41</v>
      </c>
      <c r="Q4" s="34" t="s">
        <v>40</v>
      </c>
      <c r="R4" s="36" t="s">
        <v>41</v>
      </c>
      <c r="S4" s="34" t="s">
        <v>40</v>
      </c>
      <c r="T4" s="36" t="s">
        <v>41</v>
      </c>
      <c r="U4" s="34" t="s">
        <v>40</v>
      </c>
      <c r="V4" s="36" t="s">
        <v>41</v>
      </c>
      <c r="W4" s="34" t="s">
        <v>40</v>
      </c>
      <c r="X4" s="36" t="s">
        <v>41</v>
      </c>
      <c r="Y4" s="34" t="s">
        <v>40</v>
      </c>
      <c r="Z4" s="36" t="s">
        <v>41</v>
      </c>
      <c r="AA4" s="34" t="s">
        <v>40</v>
      </c>
      <c r="AB4" s="36" t="s">
        <v>41</v>
      </c>
      <c r="AC4" s="34" t="s">
        <v>40</v>
      </c>
      <c r="AD4" s="36" t="s">
        <v>41</v>
      </c>
      <c r="AE4" s="34" t="s">
        <v>40</v>
      </c>
      <c r="AF4" s="36" t="s">
        <v>41</v>
      </c>
      <c r="AG4" s="34" t="s">
        <v>40</v>
      </c>
      <c r="AH4" s="36" t="s">
        <v>41</v>
      </c>
      <c r="AI4" s="34" t="s">
        <v>40</v>
      </c>
      <c r="AJ4" s="36" t="s">
        <v>41</v>
      </c>
      <c r="AK4" s="34" t="s">
        <v>40</v>
      </c>
      <c r="AL4" s="36" t="s">
        <v>41</v>
      </c>
      <c r="AM4" s="34" t="s">
        <v>40</v>
      </c>
      <c r="AN4" s="36" t="s">
        <v>41</v>
      </c>
      <c r="AO4" s="34" t="s">
        <v>40</v>
      </c>
      <c r="AP4" s="36" t="s">
        <v>41</v>
      </c>
    </row>
    <row r="5" spans="2:42" s="4" customFormat="1" ht="12">
      <c r="B5" s="42"/>
      <c r="C5" s="43"/>
      <c r="D5" s="35"/>
      <c r="E5" s="35"/>
      <c r="F5" s="37"/>
      <c r="G5" s="35"/>
      <c r="H5" s="37"/>
      <c r="I5" s="35"/>
      <c r="J5" s="37"/>
      <c r="K5" s="35"/>
      <c r="L5" s="37"/>
      <c r="M5" s="35"/>
      <c r="N5" s="37"/>
      <c r="O5" s="35"/>
      <c r="P5" s="37"/>
      <c r="Q5" s="35"/>
      <c r="R5" s="37"/>
      <c r="S5" s="35"/>
      <c r="T5" s="37"/>
      <c r="U5" s="35"/>
      <c r="V5" s="37"/>
      <c r="W5" s="35"/>
      <c r="X5" s="37"/>
      <c r="Y5" s="35"/>
      <c r="Z5" s="37"/>
      <c r="AA5" s="35"/>
      <c r="AB5" s="37"/>
      <c r="AC5" s="35"/>
      <c r="AD5" s="37"/>
      <c r="AE5" s="35"/>
      <c r="AF5" s="37"/>
      <c r="AG5" s="35"/>
      <c r="AH5" s="37"/>
      <c r="AI5" s="35"/>
      <c r="AJ5" s="37"/>
      <c r="AK5" s="35"/>
      <c r="AL5" s="37"/>
      <c r="AM5" s="35"/>
      <c r="AN5" s="37"/>
      <c r="AO5" s="35"/>
      <c r="AP5" s="37"/>
    </row>
    <row r="6" spans="2:42" s="2" customFormat="1" ht="12" customHeight="1">
      <c r="B6" s="44"/>
      <c r="C6" s="45"/>
      <c r="D6" s="3" t="s">
        <v>78</v>
      </c>
      <c r="E6" s="3" t="s">
        <v>79</v>
      </c>
      <c r="F6" s="3" t="s">
        <v>44</v>
      </c>
      <c r="G6" s="3" t="s">
        <v>79</v>
      </c>
      <c r="H6" s="3" t="s">
        <v>44</v>
      </c>
      <c r="I6" s="3" t="s">
        <v>79</v>
      </c>
      <c r="J6" s="3" t="s">
        <v>44</v>
      </c>
      <c r="K6" s="3" t="s">
        <v>79</v>
      </c>
      <c r="L6" s="3" t="s">
        <v>44</v>
      </c>
      <c r="M6" s="3" t="s">
        <v>79</v>
      </c>
      <c r="N6" s="3" t="s">
        <v>44</v>
      </c>
      <c r="O6" s="3" t="s">
        <v>79</v>
      </c>
      <c r="P6" s="3" t="s">
        <v>44</v>
      </c>
      <c r="Q6" s="3" t="s">
        <v>79</v>
      </c>
      <c r="R6" s="3" t="s">
        <v>44</v>
      </c>
      <c r="S6" s="3" t="s">
        <v>79</v>
      </c>
      <c r="T6" s="3" t="s">
        <v>44</v>
      </c>
      <c r="U6" s="3" t="s">
        <v>79</v>
      </c>
      <c r="V6" s="3" t="s">
        <v>44</v>
      </c>
      <c r="W6" s="3" t="s">
        <v>79</v>
      </c>
      <c r="X6" s="3" t="s">
        <v>44</v>
      </c>
      <c r="Y6" s="3" t="s">
        <v>79</v>
      </c>
      <c r="Z6" s="3" t="s">
        <v>44</v>
      </c>
      <c r="AA6" s="3" t="s">
        <v>79</v>
      </c>
      <c r="AB6" s="3" t="s">
        <v>44</v>
      </c>
      <c r="AC6" s="3" t="s">
        <v>79</v>
      </c>
      <c r="AD6" s="3" t="s">
        <v>44</v>
      </c>
      <c r="AE6" s="3" t="s">
        <v>79</v>
      </c>
      <c r="AF6" s="3" t="s">
        <v>44</v>
      </c>
      <c r="AG6" s="3" t="s">
        <v>79</v>
      </c>
      <c r="AH6" s="3" t="s">
        <v>44</v>
      </c>
      <c r="AI6" s="3" t="s">
        <v>79</v>
      </c>
      <c r="AJ6" s="3" t="s">
        <v>44</v>
      </c>
      <c r="AK6" s="3" t="s">
        <v>79</v>
      </c>
      <c r="AL6" s="3" t="s">
        <v>44</v>
      </c>
      <c r="AM6" s="3" t="s">
        <v>79</v>
      </c>
      <c r="AN6" s="3" t="s">
        <v>44</v>
      </c>
      <c r="AO6" s="3" t="s">
        <v>79</v>
      </c>
      <c r="AP6" s="3" t="s">
        <v>44</v>
      </c>
    </row>
    <row r="7" spans="2:42" s="2" customFormat="1" ht="12" customHeight="1">
      <c r="B7" s="57" t="s">
        <v>80</v>
      </c>
      <c r="C7" s="58"/>
      <c r="D7" s="11">
        <v>10841</v>
      </c>
      <c r="E7" s="11">
        <v>1897736</v>
      </c>
      <c r="F7" s="11">
        <v>29812253</v>
      </c>
      <c r="G7" s="11">
        <v>1200378</v>
      </c>
      <c r="H7" s="11">
        <v>19377878</v>
      </c>
      <c r="I7" s="11">
        <v>17777</v>
      </c>
      <c r="J7" s="11">
        <v>368713</v>
      </c>
      <c r="K7" s="11">
        <v>24635</v>
      </c>
      <c r="L7" s="11">
        <v>418780</v>
      </c>
      <c r="M7" s="11">
        <v>58505</v>
      </c>
      <c r="N7" s="11">
        <v>355594</v>
      </c>
      <c r="O7" s="11">
        <v>7898</v>
      </c>
      <c r="P7" s="11">
        <v>70787</v>
      </c>
      <c r="Q7" s="11">
        <v>145015</v>
      </c>
      <c r="R7" s="11">
        <v>1709769</v>
      </c>
      <c r="S7" s="11">
        <v>3444</v>
      </c>
      <c r="T7" s="11">
        <v>41712</v>
      </c>
      <c r="U7" s="11">
        <v>1978</v>
      </c>
      <c r="V7" s="11">
        <v>19470</v>
      </c>
      <c r="W7" s="11">
        <v>44174</v>
      </c>
      <c r="X7" s="11">
        <v>497498</v>
      </c>
      <c r="Y7" s="11">
        <v>72258</v>
      </c>
      <c r="Z7" s="11">
        <v>1101606</v>
      </c>
      <c r="AA7" s="11">
        <v>4348</v>
      </c>
      <c r="AB7" s="11">
        <v>85847</v>
      </c>
      <c r="AC7" s="11">
        <v>6299</v>
      </c>
      <c r="AD7" s="11">
        <v>73350</v>
      </c>
      <c r="AE7" s="11">
        <v>19762</v>
      </c>
      <c r="AF7" s="11">
        <v>336445</v>
      </c>
      <c r="AG7" s="11">
        <v>96720</v>
      </c>
      <c r="AH7" s="11">
        <v>1744784</v>
      </c>
      <c r="AI7" s="11">
        <v>70446</v>
      </c>
      <c r="AJ7" s="11">
        <v>1374627</v>
      </c>
      <c r="AK7" s="11">
        <v>60675</v>
      </c>
      <c r="AL7" s="11">
        <v>808811</v>
      </c>
      <c r="AM7" s="11">
        <v>55426</v>
      </c>
      <c r="AN7" s="11">
        <v>1274061</v>
      </c>
      <c r="AO7" s="11">
        <v>7998</v>
      </c>
      <c r="AP7" s="11">
        <v>152521</v>
      </c>
    </row>
    <row r="8" spans="2:42" s="21" customFormat="1" ht="12" customHeight="1">
      <c r="B8" s="53" t="s">
        <v>81</v>
      </c>
      <c r="C8" s="54"/>
      <c r="D8" s="14">
        <f aca="true" t="shared" si="0" ref="D8:AP8">SUM(D9:D20)</f>
        <v>11910</v>
      </c>
      <c r="E8" s="14">
        <f t="shared" si="0"/>
        <v>2303922</v>
      </c>
      <c r="F8" s="14">
        <f t="shared" si="0"/>
        <v>33203623</v>
      </c>
      <c r="G8" s="14">
        <f t="shared" si="0"/>
        <v>1313270</v>
      </c>
      <c r="H8" s="14">
        <f t="shared" si="0"/>
        <v>21062916</v>
      </c>
      <c r="I8" s="14">
        <f t="shared" si="0"/>
        <v>8995</v>
      </c>
      <c r="J8" s="14">
        <f t="shared" si="0"/>
        <v>144592</v>
      </c>
      <c r="K8" s="14">
        <f t="shared" si="0"/>
        <v>28941</v>
      </c>
      <c r="L8" s="14">
        <f t="shared" si="0"/>
        <v>445855</v>
      </c>
      <c r="M8" s="14">
        <f t="shared" si="0"/>
        <v>53965</v>
      </c>
      <c r="N8" s="14">
        <f t="shared" si="0"/>
        <v>382979</v>
      </c>
      <c r="O8" s="14">
        <f t="shared" si="0"/>
        <v>5724</v>
      </c>
      <c r="P8" s="14">
        <f t="shared" si="0"/>
        <v>63975</v>
      </c>
      <c r="Q8" s="14">
        <f t="shared" si="0"/>
        <v>167465</v>
      </c>
      <c r="R8" s="14">
        <f t="shared" si="0"/>
        <v>1872849</v>
      </c>
      <c r="S8" s="14">
        <f t="shared" si="0"/>
        <v>6514</v>
      </c>
      <c r="T8" s="14">
        <f t="shared" si="0"/>
        <v>89428</v>
      </c>
      <c r="U8" s="14">
        <f t="shared" si="0"/>
        <v>356</v>
      </c>
      <c r="V8" s="14">
        <f t="shared" si="0"/>
        <v>5471</v>
      </c>
      <c r="W8" s="14">
        <f t="shared" si="0"/>
        <v>72821</v>
      </c>
      <c r="X8" s="14">
        <f t="shared" si="0"/>
        <v>451655</v>
      </c>
      <c r="Y8" s="14">
        <f t="shared" si="0"/>
        <v>269220</v>
      </c>
      <c r="Z8" s="14">
        <f t="shared" si="0"/>
        <v>2056865</v>
      </c>
      <c r="AA8" s="14">
        <f t="shared" si="0"/>
        <v>3223</v>
      </c>
      <c r="AB8" s="14">
        <f t="shared" si="0"/>
        <v>62293</v>
      </c>
      <c r="AC8" s="14">
        <f t="shared" si="0"/>
        <v>15958</v>
      </c>
      <c r="AD8" s="14">
        <f t="shared" si="0"/>
        <v>166596</v>
      </c>
      <c r="AE8" s="14">
        <f t="shared" si="0"/>
        <v>19178</v>
      </c>
      <c r="AF8" s="14">
        <f t="shared" si="0"/>
        <v>353475</v>
      </c>
      <c r="AG8" s="14">
        <f>SUM(AG9:AG20)</f>
        <v>79168</v>
      </c>
      <c r="AH8" s="14">
        <f>SUM(AH9:AH20)</f>
        <v>1437646</v>
      </c>
      <c r="AI8" s="14">
        <f t="shared" si="0"/>
        <v>172011</v>
      </c>
      <c r="AJ8" s="14">
        <f t="shared" si="0"/>
        <v>3183592</v>
      </c>
      <c r="AK8" s="14">
        <f t="shared" si="0"/>
        <v>60771</v>
      </c>
      <c r="AL8" s="14">
        <f t="shared" si="0"/>
        <v>810433</v>
      </c>
      <c r="AM8" s="14">
        <f t="shared" si="0"/>
        <v>24031</v>
      </c>
      <c r="AN8" s="14">
        <f t="shared" si="0"/>
        <v>593957</v>
      </c>
      <c r="AO8" s="14">
        <f t="shared" si="0"/>
        <v>2311</v>
      </c>
      <c r="AP8" s="14">
        <f t="shared" si="0"/>
        <v>19046</v>
      </c>
    </row>
    <row r="9" spans="2:42" s="2" customFormat="1" ht="12" customHeight="1">
      <c r="B9" s="23" t="s">
        <v>82</v>
      </c>
      <c r="C9" s="10" t="s">
        <v>32</v>
      </c>
      <c r="D9" s="11">
        <v>978</v>
      </c>
      <c r="E9" s="11">
        <v>166492</v>
      </c>
      <c r="F9" s="11">
        <v>2543337</v>
      </c>
      <c r="G9" s="11">
        <v>116842</v>
      </c>
      <c r="H9" s="11">
        <v>1848436</v>
      </c>
      <c r="I9" s="11" t="s">
        <v>46</v>
      </c>
      <c r="J9" s="11" t="s">
        <v>46</v>
      </c>
      <c r="K9" s="11">
        <v>2369</v>
      </c>
      <c r="L9" s="11">
        <v>35450</v>
      </c>
      <c r="M9" s="11">
        <v>5757</v>
      </c>
      <c r="N9" s="11">
        <v>25876</v>
      </c>
      <c r="O9" s="11">
        <v>325</v>
      </c>
      <c r="P9" s="11">
        <v>3100</v>
      </c>
      <c r="Q9" s="11">
        <v>9260</v>
      </c>
      <c r="R9" s="11">
        <v>79498</v>
      </c>
      <c r="S9" s="11">
        <v>3577</v>
      </c>
      <c r="T9" s="11">
        <v>52000</v>
      </c>
      <c r="U9" s="11">
        <v>15</v>
      </c>
      <c r="V9" s="11">
        <v>60</v>
      </c>
      <c r="W9" s="11">
        <v>2985</v>
      </c>
      <c r="X9" s="11">
        <v>22300</v>
      </c>
      <c r="Y9" s="11">
        <v>496</v>
      </c>
      <c r="Z9" s="11">
        <v>5500</v>
      </c>
      <c r="AA9" s="11" t="s">
        <v>46</v>
      </c>
      <c r="AB9" s="11" t="s">
        <v>46</v>
      </c>
      <c r="AC9" s="11">
        <v>224</v>
      </c>
      <c r="AD9" s="11">
        <v>3500</v>
      </c>
      <c r="AE9" s="11">
        <v>1608</v>
      </c>
      <c r="AF9" s="11">
        <v>22600</v>
      </c>
      <c r="AG9" s="11">
        <v>3230</v>
      </c>
      <c r="AH9" s="11">
        <v>46640</v>
      </c>
      <c r="AI9" s="11">
        <v>18026</v>
      </c>
      <c r="AJ9" s="11">
        <v>363659</v>
      </c>
      <c r="AK9" s="11">
        <v>875</v>
      </c>
      <c r="AL9" s="11">
        <v>14192</v>
      </c>
      <c r="AM9" s="11">
        <v>720</v>
      </c>
      <c r="AN9" s="11">
        <v>18200</v>
      </c>
      <c r="AO9" s="11">
        <v>183</v>
      </c>
      <c r="AP9" s="11">
        <v>2326</v>
      </c>
    </row>
    <row r="10" spans="2:42" s="18" customFormat="1" ht="12" customHeight="1">
      <c r="B10" s="24" t="s">
        <v>83</v>
      </c>
      <c r="C10" s="10"/>
      <c r="D10" s="22">
        <v>824</v>
      </c>
      <c r="E10" s="22">
        <v>153035</v>
      </c>
      <c r="F10" s="22">
        <v>2167618</v>
      </c>
      <c r="G10" s="22">
        <v>92016</v>
      </c>
      <c r="H10" s="22">
        <v>1463593</v>
      </c>
      <c r="I10" s="22">
        <v>121</v>
      </c>
      <c r="J10" s="22">
        <v>907</v>
      </c>
      <c r="K10" s="22">
        <v>1578</v>
      </c>
      <c r="L10" s="22">
        <v>25640</v>
      </c>
      <c r="M10" s="22">
        <v>4225</v>
      </c>
      <c r="N10" s="22">
        <v>23438</v>
      </c>
      <c r="O10" s="22">
        <v>180</v>
      </c>
      <c r="P10" s="22">
        <v>800</v>
      </c>
      <c r="Q10" s="22">
        <v>5805</v>
      </c>
      <c r="R10" s="22">
        <v>61160</v>
      </c>
      <c r="S10" s="22">
        <v>112</v>
      </c>
      <c r="T10" s="22">
        <v>2900</v>
      </c>
      <c r="U10" s="22" t="s">
        <v>46</v>
      </c>
      <c r="V10" s="22" t="s">
        <v>46</v>
      </c>
      <c r="W10" s="22">
        <v>22835</v>
      </c>
      <c r="X10" s="22">
        <v>145400</v>
      </c>
      <c r="Y10" s="22">
        <v>5514</v>
      </c>
      <c r="Z10" s="22">
        <v>71250</v>
      </c>
      <c r="AA10" s="22" t="s">
        <v>46</v>
      </c>
      <c r="AB10" s="22" t="s">
        <v>46</v>
      </c>
      <c r="AC10" s="22">
        <v>506</v>
      </c>
      <c r="AD10" s="22">
        <v>4380</v>
      </c>
      <c r="AE10" s="22">
        <v>476</v>
      </c>
      <c r="AF10" s="22">
        <v>5150</v>
      </c>
      <c r="AG10" s="22">
        <v>6210</v>
      </c>
      <c r="AH10" s="22">
        <v>134785</v>
      </c>
      <c r="AI10" s="22">
        <v>9078</v>
      </c>
      <c r="AJ10" s="22">
        <v>161800</v>
      </c>
      <c r="AK10" s="22">
        <v>3397</v>
      </c>
      <c r="AL10" s="22">
        <v>53635</v>
      </c>
      <c r="AM10" s="22">
        <v>706</v>
      </c>
      <c r="AN10" s="22">
        <v>10000</v>
      </c>
      <c r="AO10" s="22">
        <v>276</v>
      </c>
      <c r="AP10" s="22">
        <v>2780</v>
      </c>
    </row>
    <row r="11" spans="2:42" s="18" customFormat="1" ht="12" customHeight="1">
      <c r="B11" s="24" t="s">
        <v>84</v>
      </c>
      <c r="C11" s="10"/>
      <c r="D11" s="22">
        <v>1111</v>
      </c>
      <c r="E11" s="22">
        <v>209664</v>
      </c>
      <c r="F11" s="22">
        <v>2952856</v>
      </c>
      <c r="G11" s="22">
        <v>123627</v>
      </c>
      <c r="H11" s="22">
        <v>1990609</v>
      </c>
      <c r="I11" s="22">
        <v>497</v>
      </c>
      <c r="J11" s="22">
        <v>7500</v>
      </c>
      <c r="K11" s="22">
        <v>1341</v>
      </c>
      <c r="L11" s="22">
        <v>23640</v>
      </c>
      <c r="M11" s="22">
        <v>8740</v>
      </c>
      <c r="N11" s="22">
        <v>46880</v>
      </c>
      <c r="O11" s="22">
        <v>545</v>
      </c>
      <c r="P11" s="22">
        <v>5415</v>
      </c>
      <c r="Q11" s="22">
        <v>5970</v>
      </c>
      <c r="R11" s="22">
        <v>76056</v>
      </c>
      <c r="S11" s="22">
        <v>225</v>
      </c>
      <c r="T11" s="22">
        <v>1500</v>
      </c>
      <c r="U11" s="22" t="s">
        <v>46</v>
      </c>
      <c r="V11" s="22" t="s">
        <v>46</v>
      </c>
      <c r="W11" s="22">
        <v>8479</v>
      </c>
      <c r="X11" s="22">
        <v>40215</v>
      </c>
      <c r="Y11" s="22">
        <v>16308</v>
      </c>
      <c r="Z11" s="22">
        <v>159575</v>
      </c>
      <c r="AA11" s="22">
        <v>372</v>
      </c>
      <c r="AB11" s="22">
        <v>8500</v>
      </c>
      <c r="AC11" s="22">
        <v>7917</v>
      </c>
      <c r="AD11" s="22">
        <v>50523</v>
      </c>
      <c r="AE11" s="22">
        <v>1161</v>
      </c>
      <c r="AF11" s="22">
        <v>16104</v>
      </c>
      <c r="AG11" s="22">
        <v>10964</v>
      </c>
      <c r="AH11" s="22">
        <v>114582</v>
      </c>
      <c r="AI11" s="22">
        <v>10978</v>
      </c>
      <c r="AJ11" s="22">
        <v>189225</v>
      </c>
      <c r="AK11" s="22">
        <v>5119</v>
      </c>
      <c r="AL11" s="22">
        <v>53382</v>
      </c>
      <c r="AM11" s="22">
        <v>7403</v>
      </c>
      <c r="AN11" s="22">
        <v>168700</v>
      </c>
      <c r="AO11" s="22">
        <v>18</v>
      </c>
      <c r="AP11" s="22">
        <v>450</v>
      </c>
    </row>
    <row r="12" spans="2:42" s="2" customFormat="1" ht="12" customHeight="1">
      <c r="B12" s="24" t="s">
        <v>85</v>
      </c>
      <c r="C12" s="10"/>
      <c r="D12" s="11">
        <v>989</v>
      </c>
      <c r="E12" s="11">
        <v>331201</v>
      </c>
      <c r="F12" s="11">
        <v>3807067</v>
      </c>
      <c r="G12" s="11">
        <v>101446</v>
      </c>
      <c r="H12" s="11">
        <v>1609674</v>
      </c>
      <c r="I12" s="11">
        <v>150</v>
      </c>
      <c r="J12" s="11">
        <v>1550</v>
      </c>
      <c r="K12" s="11">
        <v>3109</v>
      </c>
      <c r="L12" s="11">
        <v>47164</v>
      </c>
      <c r="M12" s="11">
        <v>2024</v>
      </c>
      <c r="N12" s="11">
        <v>11115</v>
      </c>
      <c r="O12" s="11">
        <v>189</v>
      </c>
      <c r="P12" s="11">
        <v>3000</v>
      </c>
      <c r="Q12" s="11">
        <v>24415</v>
      </c>
      <c r="R12" s="11">
        <v>341035</v>
      </c>
      <c r="S12" s="11">
        <v>122</v>
      </c>
      <c r="T12" s="11">
        <v>1830</v>
      </c>
      <c r="U12" s="11">
        <v>92</v>
      </c>
      <c r="V12" s="11">
        <v>2270</v>
      </c>
      <c r="W12" s="11">
        <v>5627</v>
      </c>
      <c r="X12" s="11">
        <v>35848</v>
      </c>
      <c r="Y12" s="11">
        <v>147646</v>
      </c>
      <c r="Z12" s="11">
        <v>878509</v>
      </c>
      <c r="AA12" s="11" t="s">
        <v>46</v>
      </c>
      <c r="AB12" s="11" t="s">
        <v>46</v>
      </c>
      <c r="AC12" s="11">
        <v>986</v>
      </c>
      <c r="AD12" s="11">
        <v>9490</v>
      </c>
      <c r="AE12" s="11">
        <v>999</v>
      </c>
      <c r="AF12" s="11">
        <v>12340</v>
      </c>
      <c r="AG12" s="11">
        <v>24805</v>
      </c>
      <c r="AH12" s="11">
        <v>493052</v>
      </c>
      <c r="AI12" s="11">
        <v>8785</v>
      </c>
      <c r="AJ12" s="11">
        <v>163660</v>
      </c>
      <c r="AK12" s="11">
        <v>10068</v>
      </c>
      <c r="AL12" s="11">
        <v>176062</v>
      </c>
      <c r="AM12" s="11">
        <v>632</v>
      </c>
      <c r="AN12" s="11">
        <v>19268</v>
      </c>
      <c r="AO12" s="11">
        <v>106</v>
      </c>
      <c r="AP12" s="11">
        <v>1200</v>
      </c>
    </row>
    <row r="13" spans="2:42" s="18" customFormat="1" ht="12" customHeight="1">
      <c r="B13" s="24" t="s">
        <v>53</v>
      </c>
      <c r="C13" s="10"/>
      <c r="D13" s="22">
        <v>1025</v>
      </c>
      <c r="E13" s="22">
        <v>162909</v>
      </c>
      <c r="F13" s="22">
        <v>2485993</v>
      </c>
      <c r="G13" s="22">
        <v>115429</v>
      </c>
      <c r="H13" s="22">
        <v>1807148</v>
      </c>
      <c r="I13" s="22" t="s">
        <v>46</v>
      </c>
      <c r="J13" s="22" t="s">
        <v>46</v>
      </c>
      <c r="K13" s="22">
        <v>3389</v>
      </c>
      <c r="L13" s="22">
        <v>49274</v>
      </c>
      <c r="M13" s="22">
        <v>3124</v>
      </c>
      <c r="N13" s="22">
        <v>19526</v>
      </c>
      <c r="O13" s="22">
        <v>618</v>
      </c>
      <c r="P13" s="22">
        <v>10000</v>
      </c>
      <c r="Q13" s="22">
        <v>5816</v>
      </c>
      <c r="R13" s="22">
        <v>58580</v>
      </c>
      <c r="S13" s="22">
        <v>644</v>
      </c>
      <c r="T13" s="22">
        <v>5700</v>
      </c>
      <c r="U13" s="22" t="s">
        <v>46</v>
      </c>
      <c r="V13" s="22" t="s">
        <v>46</v>
      </c>
      <c r="W13" s="22" t="s">
        <v>46</v>
      </c>
      <c r="X13" s="22" t="s">
        <v>46</v>
      </c>
      <c r="Y13" s="22">
        <v>3587</v>
      </c>
      <c r="Z13" s="22">
        <v>42850</v>
      </c>
      <c r="AA13" s="22" t="s">
        <v>46</v>
      </c>
      <c r="AB13" s="22" t="s">
        <v>46</v>
      </c>
      <c r="AC13" s="22">
        <v>174</v>
      </c>
      <c r="AD13" s="22">
        <v>1800</v>
      </c>
      <c r="AE13" s="22">
        <v>90</v>
      </c>
      <c r="AF13" s="22">
        <v>1500</v>
      </c>
      <c r="AG13" s="22">
        <v>3800</v>
      </c>
      <c r="AH13" s="22">
        <v>87967</v>
      </c>
      <c r="AI13" s="22">
        <v>14454</v>
      </c>
      <c r="AJ13" s="22">
        <v>239680</v>
      </c>
      <c r="AK13" s="22">
        <v>9656</v>
      </c>
      <c r="AL13" s="22">
        <v>105644</v>
      </c>
      <c r="AM13" s="22">
        <v>2128</v>
      </c>
      <c r="AN13" s="22">
        <v>56324</v>
      </c>
      <c r="AO13" s="22" t="s">
        <v>46</v>
      </c>
      <c r="AP13" s="22" t="s">
        <v>46</v>
      </c>
    </row>
    <row r="14" spans="2:42" s="18" customFormat="1" ht="12" customHeight="1">
      <c r="B14" s="24" t="s">
        <v>54</v>
      </c>
      <c r="C14" s="10"/>
      <c r="D14" s="22">
        <v>1158</v>
      </c>
      <c r="E14" s="22">
        <v>247254</v>
      </c>
      <c r="F14" s="22">
        <v>3120484</v>
      </c>
      <c r="G14" s="22">
        <v>125281</v>
      </c>
      <c r="H14" s="22">
        <v>2033014</v>
      </c>
      <c r="I14" s="22">
        <v>627</v>
      </c>
      <c r="J14" s="22">
        <v>9000</v>
      </c>
      <c r="K14" s="22">
        <v>2272</v>
      </c>
      <c r="L14" s="22">
        <v>38926</v>
      </c>
      <c r="M14" s="22">
        <v>3035</v>
      </c>
      <c r="N14" s="22">
        <v>24329</v>
      </c>
      <c r="O14" s="22">
        <v>867</v>
      </c>
      <c r="P14" s="22">
        <v>10250</v>
      </c>
      <c r="Q14" s="22">
        <v>45555</v>
      </c>
      <c r="R14" s="22">
        <v>230570</v>
      </c>
      <c r="S14" s="22">
        <v>410</v>
      </c>
      <c r="T14" s="22">
        <v>6558</v>
      </c>
      <c r="U14" s="22" t="s">
        <v>46</v>
      </c>
      <c r="V14" s="22" t="s">
        <v>46</v>
      </c>
      <c r="W14" s="22">
        <v>3402</v>
      </c>
      <c r="X14" s="22">
        <v>27200</v>
      </c>
      <c r="Y14" s="22">
        <v>41361</v>
      </c>
      <c r="Z14" s="22">
        <v>322160</v>
      </c>
      <c r="AA14" s="22">
        <v>57</v>
      </c>
      <c r="AB14" s="22">
        <v>1160</v>
      </c>
      <c r="AC14" s="22">
        <v>351</v>
      </c>
      <c r="AD14" s="22">
        <v>3407</v>
      </c>
      <c r="AE14" s="22">
        <v>146</v>
      </c>
      <c r="AF14" s="22">
        <v>2350</v>
      </c>
      <c r="AG14" s="22">
        <v>3751</v>
      </c>
      <c r="AH14" s="22">
        <v>83100</v>
      </c>
      <c r="AI14" s="22">
        <v>14652</v>
      </c>
      <c r="AJ14" s="22">
        <v>241420</v>
      </c>
      <c r="AK14" s="22">
        <v>3679</v>
      </c>
      <c r="AL14" s="22">
        <v>61100</v>
      </c>
      <c r="AM14" s="22">
        <v>1160</v>
      </c>
      <c r="AN14" s="22">
        <v>19460</v>
      </c>
      <c r="AO14" s="22">
        <v>648</v>
      </c>
      <c r="AP14" s="22">
        <v>6480</v>
      </c>
    </row>
    <row r="15" spans="2:42" s="18" customFormat="1" ht="12" customHeight="1">
      <c r="B15" s="24" t="s">
        <v>55</v>
      </c>
      <c r="C15" s="10"/>
      <c r="D15" s="22">
        <v>1014</v>
      </c>
      <c r="E15" s="22">
        <v>194901</v>
      </c>
      <c r="F15" s="22">
        <v>3048136</v>
      </c>
      <c r="G15" s="22">
        <v>111611</v>
      </c>
      <c r="H15" s="22">
        <v>1806009</v>
      </c>
      <c r="I15" s="22">
        <v>1557</v>
      </c>
      <c r="J15" s="22">
        <v>30800</v>
      </c>
      <c r="K15" s="22">
        <v>1780</v>
      </c>
      <c r="L15" s="22">
        <v>22165</v>
      </c>
      <c r="M15" s="22">
        <v>4126</v>
      </c>
      <c r="N15" s="22">
        <v>22240</v>
      </c>
      <c r="O15" s="22" t="s">
        <v>46</v>
      </c>
      <c r="P15" s="22" t="s">
        <v>46</v>
      </c>
      <c r="Q15" s="22">
        <v>26748</v>
      </c>
      <c r="R15" s="22">
        <v>466258</v>
      </c>
      <c r="S15" s="22" t="s">
        <v>46</v>
      </c>
      <c r="T15" s="22" t="s">
        <v>46</v>
      </c>
      <c r="U15" s="22">
        <v>27</v>
      </c>
      <c r="V15" s="22">
        <v>350</v>
      </c>
      <c r="W15" s="22">
        <v>11116</v>
      </c>
      <c r="X15" s="22">
        <v>57100</v>
      </c>
      <c r="Y15" s="22">
        <v>7912</v>
      </c>
      <c r="Z15" s="22">
        <v>85010</v>
      </c>
      <c r="AA15" s="22">
        <v>205</v>
      </c>
      <c r="AB15" s="22">
        <v>1800</v>
      </c>
      <c r="AC15" s="22">
        <v>413</v>
      </c>
      <c r="AD15" s="22">
        <v>8300</v>
      </c>
      <c r="AE15" s="22">
        <v>2733</v>
      </c>
      <c r="AF15" s="22">
        <v>43545</v>
      </c>
      <c r="AG15" s="22">
        <v>6807</v>
      </c>
      <c r="AH15" s="22">
        <v>133760</v>
      </c>
      <c r="AI15" s="22">
        <v>10778</v>
      </c>
      <c r="AJ15" s="22">
        <v>186073</v>
      </c>
      <c r="AK15" s="22">
        <v>3106</v>
      </c>
      <c r="AL15" s="22">
        <v>50342</v>
      </c>
      <c r="AM15" s="22">
        <v>5982</v>
      </c>
      <c r="AN15" s="22">
        <v>134384</v>
      </c>
      <c r="AO15" s="22" t="s">
        <v>46</v>
      </c>
      <c r="AP15" s="22" t="s">
        <v>46</v>
      </c>
    </row>
    <row r="16" spans="2:42" s="18" customFormat="1" ht="12" customHeight="1">
      <c r="B16" s="24" t="s">
        <v>56</v>
      </c>
      <c r="C16" s="10"/>
      <c r="D16" s="22">
        <v>1170</v>
      </c>
      <c r="E16" s="22">
        <v>210837</v>
      </c>
      <c r="F16" s="22">
        <v>3344310</v>
      </c>
      <c r="G16" s="22">
        <v>124438</v>
      </c>
      <c r="H16" s="22">
        <v>2010399</v>
      </c>
      <c r="I16" s="22">
        <v>661</v>
      </c>
      <c r="J16" s="22">
        <v>11685</v>
      </c>
      <c r="K16" s="22">
        <v>3542</v>
      </c>
      <c r="L16" s="22">
        <v>52573</v>
      </c>
      <c r="M16" s="22">
        <v>3123</v>
      </c>
      <c r="N16" s="22">
        <v>20160</v>
      </c>
      <c r="O16" s="22">
        <v>583</v>
      </c>
      <c r="P16" s="22">
        <v>6900</v>
      </c>
      <c r="Q16" s="22">
        <v>6194</v>
      </c>
      <c r="R16" s="22">
        <v>61400</v>
      </c>
      <c r="S16" s="22">
        <v>210</v>
      </c>
      <c r="T16" s="22">
        <v>2375</v>
      </c>
      <c r="U16" s="22" t="s">
        <v>46</v>
      </c>
      <c r="V16" s="22" t="s">
        <v>46</v>
      </c>
      <c r="W16" s="22">
        <v>8374</v>
      </c>
      <c r="X16" s="22">
        <v>46185</v>
      </c>
      <c r="Y16" s="22">
        <v>1705</v>
      </c>
      <c r="Z16" s="22">
        <v>23696</v>
      </c>
      <c r="AA16" s="22">
        <v>796</v>
      </c>
      <c r="AB16" s="22">
        <v>12950</v>
      </c>
      <c r="AC16" s="22">
        <v>1143</v>
      </c>
      <c r="AD16" s="22">
        <v>16735</v>
      </c>
      <c r="AE16" s="22">
        <v>2455</v>
      </c>
      <c r="AF16" s="22">
        <v>34229</v>
      </c>
      <c r="AG16" s="22">
        <v>5228</v>
      </c>
      <c r="AH16" s="22">
        <v>80688</v>
      </c>
      <c r="AI16" s="22">
        <v>44303</v>
      </c>
      <c r="AJ16" s="22">
        <v>906260</v>
      </c>
      <c r="AK16" s="22">
        <v>7637</v>
      </c>
      <c r="AL16" s="22">
        <v>51425</v>
      </c>
      <c r="AM16" s="22">
        <v>137</v>
      </c>
      <c r="AN16" s="22">
        <v>1950</v>
      </c>
      <c r="AO16" s="22">
        <v>308</v>
      </c>
      <c r="AP16" s="22">
        <v>4700</v>
      </c>
    </row>
    <row r="17" spans="2:42" s="18" customFormat="1" ht="12" customHeight="1">
      <c r="B17" s="24" t="s">
        <v>86</v>
      </c>
      <c r="C17" s="10"/>
      <c r="D17" s="22">
        <v>893</v>
      </c>
      <c r="E17" s="22">
        <v>147423</v>
      </c>
      <c r="F17" s="22">
        <v>2241803</v>
      </c>
      <c r="G17" s="22">
        <v>102366</v>
      </c>
      <c r="H17" s="22">
        <v>1648949</v>
      </c>
      <c r="I17" s="22">
        <v>385</v>
      </c>
      <c r="J17" s="22">
        <v>4800</v>
      </c>
      <c r="K17" s="22">
        <v>4119</v>
      </c>
      <c r="L17" s="22">
        <v>59430</v>
      </c>
      <c r="M17" s="22">
        <v>2519</v>
      </c>
      <c r="N17" s="22">
        <v>17050</v>
      </c>
      <c r="O17" s="22">
        <v>1015</v>
      </c>
      <c r="P17" s="22">
        <v>10400</v>
      </c>
      <c r="Q17" s="22">
        <v>10108</v>
      </c>
      <c r="R17" s="22">
        <v>89010</v>
      </c>
      <c r="S17" s="22" t="s">
        <v>46</v>
      </c>
      <c r="T17" s="22" t="s">
        <v>46</v>
      </c>
      <c r="U17" s="22">
        <v>14</v>
      </c>
      <c r="V17" s="22">
        <v>91</v>
      </c>
      <c r="W17" s="22">
        <v>532</v>
      </c>
      <c r="X17" s="22">
        <v>7002</v>
      </c>
      <c r="Y17" s="22">
        <v>1424</v>
      </c>
      <c r="Z17" s="22">
        <v>27605</v>
      </c>
      <c r="AA17" s="22" t="s">
        <v>46</v>
      </c>
      <c r="AB17" s="22" t="s">
        <v>46</v>
      </c>
      <c r="AC17" s="22">
        <v>372</v>
      </c>
      <c r="AD17" s="22">
        <v>4850</v>
      </c>
      <c r="AE17" s="22">
        <v>604</v>
      </c>
      <c r="AF17" s="22">
        <v>12150</v>
      </c>
      <c r="AG17" s="22">
        <v>2948</v>
      </c>
      <c r="AH17" s="22">
        <v>23289</v>
      </c>
      <c r="AI17" s="22">
        <v>13454</v>
      </c>
      <c r="AJ17" s="22">
        <v>238210</v>
      </c>
      <c r="AK17" s="22">
        <v>6624</v>
      </c>
      <c r="AL17" s="22">
        <v>78272</v>
      </c>
      <c r="AM17" s="22">
        <v>939</v>
      </c>
      <c r="AN17" s="22">
        <v>20695</v>
      </c>
      <c r="AO17" s="22" t="s">
        <v>46</v>
      </c>
      <c r="AP17" s="22" t="s">
        <v>46</v>
      </c>
    </row>
    <row r="18" spans="2:42" s="18" customFormat="1" ht="12" customHeight="1">
      <c r="B18" s="23" t="s">
        <v>87</v>
      </c>
      <c r="C18" s="10"/>
      <c r="D18" s="22">
        <v>1023</v>
      </c>
      <c r="E18" s="22">
        <v>185388</v>
      </c>
      <c r="F18" s="22">
        <v>3031479</v>
      </c>
      <c r="G18" s="22">
        <v>116191</v>
      </c>
      <c r="H18" s="22">
        <v>1886621</v>
      </c>
      <c r="I18" s="22">
        <v>834</v>
      </c>
      <c r="J18" s="22">
        <v>12450</v>
      </c>
      <c r="K18" s="22">
        <v>2040</v>
      </c>
      <c r="L18" s="22">
        <v>32929</v>
      </c>
      <c r="M18" s="22">
        <v>9441</v>
      </c>
      <c r="N18" s="22">
        <v>36690</v>
      </c>
      <c r="O18" s="22">
        <v>79</v>
      </c>
      <c r="P18" s="22">
        <v>400</v>
      </c>
      <c r="Q18" s="22">
        <v>18656</v>
      </c>
      <c r="R18" s="22">
        <v>319727</v>
      </c>
      <c r="S18" s="22">
        <v>1063</v>
      </c>
      <c r="T18" s="22">
        <v>11250</v>
      </c>
      <c r="U18" s="22">
        <v>208</v>
      </c>
      <c r="V18" s="22">
        <v>2700</v>
      </c>
      <c r="W18" s="22">
        <v>14</v>
      </c>
      <c r="X18" s="22">
        <v>105</v>
      </c>
      <c r="Y18" s="22">
        <v>9436</v>
      </c>
      <c r="Z18" s="22">
        <v>109344</v>
      </c>
      <c r="AA18" s="22">
        <v>61</v>
      </c>
      <c r="AB18" s="22">
        <v>1161</v>
      </c>
      <c r="AC18" s="22">
        <v>1786</v>
      </c>
      <c r="AD18" s="22">
        <v>29459</v>
      </c>
      <c r="AE18" s="22">
        <v>5986</v>
      </c>
      <c r="AF18" s="22">
        <v>148677</v>
      </c>
      <c r="AG18" s="22">
        <v>6013</v>
      </c>
      <c r="AH18" s="22">
        <v>144968</v>
      </c>
      <c r="AI18" s="22">
        <v>8520</v>
      </c>
      <c r="AJ18" s="22">
        <v>168600</v>
      </c>
      <c r="AK18" s="22">
        <v>2750</v>
      </c>
      <c r="AL18" s="22">
        <v>43548</v>
      </c>
      <c r="AM18" s="22">
        <v>2280</v>
      </c>
      <c r="AN18" s="22">
        <v>82800</v>
      </c>
      <c r="AO18" s="22">
        <v>30</v>
      </c>
      <c r="AP18" s="22">
        <v>50</v>
      </c>
    </row>
    <row r="19" spans="2:42" s="18" customFormat="1" ht="12" customHeight="1">
      <c r="B19" s="24" t="s">
        <v>47</v>
      </c>
      <c r="C19" s="10"/>
      <c r="D19" s="22">
        <v>807</v>
      </c>
      <c r="E19" s="22">
        <v>138340</v>
      </c>
      <c r="F19" s="22">
        <v>2094342</v>
      </c>
      <c r="G19" s="22">
        <v>82837</v>
      </c>
      <c r="H19" s="22">
        <v>1309142</v>
      </c>
      <c r="I19" s="22" t="s">
        <v>46</v>
      </c>
      <c r="J19" s="22" t="s">
        <v>46</v>
      </c>
      <c r="K19" s="22">
        <v>1749</v>
      </c>
      <c r="L19" s="22">
        <v>32649</v>
      </c>
      <c r="M19" s="22">
        <v>7056</v>
      </c>
      <c r="N19" s="22">
        <v>128580</v>
      </c>
      <c r="O19" s="22">
        <v>524</v>
      </c>
      <c r="P19" s="22">
        <v>7730</v>
      </c>
      <c r="Q19" s="22">
        <v>2672</v>
      </c>
      <c r="R19" s="22">
        <v>21670</v>
      </c>
      <c r="S19" s="22">
        <v>90</v>
      </c>
      <c r="T19" s="22">
        <v>4515</v>
      </c>
      <c r="U19" s="22" t="s">
        <v>46</v>
      </c>
      <c r="V19" s="22" t="s">
        <v>46</v>
      </c>
      <c r="W19" s="22">
        <v>2695</v>
      </c>
      <c r="X19" s="22">
        <v>22300</v>
      </c>
      <c r="Y19" s="22">
        <v>22524</v>
      </c>
      <c r="Z19" s="22">
        <v>295816</v>
      </c>
      <c r="AA19" s="22">
        <v>1732</v>
      </c>
      <c r="AB19" s="22">
        <v>36722</v>
      </c>
      <c r="AC19" s="22">
        <v>1477</v>
      </c>
      <c r="AD19" s="22">
        <v>21702</v>
      </c>
      <c r="AE19" s="22">
        <v>2235</v>
      </c>
      <c r="AF19" s="22">
        <v>43880</v>
      </c>
      <c r="AG19" s="22">
        <v>1751</v>
      </c>
      <c r="AH19" s="22">
        <v>20880</v>
      </c>
      <c r="AI19" s="22">
        <v>7033</v>
      </c>
      <c r="AJ19" s="22">
        <v>97930</v>
      </c>
      <c r="AK19" s="22">
        <v>3828</v>
      </c>
      <c r="AL19" s="22">
        <v>49070</v>
      </c>
      <c r="AM19" s="22">
        <v>122</v>
      </c>
      <c r="AN19" s="22">
        <v>1456</v>
      </c>
      <c r="AO19" s="22">
        <v>15</v>
      </c>
      <c r="AP19" s="22">
        <v>300</v>
      </c>
    </row>
    <row r="20" spans="2:42" s="18" customFormat="1" ht="12" customHeight="1">
      <c r="B20" s="24" t="s">
        <v>48</v>
      </c>
      <c r="C20" s="10"/>
      <c r="D20" s="22">
        <v>918</v>
      </c>
      <c r="E20" s="22">
        <v>156478</v>
      </c>
      <c r="F20" s="22">
        <v>2366198</v>
      </c>
      <c r="G20" s="22">
        <v>101186</v>
      </c>
      <c r="H20" s="22">
        <v>1649322</v>
      </c>
      <c r="I20" s="22">
        <v>4163</v>
      </c>
      <c r="J20" s="22">
        <v>65900</v>
      </c>
      <c r="K20" s="22">
        <v>1653</v>
      </c>
      <c r="L20" s="22">
        <v>26015</v>
      </c>
      <c r="M20" s="22">
        <v>795</v>
      </c>
      <c r="N20" s="22">
        <v>7095</v>
      </c>
      <c r="O20" s="22">
        <v>799</v>
      </c>
      <c r="P20" s="22">
        <v>5980</v>
      </c>
      <c r="Q20" s="22">
        <v>6266</v>
      </c>
      <c r="R20" s="22">
        <v>67885</v>
      </c>
      <c r="S20" s="22">
        <v>61</v>
      </c>
      <c r="T20" s="22">
        <v>800</v>
      </c>
      <c r="U20" s="22" t="s">
        <v>46</v>
      </c>
      <c r="V20" s="22" t="s">
        <v>46</v>
      </c>
      <c r="W20" s="22">
        <v>6762</v>
      </c>
      <c r="X20" s="22">
        <v>48000</v>
      </c>
      <c r="Y20" s="22">
        <v>11307</v>
      </c>
      <c r="Z20" s="22">
        <v>35550</v>
      </c>
      <c r="AA20" s="22" t="s">
        <v>46</v>
      </c>
      <c r="AB20" s="22" t="s">
        <v>46</v>
      </c>
      <c r="AC20" s="22">
        <v>609</v>
      </c>
      <c r="AD20" s="22">
        <v>12450</v>
      </c>
      <c r="AE20" s="22">
        <v>685</v>
      </c>
      <c r="AF20" s="22">
        <v>10950</v>
      </c>
      <c r="AG20" s="22">
        <v>3661</v>
      </c>
      <c r="AH20" s="22">
        <v>73935</v>
      </c>
      <c r="AI20" s="22">
        <v>11950</v>
      </c>
      <c r="AJ20" s="22">
        <v>227075</v>
      </c>
      <c r="AK20" s="22">
        <v>4032</v>
      </c>
      <c r="AL20" s="22">
        <v>73761</v>
      </c>
      <c r="AM20" s="22">
        <v>1822</v>
      </c>
      <c r="AN20" s="22">
        <v>60720</v>
      </c>
      <c r="AO20" s="22">
        <v>727</v>
      </c>
      <c r="AP20" s="22">
        <v>760</v>
      </c>
    </row>
    <row r="21" spans="2:42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2:3" s="2" customFormat="1" ht="12" customHeight="1">
      <c r="B22" s="8" t="s">
        <v>88</v>
      </c>
      <c r="C22" s="8"/>
    </row>
    <row r="23" spans="2:11" s="2" customFormat="1" ht="12" customHeight="1">
      <c r="B23" s="55"/>
      <c r="C23" s="56"/>
      <c r="D23" s="56"/>
      <c r="E23" s="56"/>
      <c r="F23" s="56"/>
      <c r="G23" s="56"/>
      <c r="H23" s="56"/>
      <c r="I23" s="56"/>
      <c r="J23" s="56"/>
      <c r="K23" s="56"/>
    </row>
    <row r="24" spans="2:42" s="2" customFormat="1" ht="12" customHeight="1">
      <c r="B24" s="7"/>
      <c r="C24" s="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2:3" s="2" customFormat="1" ht="12" customHeight="1">
      <c r="B25" s="7"/>
      <c r="C25" s="7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63">
    <mergeCell ref="B3:C5"/>
    <mergeCell ref="D3:F3"/>
    <mergeCell ref="G3:H3"/>
    <mergeCell ref="I3:J3"/>
    <mergeCell ref="K3:L3"/>
    <mergeCell ref="M3:N3"/>
    <mergeCell ref="L4:L5"/>
    <mergeCell ref="M4:M5"/>
    <mergeCell ref="N4:N5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I4:AI5"/>
    <mergeCell ref="AJ4:AJ5"/>
    <mergeCell ref="AK4:AK5"/>
    <mergeCell ref="AL4:AL5"/>
    <mergeCell ref="AA4:AA5"/>
    <mergeCell ref="AB4:AB5"/>
    <mergeCell ref="AC4:AC5"/>
    <mergeCell ref="AD4:AD5"/>
    <mergeCell ref="AE4:AE5"/>
    <mergeCell ref="AF4:AF5"/>
    <mergeCell ref="B8:C8"/>
    <mergeCell ref="B23:K23"/>
    <mergeCell ref="AM4:AM5"/>
    <mergeCell ref="AN4:AN5"/>
    <mergeCell ref="AO4:AO5"/>
    <mergeCell ref="AP4:AP5"/>
    <mergeCell ref="B6:C6"/>
    <mergeCell ref="B7:C7"/>
    <mergeCell ref="AG4:AG5"/>
    <mergeCell ref="AH4:AH5"/>
  </mergeCells>
  <dataValidations count="2">
    <dataValidation allowBlank="1" showInputMessage="1" showErrorMessage="1" imeMode="on" sqref="A6:IV6"/>
    <dataValidation allowBlank="1" showInputMessage="1" showErrorMessage="1" imeMode="off" sqref="D7:AP20 D24:AP2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5" width="11.375" style="1" customWidth="1"/>
    <col min="26" max="16384" width="9.00390625" style="1" customWidth="1"/>
  </cols>
  <sheetData>
    <row r="1" spans="2:3" ht="14.25">
      <c r="B1" s="5" t="s">
        <v>89</v>
      </c>
      <c r="C1" s="5"/>
    </row>
    <row r="2" ht="12" customHeight="1"/>
    <row r="3" spans="2:25" s="4" customFormat="1" ht="12" customHeight="1">
      <c r="B3" s="38" t="s">
        <v>32</v>
      </c>
      <c r="C3" s="39"/>
      <c r="D3" s="31" t="s">
        <v>90</v>
      </c>
      <c r="E3" s="32"/>
      <c r="F3" s="32"/>
      <c r="G3" s="32"/>
      <c r="H3" s="32"/>
      <c r="I3" s="32"/>
      <c r="J3" s="32"/>
      <c r="K3" s="32"/>
      <c r="L3" s="32"/>
      <c r="M3" s="33"/>
      <c r="N3" s="31" t="s">
        <v>91</v>
      </c>
      <c r="O3" s="59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5" s="4" customFormat="1" ht="12" customHeight="1">
      <c r="B4" s="40"/>
      <c r="C4" s="41"/>
      <c r="D4" s="63" t="s">
        <v>92</v>
      </c>
      <c r="E4" s="64"/>
      <c r="F4" s="63" t="s">
        <v>93</v>
      </c>
      <c r="G4" s="64"/>
      <c r="H4" s="63" t="s">
        <v>94</v>
      </c>
      <c r="I4" s="64"/>
      <c r="J4" s="63" t="s">
        <v>95</v>
      </c>
      <c r="K4" s="64"/>
      <c r="L4" s="67" t="s">
        <v>96</v>
      </c>
      <c r="M4" s="64"/>
      <c r="N4" s="31" t="s">
        <v>92</v>
      </c>
      <c r="O4" s="32"/>
      <c r="P4" s="32"/>
      <c r="Q4" s="32"/>
      <c r="R4" s="31" t="s">
        <v>97</v>
      </c>
      <c r="S4" s="32"/>
      <c r="T4" s="32"/>
      <c r="U4" s="32"/>
      <c r="V4" s="31" t="s">
        <v>98</v>
      </c>
      <c r="W4" s="32"/>
      <c r="X4" s="32"/>
      <c r="Y4" s="33"/>
    </row>
    <row r="5" spans="2:25" s="4" customFormat="1" ht="12" customHeight="1">
      <c r="B5" s="40"/>
      <c r="C5" s="41"/>
      <c r="D5" s="65"/>
      <c r="E5" s="66"/>
      <c r="F5" s="65"/>
      <c r="G5" s="66"/>
      <c r="H5" s="65"/>
      <c r="I5" s="66"/>
      <c r="J5" s="65"/>
      <c r="K5" s="66"/>
      <c r="L5" s="68"/>
      <c r="M5" s="66"/>
      <c r="N5" s="31" t="s">
        <v>99</v>
      </c>
      <c r="O5" s="33"/>
      <c r="P5" s="31" t="s">
        <v>100</v>
      </c>
      <c r="Q5" s="33"/>
      <c r="R5" s="31" t="s">
        <v>99</v>
      </c>
      <c r="S5" s="33"/>
      <c r="T5" s="31" t="s">
        <v>100</v>
      </c>
      <c r="U5" s="33"/>
      <c r="V5" s="31" t="s">
        <v>99</v>
      </c>
      <c r="W5" s="33"/>
      <c r="X5" s="31" t="s">
        <v>100</v>
      </c>
      <c r="Y5" s="33"/>
    </row>
    <row r="6" spans="2:25" s="4" customFormat="1" ht="12" customHeight="1">
      <c r="B6" s="40"/>
      <c r="C6" s="41"/>
      <c r="D6" s="36" t="s">
        <v>101</v>
      </c>
      <c r="E6" s="34" t="s">
        <v>40</v>
      </c>
      <c r="F6" s="36" t="s">
        <v>101</v>
      </c>
      <c r="G6" s="34" t="s">
        <v>40</v>
      </c>
      <c r="H6" s="36" t="s">
        <v>101</v>
      </c>
      <c r="I6" s="34" t="s">
        <v>40</v>
      </c>
      <c r="J6" s="36" t="s">
        <v>101</v>
      </c>
      <c r="K6" s="34" t="s">
        <v>40</v>
      </c>
      <c r="L6" s="36" t="s">
        <v>101</v>
      </c>
      <c r="M6" s="34" t="s">
        <v>40</v>
      </c>
      <c r="N6" s="36" t="s">
        <v>101</v>
      </c>
      <c r="O6" s="34" t="s">
        <v>40</v>
      </c>
      <c r="P6" s="36" t="s">
        <v>101</v>
      </c>
      <c r="Q6" s="34" t="s">
        <v>40</v>
      </c>
      <c r="R6" s="36" t="s">
        <v>101</v>
      </c>
      <c r="S6" s="34" t="s">
        <v>40</v>
      </c>
      <c r="T6" s="36" t="s">
        <v>101</v>
      </c>
      <c r="U6" s="34" t="s">
        <v>40</v>
      </c>
      <c r="V6" s="36" t="s">
        <v>101</v>
      </c>
      <c r="W6" s="34" t="s">
        <v>40</v>
      </c>
      <c r="X6" s="36" t="s">
        <v>101</v>
      </c>
      <c r="Y6" s="34" t="s">
        <v>40</v>
      </c>
    </row>
    <row r="7" spans="2:25" s="4" customFormat="1" ht="12">
      <c r="B7" s="42"/>
      <c r="C7" s="43"/>
      <c r="D7" s="37"/>
      <c r="E7" s="35"/>
      <c r="F7" s="37"/>
      <c r="G7" s="35"/>
      <c r="H7" s="37"/>
      <c r="I7" s="35"/>
      <c r="J7" s="37"/>
      <c r="K7" s="35"/>
      <c r="L7" s="37"/>
      <c r="M7" s="35"/>
      <c r="N7" s="37"/>
      <c r="O7" s="35"/>
      <c r="P7" s="37"/>
      <c r="Q7" s="35"/>
      <c r="R7" s="37"/>
      <c r="S7" s="35"/>
      <c r="T7" s="37"/>
      <c r="U7" s="35"/>
      <c r="V7" s="37"/>
      <c r="W7" s="35"/>
      <c r="X7" s="37"/>
      <c r="Y7" s="35"/>
    </row>
    <row r="8" spans="2:25" s="2" customFormat="1" ht="12" customHeight="1">
      <c r="B8" s="44"/>
      <c r="C8" s="45"/>
      <c r="D8" s="3" t="s">
        <v>102</v>
      </c>
      <c r="E8" s="3" t="s">
        <v>103</v>
      </c>
      <c r="F8" s="3" t="s">
        <v>102</v>
      </c>
      <c r="G8" s="3" t="s">
        <v>103</v>
      </c>
      <c r="H8" s="3" t="s">
        <v>102</v>
      </c>
      <c r="I8" s="3" t="s">
        <v>103</v>
      </c>
      <c r="J8" s="3" t="s">
        <v>102</v>
      </c>
      <c r="K8" s="3" t="s">
        <v>103</v>
      </c>
      <c r="L8" s="3" t="s">
        <v>102</v>
      </c>
      <c r="M8" s="3" t="s">
        <v>103</v>
      </c>
      <c r="N8" s="3" t="s">
        <v>102</v>
      </c>
      <c r="O8" s="3" t="s">
        <v>103</v>
      </c>
      <c r="P8" s="3" t="s">
        <v>102</v>
      </c>
      <c r="Q8" s="3" t="s">
        <v>103</v>
      </c>
      <c r="R8" s="3" t="s">
        <v>102</v>
      </c>
      <c r="S8" s="3" t="s">
        <v>103</v>
      </c>
      <c r="T8" s="3" t="s">
        <v>102</v>
      </c>
      <c r="U8" s="3" t="s">
        <v>103</v>
      </c>
      <c r="V8" s="3" t="s">
        <v>102</v>
      </c>
      <c r="W8" s="3" t="s">
        <v>103</v>
      </c>
      <c r="X8" s="3" t="s">
        <v>102</v>
      </c>
      <c r="Y8" s="3" t="s">
        <v>103</v>
      </c>
    </row>
    <row r="9" spans="1:25" s="2" customFormat="1" ht="12" customHeight="1">
      <c r="A9" s="2" t="s">
        <v>104</v>
      </c>
      <c r="B9" s="44" t="s">
        <v>24</v>
      </c>
      <c r="C9" s="50"/>
      <c r="D9" s="26">
        <v>12536</v>
      </c>
      <c r="E9" s="26">
        <v>1189326</v>
      </c>
      <c r="F9" s="26">
        <v>6632</v>
      </c>
      <c r="G9" s="26">
        <v>841369</v>
      </c>
      <c r="H9" s="26">
        <v>4576</v>
      </c>
      <c r="I9" s="26">
        <v>213511</v>
      </c>
      <c r="J9" s="26">
        <v>142</v>
      </c>
      <c r="K9" s="26">
        <v>9175</v>
      </c>
      <c r="L9" s="26">
        <v>1186</v>
      </c>
      <c r="M9" s="26">
        <v>125271</v>
      </c>
      <c r="N9" s="26">
        <v>10073</v>
      </c>
      <c r="O9" s="26">
        <v>1078186</v>
      </c>
      <c r="P9" s="26">
        <v>2463</v>
      </c>
      <c r="Q9" s="26">
        <v>111140</v>
      </c>
      <c r="R9" s="26">
        <v>9964</v>
      </c>
      <c r="S9" s="26">
        <v>1066598</v>
      </c>
      <c r="T9" s="26">
        <v>2380</v>
      </c>
      <c r="U9" s="26">
        <v>105753</v>
      </c>
      <c r="V9" s="26">
        <v>109</v>
      </c>
      <c r="W9" s="26">
        <v>11588</v>
      </c>
      <c r="X9" s="26">
        <v>83</v>
      </c>
      <c r="Y9" s="26">
        <v>5387</v>
      </c>
    </row>
    <row r="10" spans="1:25" s="21" customFormat="1" ht="12" customHeight="1">
      <c r="A10" s="21" t="s">
        <v>104</v>
      </c>
      <c r="B10" s="51" t="s">
        <v>29</v>
      </c>
      <c r="C10" s="52"/>
      <c r="D10" s="27">
        <f aca="true" t="shared" si="0" ref="D10:Y10">SUM(D11:D22)</f>
        <v>12625</v>
      </c>
      <c r="E10" s="27">
        <f t="shared" si="0"/>
        <v>1240841</v>
      </c>
      <c r="F10" s="27">
        <f t="shared" si="0"/>
        <v>6938</v>
      </c>
      <c r="G10" s="27">
        <f t="shared" si="0"/>
        <v>870196</v>
      </c>
      <c r="H10" s="27">
        <f t="shared" si="0"/>
        <v>4106</v>
      </c>
      <c r="I10" s="27">
        <f t="shared" si="0"/>
        <v>208611</v>
      </c>
      <c r="J10" s="27">
        <f t="shared" si="0"/>
        <v>84</v>
      </c>
      <c r="K10" s="27">
        <f t="shared" si="0"/>
        <v>5560</v>
      </c>
      <c r="L10" s="27">
        <f t="shared" si="0"/>
        <v>1497</v>
      </c>
      <c r="M10" s="27">
        <f t="shared" si="0"/>
        <v>156474</v>
      </c>
      <c r="N10" s="27">
        <f>SUM(N11:N22)</f>
        <v>10730</v>
      </c>
      <c r="O10" s="27">
        <f t="shared" si="0"/>
        <v>1141532</v>
      </c>
      <c r="P10" s="27">
        <f t="shared" si="0"/>
        <v>1895</v>
      </c>
      <c r="Q10" s="27">
        <f>SUM(Q11:Q22)</f>
        <v>99309</v>
      </c>
      <c r="R10" s="27">
        <f>SUM(R11:R22)</f>
        <v>10632</v>
      </c>
      <c r="S10" s="27">
        <f t="shared" si="0"/>
        <v>1130601</v>
      </c>
      <c r="T10" s="27">
        <f>SUM(T11:T22)</f>
        <v>1765</v>
      </c>
      <c r="U10" s="27">
        <f t="shared" si="0"/>
        <v>94162</v>
      </c>
      <c r="V10" s="27">
        <f t="shared" si="0"/>
        <v>97</v>
      </c>
      <c r="W10" s="27">
        <f t="shared" si="0"/>
        <v>10897</v>
      </c>
      <c r="X10" s="27">
        <f t="shared" si="0"/>
        <v>130</v>
      </c>
      <c r="Y10" s="27">
        <f t="shared" si="0"/>
        <v>5147</v>
      </c>
    </row>
    <row r="11" spans="2:26" s="18" customFormat="1" ht="12" customHeight="1">
      <c r="B11" s="9" t="s">
        <v>105</v>
      </c>
      <c r="C11" s="10" t="s">
        <v>32</v>
      </c>
      <c r="D11" s="28">
        <v>1044</v>
      </c>
      <c r="E11" s="28">
        <v>92170</v>
      </c>
      <c r="F11" s="28">
        <v>481</v>
      </c>
      <c r="G11" s="28">
        <v>59732</v>
      </c>
      <c r="H11" s="28">
        <v>468</v>
      </c>
      <c r="I11" s="28">
        <v>22215</v>
      </c>
      <c r="J11" s="28">
        <v>2</v>
      </c>
      <c r="K11" s="28">
        <v>247</v>
      </c>
      <c r="L11" s="28">
        <v>93</v>
      </c>
      <c r="M11" s="28">
        <v>9976</v>
      </c>
      <c r="N11" s="28">
        <f>588+201</f>
        <v>789</v>
      </c>
      <c r="O11" s="28">
        <f>70714+10620</f>
        <v>81334</v>
      </c>
      <c r="P11" s="28">
        <v>255</v>
      </c>
      <c r="Q11" s="28">
        <v>10836</v>
      </c>
      <c r="R11" s="28">
        <f>579+201</f>
        <v>780</v>
      </c>
      <c r="S11" s="28">
        <f>69956+10620</f>
        <v>80576</v>
      </c>
      <c r="T11" s="28">
        <v>255</v>
      </c>
      <c r="U11" s="28">
        <v>10836</v>
      </c>
      <c r="V11" s="28">
        <v>9</v>
      </c>
      <c r="W11" s="28">
        <v>758</v>
      </c>
      <c r="X11" s="28" t="s">
        <v>106</v>
      </c>
      <c r="Y11" s="28" t="s">
        <v>106</v>
      </c>
      <c r="Z11" s="29"/>
    </row>
    <row r="12" spans="2:26" s="18" customFormat="1" ht="12" customHeight="1">
      <c r="B12" s="9" t="s">
        <v>107</v>
      </c>
      <c r="C12" s="10"/>
      <c r="D12" s="28">
        <v>734</v>
      </c>
      <c r="E12" s="28">
        <v>78865</v>
      </c>
      <c r="F12" s="28">
        <v>465</v>
      </c>
      <c r="G12" s="28">
        <v>58974</v>
      </c>
      <c r="H12" s="28">
        <v>166</v>
      </c>
      <c r="I12" s="28">
        <v>9020</v>
      </c>
      <c r="J12" s="28">
        <v>1</v>
      </c>
      <c r="K12" s="28">
        <v>77</v>
      </c>
      <c r="L12" s="28">
        <v>102</v>
      </c>
      <c r="M12" s="28">
        <v>10794</v>
      </c>
      <c r="N12" s="28">
        <f>580+132</f>
        <v>712</v>
      </c>
      <c r="O12" s="28">
        <f>71131+6705</f>
        <v>77836</v>
      </c>
      <c r="P12" s="28">
        <v>22</v>
      </c>
      <c r="Q12" s="28">
        <v>1029</v>
      </c>
      <c r="R12" s="28">
        <f>578+132</f>
        <v>710</v>
      </c>
      <c r="S12" s="28">
        <f>70892+6705</f>
        <v>77597</v>
      </c>
      <c r="T12" s="28">
        <v>22</v>
      </c>
      <c r="U12" s="28">
        <v>1029</v>
      </c>
      <c r="V12" s="28">
        <v>2</v>
      </c>
      <c r="W12" s="28">
        <v>239</v>
      </c>
      <c r="X12" s="28" t="s">
        <v>106</v>
      </c>
      <c r="Y12" s="28" t="s">
        <v>106</v>
      </c>
      <c r="Z12" s="29"/>
    </row>
    <row r="13" spans="2:26" s="18" customFormat="1" ht="12" customHeight="1">
      <c r="B13" s="9" t="s">
        <v>108</v>
      </c>
      <c r="C13" s="10"/>
      <c r="D13" s="28">
        <v>915</v>
      </c>
      <c r="E13" s="28">
        <v>88358</v>
      </c>
      <c r="F13" s="28">
        <v>486</v>
      </c>
      <c r="G13" s="28">
        <v>62383</v>
      </c>
      <c r="H13" s="28">
        <v>340</v>
      </c>
      <c r="I13" s="28">
        <v>16587</v>
      </c>
      <c r="J13" s="28" t="s">
        <v>106</v>
      </c>
      <c r="K13" s="28" t="s">
        <v>106</v>
      </c>
      <c r="L13" s="28">
        <v>89</v>
      </c>
      <c r="M13" s="28">
        <v>9388</v>
      </c>
      <c r="N13" s="28">
        <f>592+158</f>
        <v>750</v>
      </c>
      <c r="O13" s="28">
        <f>72889+7944</f>
        <v>80833</v>
      </c>
      <c r="P13" s="28">
        <v>165</v>
      </c>
      <c r="Q13" s="28">
        <v>7525</v>
      </c>
      <c r="R13" s="28">
        <f>589+158</f>
        <v>747</v>
      </c>
      <c r="S13" s="28">
        <f>72584+7944</f>
        <v>80528</v>
      </c>
      <c r="T13" s="28">
        <v>165</v>
      </c>
      <c r="U13" s="28">
        <v>7525</v>
      </c>
      <c r="V13" s="28">
        <v>3</v>
      </c>
      <c r="W13" s="28">
        <v>305</v>
      </c>
      <c r="X13" s="28" t="s">
        <v>109</v>
      </c>
      <c r="Y13" s="28" t="s">
        <v>109</v>
      </c>
      <c r="Z13" s="29"/>
    </row>
    <row r="14" spans="2:26" s="18" customFormat="1" ht="12" customHeight="1">
      <c r="B14" s="9" t="s">
        <v>110</v>
      </c>
      <c r="C14" s="10"/>
      <c r="D14" s="28">
        <v>1063</v>
      </c>
      <c r="E14" s="28">
        <v>111021</v>
      </c>
      <c r="F14" s="28">
        <v>600</v>
      </c>
      <c r="G14" s="28">
        <v>76425</v>
      </c>
      <c r="H14" s="28">
        <v>253</v>
      </c>
      <c r="I14" s="28">
        <v>12871</v>
      </c>
      <c r="J14" s="28" t="s">
        <v>109</v>
      </c>
      <c r="K14" s="28" t="s">
        <v>109</v>
      </c>
      <c r="L14" s="28">
        <v>210</v>
      </c>
      <c r="M14" s="28">
        <v>21725</v>
      </c>
      <c r="N14" s="28">
        <f>705+162</f>
        <v>867</v>
      </c>
      <c r="O14" s="28">
        <f>87569+8585</f>
        <v>96154</v>
      </c>
      <c r="P14" s="28">
        <v>196</v>
      </c>
      <c r="Q14" s="28">
        <v>14867</v>
      </c>
      <c r="R14" s="28">
        <f>699+162</f>
        <v>861</v>
      </c>
      <c r="S14" s="28">
        <f>86746+8585</f>
        <v>95331</v>
      </c>
      <c r="T14" s="28">
        <v>196</v>
      </c>
      <c r="U14" s="28">
        <v>14867</v>
      </c>
      <c r="V14" s="28">
        <v>6</v>
      </c>
      <c r="W14" s="28">
        <v>823</v>
      </c>
      <c r="X14" s="28" t="s">
        <v>106</v>
      </c>
      <c r="Y14" s="28" t="s">
        <v>106</v>
      </c>
      <c r="Z14" s="29"/>
    </row>
    <row r="15" spans="2:26" s="18" customFormat="1" ht="12" customHeight="1">
      <c r="B15" s="9" t="s">
        <v>111</v>
      </c>
      <c r="C15" s="10"/>
      <c r="D15" s="28">
        <v>903</v>
      </c>
      <c r="E15" s="28">
        <v>88134</v>
      </c>
      <c r="F15" s="28">
        <v>499</v>
      </c>
      <c r="G15" s="28">
        <v>63439</v>
      </c>
      <c r="H15" s="28">
        <v>314</v>
      </c>
      <c r="I15" s="28">
        <v>15160</v>
      </c>
      <c r="J15" s="28">
        <v>1</v>
      </c>
      <c r="K15" s="28">
        <v>142</v>
      </c>
      <c r="L15" s="28">
        <v>89</v>
      </c>
      <c r="M15" s="28">
        <v>9393</v>
      </c>
      <c r="N15" s="28">
        <f>596+168</f>
        <v>764</v>
      </c>
      <c r="O15" s="28">
        <f>73364+8706</f>
        <v>82070</v>
      </c>
      <c r="P15" s="28">
        <v>139</v>
      </c>
      <c r="Q15" s="28">
        <v>6064</v>
      </c>
      <c r="R15" s="28">
        <f>587+168</f>
        <v>755</v>
      </c>
      <c r="S15" s="28">
        <f>72188+8706</f>
        <v>80894</v>
      </c>
      <c r="T15" s="28">
        <v>139</v>
      </c>
      <c r="U15" s="28">
        <v>6064</v>
      </c>
      <c r="V15" s="28">
        <v>9</v>
      </c>
      <c r="W15" s="28">
        <v>1176</v>
      </c>
      <c r="X15" s="28" t="s">
        <v>106</v>
      </c>
      <c r="Y15" s="28" t="s">
        <v>106</v>
      </c>
      <c r="Z15" s="29"/>
    </row>
    <row r="16" spans="2:26" s="18" customFormat="1" ht="12" customHeight="1">
      <c r="B16" s="9" t="s">
        <v>112</v>
      </c>
      <c r="C16" s="10"/>
      <c r="D16" s="28">
        <v>1161</v>
      </c>
      <c r="E16" s="28">
        <v>118902</v>
      </c>
      <c r="F16" s="28">
        <v>639</v>
      </c>
      <c r="G16" s="28">
        <v>80687</v>
      </c>
      <c r="H16" s="28">
        <v>285</v>
      </c>
      <c r="I16" s="28">
        <v>15298</v>
      </c>
      <c r="J16" s="28">
        <v>8</v>
      </c>
      <c r="K16" s="28">
        <v>591</v>
      </c>
      <c r="L16" s="28">
        <v>229</v>
      </c>
      <c r="M16" s="28">
        <v>22326</v>
      </c>
      <c r="N16" s="28">
        <f>776+171</f>
        <v>947</v>
      </c>
      <c r="O16" s="28">
        <f>94454+9452</f>
        <v>103906</v>
      </c>
      <c r="P16" s="28">
        <v>214</v>
      </c>
      <c r="Q16" s="28">
        <v>14996</v>
      </c>
      <c r="R16" s="28">
        <f>769+171</f>
        <v>940</v>
      </c>
      <c r="S16" s="28">
        <f>93731+9452</f>
        <v>103183</v>
      </c>
      <c r="T16" s="28">
        <v>214</v>
      </c>
      <c r="U16" s="28">
        <v>14996</v>
      </c>
      <c r="V16" s="28">
        <v>7</v>
      </c>
      <c r="W16" s="28">
        <v>723</v>
      </c>
      <c r="X16" s="28" t="s">
        <v>113</v>
      </c>
      <c r="Y16" s="28" t="s">
        <v>113</v>
      </c>
      <c r="Z16" s="29"/>
    </row>
    <row r="17" spans="2:26" s="18" customFormat="1" ht="12" customHeight="1">
      <c r="B17" s="9" t="s">
        <v>114</v>
      </c>
      <c r="C17" s="10"/>
      <c r="D17" s="28">
        <v>990</v>
      </c>
      <c r="E17" s="28">
        <v>100214</v>
      </c>
      <c r="F17" s="28">
        <v>576</v>
      </c>
      <c r="G17" s="28">
        <v>71992</v>
      </c>
      <c r="H17" s="28">
        <v>285</v>
      </c>
      <c r="I17" s="28">
        <v>15163</v>
      </c>
      <c r="J17" s="28">
        <v>14</v>
      </c>
      <c r="K17" s="28">
        <v>911</v>
      </c>
      <c r="L17" s="28">
        <v>115</v>
      </c>
      <c r="M17" s="28">
        <v>12148</v>
      </c>
      <c r="N17" s="28">
        <f>711+191</f>
        <v>902</v>
      </c>
      <c r="O17" s="28">
        <f>85429+9983</f>
        <v>95412</v>
      </c>
      <c r="P17" s="28">
        <v>88</v>
      </c>
      <c r="Q17" s="28">
        <v>4802</v>
      </c>
      <c r="R17" s="28">
        <f>701+191</f>
        <v>892</v>
      </c>
      <c r="S17" s="28">
        <f>84342+9983</f>
        <v>94325</v>
      </c>
      <c r="T17" s="28">
        <v>65</v>
      </c>
      <c r="U17" s="28">
        <v>3834</v>
      </c>
      <c r="V17" s="28">
        <v>9</v>
      </c>
      <c r="W17" s="28">
        <v>1053</v>
      </c>
      <c r="X17" s="28">
        <v>23</v>
      </c>
      <c r="Y17" s="28">
        <v>968</v>
      </c>
      <c r="Z17" s="29"/>
    </row>
    <row r="18" spans="2:26" s="18" customFormat="1" ht="12" customHeight="1">
      <c r="B18" s="9" t="s">
        <v>115</v>
      </c>
      <c r="C18" s="10"/>
      <c r="D18" s="28">
        <v>1177</v>
      </c>
      <c r="E18" s="28">
        <v>113634</v>
      </c>
      <c r="F18" s="28">
        <v>632</v>
      </c>
      <c r="G18" s="28">
        <v>78413</v>
      </c>
      <c r="H18" s="28">
        <v>427</v>
      </c>
      <c r="I18" s="28">
        <v>22439</v>
      </c>
      <c r="J18" s="28">
        <v>1</v>
      </c>
      <c r="K18" s="28">
        <v>128</v>
      </c>
      <c r="L18" s="28">
        <v>117</v>
      </c>
      <c r="M18" s="28">
        <v>12654</v>
      </c>
      <c r="N18" s="28">
        <f>763+168</f>
        <v>931</v>
      </c>
      <c r="O18" s="28">
        <f>92076+9116</f>
        <v>101192</v>
      </c>
      <c r="P18" s="28">
        <v>246</v>
      </c>
      <c r="Q18" s="28">
        <v>12442</v>
      </c>
      <c r="R18" s="28">
        <f>754+165</f>
        <v>919</v>
      </c>
      <c r="S18" s="28">
        <f>91052+8999</f>
        <v>100051</v>
      </c>
      <c r="T18" s="28">
        <v>214</v>
      </c>
      <c r="U18" s="28">
        <v>11251</v>
      </c>
      <c r="V18" s="28">
        <f>9+3</f>
        <v>12</v>
      </c>
      <c r="W18" s="28">
        <f>1024+117</f>
        <v>1141</v>
      </c>
      <c r="X18" s="28">
        <v>32</v>
      </c>
      <c r="Y18" s="28">
        <v>1191</v>
      </c>
      <c r="Z18" s="29"/>
    </row>
    <row r="19" spans="2:26" s="18" customFormat="1" ht="12" customHeight="1">
      <c r="B19" s="9" t="s">
        <v>116</v>
      </c>
      <c r="C19" s="10"/>
      <c r="D19" s="28">
        <v>1220</v>
      </c>
      <c r="E19" s="28">
        <v>120274</v>
      </c>
      <c r="F19" s="28">
        <v>693</v>
      </c>
      <c r="G19" s="28">
        <v>86363</v>
      </c>
      <c r="H19" s="28">
        <v>389</v>
      </c>
      <c r="I19" s="28">
        <v>20424</v>
      </c>
      <c r="J19" s="28">
        <v>24</v>
      </c>
      <c r="K19" s="28">
        <v>1433</v>
      </c>
      <c r="L19" s="28">
        <v>114</v>
      </c>
      <c r="M19" s="28">
        <v>12054</v>
      </c>
      <c r="N19" s="28">
        <f>816+269</f>
        <v>1085</v>
      </c>
      <c r="O19" s="28">
        <f>99073+14273</f>
        <v>113346</v>
      </c>
      <c r="P19" s="28">
        <v>135</v>
      </c>
      <c r="Q19" s="28">
        <v>6928</v>
      </c>
      <c r="R19" s="28">
        <f>805+269</f>
        <v>1074</v>
      </c>
      <c r="S19" s="28">
        <f>97765+14273</f>
        <v>112038</v>
      </c>
      <c r="T19" s="28">
        <v>135</v>
      </c>
      <c r="U19" s="28">
        <v>6928</v>
      </c>
      <c r="V19" s="28">
        <v>11</v>
      </c>
      <c r="W19" s="28">
        <v>1308</v>
      </c>
      <c r="X19" s="28" t="s">
        <v>113</v>
      </c>
      <c r="Y19" s="28" t="s">
        <v>113</v>
      </c>
      <c r="Z19" s="29"/>
    </row>
    <row r="20" spans="2:26" s="18" customFormat="1" ht="12" customHeight="1">
      <c r="B20" s="9" t="s">
        <v>117</v>
      </c>
      <c r="C20" s="10"/>
      <c r="D20" s="28">
        <v>1075</v>
      </c>
      <c r="E20" s="28">
        <v>108976</v>
      </c>
      <c r="F20" s="28">
        <v>634</v>
      </c>
      <c r="G20" s="28">
        <v>79565</v>
      </c>
      <c r="H20" s="28">
        <v>330</v>
      </c>
      <c r="I20" s="28">
        <v>17542</v>
      </c>
      <c r="J20" s="28">
        <v>1</v>
      </c>
      <c r="K20" s="28">
        <v>55</v>
      </c>
      <c r="L20" s="28">
        <v>110</v>
      </c>
      <c r="M20" s="28">
        <v>11814</v>
      </c>
      <c r="N20" s="28">
        <f>758+207</f>
        <v>965</v>
      </c>
      <c r="O20" s="28">
        <f>92977+11177</f>
        <v>104154</v>
      </c>
      <c r="P20" s="28">
        <v>110</v>
      </c>
      <c r="Q20" s="28">
        <v>4822</v>
      </c>
      <c r="R20" s="28">
        <f>747+207</f>
        <v>954</v>
      </c>
      <c r="S20" s="28">
        <f>91653+11177</f>
        <v>102830</v>
      </c>
      <c r="T20" s="28">
        <v>110</v>
      </c>
      <c r="U20" s="28">
        <v>4822</v>
      </c>
      <c r="V20" s="28">
        <v>11</v>
      </c>
      <c r="W20" s="28">
        <v>1324</v>
      </c>
      <c r="X20" s="28" t="s">
        <v>113</v>
      </c>
      <c r="Y20" s="28" t="s">
        <v>113</v>
      </c>
      <c r="Z20" s="29"/>
    </row>
    <row r="21" spans="2:26" s="18" customFormat="1" ht="12" customHeight="1">
      <c r="B21" s="9" t="s">
        <v>118</v>
      </c>
      <c r="C21" s="10"/>
      <c r="D21" s="28">
        <v>1209</v>
      </c>
      <c r="E21" s="28">
        <v>119160</v>
      </c>
      <c r="F21" s="28">
        <v>690</v>
      </c>
      <c r="G21" s="28">
        <v>85582</v>
      </c>
      <c r="H21" s="28">
        <v>390</v>
      </c>
      <c r="I21" s="28">
        <v>19728</v>
      </c>
      <c r="J21" s="28">
        <v>1</v>
      </c>
      <c r="K21" s="28">
        <v>123</v>
      </c>
      <c r="L21" s="28">
        <v>128</v>
      </c>
      <c r="M21" s="28">
        <v>13727</v>
      </c>
      <c r="N21" s="28">
        <f>835+209</f>
        <v>1044</v>
      </c>
      <c r="O21" s="28">
        <f>100573+10445</f>
        <v>111018</v>
      </c>
      <c r="P21" s="28">
        <v>165</v>
      </c>
      <c r="Q21" s="28">
        <v>8142</v>
      </c>
      <c r="R21" s="28">
        <f>825+209</f>
        <v>1034</v>
      </c>
      <c r="S21" s="28">
        <f>99354+10445</f>
        <v>109799</v>
      </c>
      <c r="T21" s="28">
        <v>150</v>
      </c>
      <c r="U21" s="28">
        <v>7230</v>
      </c>
      <c r="V21" s="28">
        <v>10</v>
      </c>
      <c r="W21" s="28">
        <v>1219</v>
      </c>
      <c r="X21" s="28">
        <v>15</v>
      </c>
      <c r="Y21" s="28">
        <v>912</v>
      </c>
      <c r="Z21" s="29"/>
    </row>
    <row r="22" spans="2:26" s="18" customFormat="1" ht="12" customHeight="1">
      <c r="B22" s="9">
        <v>12</v>
      </c>
      <c r="C22" s="10"/>
      <c r="D22" s="28">
        <v>1134</v>
      </c>
      <c r="E22" s="28">
        <v>101133</v>
      </c>
      <c r="F22" s="28">
        <v>543</v>
      </c>
      <c r="G22" s="28">
        <v>66641</v>
      </c>
      <c r="H22" s="28">
        <v>459</v>
      </c>
      <c r="I22" s="28">
        <v>22164</v>
      </c>
      <c r="J22" s="28">
        <v>31</v>
      </c>
      <c r="K22" s="28">
        <v>1853</v>
      </c>
      <c r="L22" s="28">
        <v>101</v>
      </c>
      <c r="M22" s="28">
        <v>10475</v>
      </c>
      <c r="N22" s="28">
        <f>665+309</f>
        <v>974</v>
      </c>
      <c r="O22" s="28">
        <f>78439+15838</f>
        <v>94277</v>
      </c>
      <c r="P22" s="28">
        <v>160</v>
      </c>
      <c r="Q22" s="28">
        <v>6856</v>
      </c>
      <c r="R22" s="28">
        <f>657+309</f>
        <v>966</v>
      </c>
      <c r="S22" s="28">
        <f>77611+15838</f>
        <v>93449</v>
      </c>
      <c r="T22" s="28">
        <v>100</v>
      </c>
      <c r="U22" s="28">
        <v>4780</v>
      </c>
      <c r="V22" s="28">
        <v>8</v>
      </c>
      <c r="W22" s="28">
        <v>828</v>
      </c>
      <c r="X22" s="28">
        <v>60</v>
      </c>
      <c r="Y22" s="28">
        <v>2076</v>
      </c>
      <c r="Z22" s="29"/>
    </row>
    <row r="23" spans="2:26" s="2" customFormat="1" ht="12" customHeight="1">
      <c r="B23" s="7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2:24" s="2" customFormat="1" ht="12" customHeight="1">
      <c r="B24" s="8" t="s">
        <v>88</v>
      </c>
      <c r="C24" s="8"/>
      <c r="D24" s="30"/>
      <c r="E24" s="30"/>
      <c r="X24" s="30"/>
    </row>
    <row r="25" spans="2:23" s="2" customFormat="1" ht="12" customHeight="1">
      <c r="B25" s="7"/>
      <c r="C25" s="7"/>
      <c r="D25" s="30"/>
      <c r="W25" s="30"/>
    </row>
    <row r="26" spans="2:23" s="2" customFormat="1" ht="12" customHeight="1">
      <c r="B26" s="7"/>
      <c r="C26" s="7"/>
      <c r="D26" s="30"/>
      <c r="W26" s="30"/>
    </row>
    <row r="27" spans="2:4" s="2" customFormat="1" ht="12" customHeight="1">
      <c r="B27" s="7"/>
      <c r="C27" s="7"/>
      <c r="D27" s="30"/>
    </row>
    <row r="28" spans="2:4" ht="14.25">
      <c r="B28" s="5"/>
      <c r="C28" s="5"/>
      <c r="D28" s="30"/>
    </row>
    <row r="29" ht="12" customHeight="1">
      <c r="D29" s="30"/>
    </row>
    <row r="30" ht="12" customHeight="1">
      <c r="D30" s="30"/>
    </row>
    <row r="31" ht="12" customHeight="1">
      <c r="D31" s="30"/>
    </row>
    <row r="32" ht="12" customHeight="1">
      <c r="D32" s="30"/>
    </row>
    <row r="33" ht="12" customHeight="1">
      <c r="D33" s="30"/>
    </row>
    <row r="34" ht="12" customHeight="1">
      <c r="D34" s="30"/>
    </row>
    <row r="35" ht="12" customHeight="1">
      <c r="D35" s="30"/>
    </row>
    <row r="36" ht="12" customHeight="1">
      <c r="D36" s="30"/>
    </row>
    <row r="37" spans="4:5" ht="12" customHeight="1">
      <c r="D37" s="30"/>
      <c r="E37" s="30"/>
    </row>
    <row r="38" spans="4:5" ht="12" customHeight="1">
      <c r="D38" s="30"/>
      <c r="E38" s="30"/>
    </row>
    <row r="39" spans="4:5" ht="12" customHeight="1">
      <c r="D39" s="30"/>
      <c r="E39" s="30"/>
    </row>
    <row r="40" spans="4:5" ht="12" customHeight="1">
      <c r="D40" s="30"/>
      <c r="E40" s="30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sheetProtection/>
  <mergeCells count="42">
    <mergeCell ref="B3:C7"/>
    <mergeCell ref="D3:M3"/>
    <mergeCell ref="N3:Y3"/>
    <mergeCell ref="D4:E5"/>
    <mergeCell ref="F4:G5"/>
    <mergeCell ref="H4:I5"/>
    <mergeCell ref="J4:K5"/>
    <mergeCell ref="L4:M5"/>
    <mergeCell ref="N4:Q4"/>
    <mergeCell ref="R4:U4"/>
    <mergeCell ref="V4:Y4"/>
    <mergeCell ref="N5:O5"/>
    <mergeCell ref="P5:Q5"/>
    <mergeCell ref="R5:S5"/>
    <mergeCell ref="T5:U5"/>
    <mergeCell ref="V5:W5"/>
    <mergeCell ref="X5:Y5"/>
    <mergeCell ref="D6:D7"/>
    <mergeCell ref="E6:E7"/>
    <mergeCell ref="F6:F7"/>
    <mergeCell ref="G6:G7"/>
    <mergeCell ref="H6:H7"/>
    <mergeCell ref="I6:I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B10:C10"/>
    <mergeCell ref="V6:V7"/>
    <mergeCell ref="W6:W7"/>
    <mergeCell ref="X6:X7"/>
    <mergeCell ref="Y6:Y7"/>
    <mergeCell ref="B8:C8"/>
    <mergeCell ref="B9:C9"/>
    <mergeCell ref="P6:P7"/>
    <mergeCell ref="Q6:Q7"/>
    <mergeCell ref="R6:R7"/>
  </mergeCells>
  <dataValidations count="2">
    <dataValidation allowBlank="1" showInputMessage="1" showErrorMessage="1" imeMode="on" sqref="N1:N5 X5 H4 J4 L4 P5 R4:R5 P1:Y2 F1:M2 O1:O3 A1:C8 D4 D1:E3 F4 Z1:IV8 T5 V4:V5 D6:Y8"/>
    <dataValidation allowBlank="1" showInputMessage="1" showErrorMessage="1" imeMode="off" sqref="D9:Y2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2011-06-09T00:19:21Z</cp:lastPrinted>
  <dcterms:created xsi:type="dcterms:W3CDTF">1999-06-28T05:42:21Z</dcterms:created>
  <dcterms:modified xsi:type="dcterms:W3CDTF">2012-10-02T04:48:25Z</dcterms:modified>
  <cp:category/>
  <cp:version/>
  <cp:contentType/>
  <cp:contentStatus/>
</cp:coreProperties>
</file>