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96" yWindow="345" windowWidth="15480" windowHeight="6780" tabRatio="827" activeTab="0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'戸当床面積'!$A$1:$Y$33</definedName>
    <definedName name="_xlnm.Print_Area" localSheetId="0">'床面積'!$A$1:$T$18</definedName>
    <definedName name="_xlnm.Print_Area" localSheetId="5">'床面積全国比'!$A$1:$AE$32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'地域別（建て方）'!$B$1:$AG$49</definedName>
    <definedName name="_xlnm.Print_Area" localSheetId="3">'地域別（利用関係）'!$A$1:$P$78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<sst xmlns="http://schemas.openxmlformats.org/spreadsheetml/2006/main" count="656" uniqueCount="195">
  <si>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</si>
  <si>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</si>
  <si>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</si>
  <si>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</si>
  <si>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</si>
  <si>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</si>
  <si>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</si>
  <si>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</si>
  <si>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</si>
  <si>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</si>
  <si>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</si>
  <si>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</si>
  <si>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</si>
  <si>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</si>
  <si>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</si>
  <si>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</si>
  <si>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</si>
  <si>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</si>
  <si>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</si>
  <si>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</si>
  <si>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</si>
  <si>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</si>
  <si>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</si>
  <si>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</si>
  <si>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</si>
  <si>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</si>
  <si>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</si>
  <si>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</si>
  <si>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</si>
  <si>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</si>
  <si>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</si>
  <si>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</si>
  <si>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</si>
  <si>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</si>
  <si>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</si>
  <si>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</si>
  <si>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</si>
  <si>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</si>
  <si>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</si>
  <si>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</si>
  <si>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</si>
  <si>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</si>
  <si>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</si>
  <si>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</si>
  <si>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</si>
  <si>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</si>
  <si>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</si>
  <si>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</si>
  <si>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</si>
  <si>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</si>
  <si>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</si>
  <si>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</si>
  <si>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</si>
  <si>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</si>
  <si>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</si>
  <si>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</si>
  <si>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</si>
  <si>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</si>
  <si>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</si>
  <si>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</si>
  <si>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</si>
  <si>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</si>
  <si>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</si>
  <si>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</si>
  <si>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</si>
  <si>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</si>
  <si>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</si>
  <si>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</si>
  <si>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</si>
  <si>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</si>
  <si>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</si>
  <si>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</si>
  <si>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</si>
  <si>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</si>
  <si>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</si>
  <si>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</si>
  <si>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</si>
  <si>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</si>
  <si>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</si>
  <si>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</si>
  <si>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</si>
  <si>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</si>
  <si>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</si>
  <si>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</si>
  <si>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</si>
  <si>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</si>
  <si>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</si>
  <si>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</si>
  <si>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</si>
  <si>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</si>
  <si>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</si>
  <si>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</si>
  <si>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</si>
  <si>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</si>
  <si>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</si>
  <si>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</si>
  <si>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</si>
  <si>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</si>
  <si>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</si>
  <si>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</si>
  <si>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</si>
  <si>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</si>
  <si>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</si>
  <si>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</si>
  <si>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</si>
  <si>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</si>
  <si>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</si>
  <si>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</si>
  <si>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</si>
  <si>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</si>
  <si>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</si>
  <si>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</si>
  <si>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</si>
  <si>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</si>
  <si>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</si>
  <si>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</si>
  <si>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</si>
  <si>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</si>
  <si>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</si>
  <si>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</si>
  <si>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</si>
  <si>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</si>
  <si>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</si>
  <si>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</si>
  <si>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</si>
  <si>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</si>
  <si>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</si>
  <si>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</si>
  <si>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</si>
  <si>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</si>
  <si>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</si>
  <si>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</si>
  <si>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床面積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</si>
  <si>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</si>
  <si>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</si>
  <si>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</si>
  <si>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</si>
  <si>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</si>
  <si>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</si>
  <si>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</si>
  <si>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</si>
  <si>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</si>
  <si>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</si>
  <si>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</si>
  <si>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</si>
  <si>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</si>
  <si>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</si>
  <si>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</si>
  <si>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</si>
  <si>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</si>
  <si>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</si>
  <si>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</si>
  <si>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</si>
  <si>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</si>
  <si>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</si>
  <si>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</si>
  <si>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</si>
  <si>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</si>
  <si>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</si>
  <si>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</si>
  <si>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</si>
  <si>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</si>
  <si>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</si>
  <si>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</si>
  <si>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</si>
  <si>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</si>
  <si>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</si>
  <si>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</si>
  <si>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</si>
  <si>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</si>
  <si>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</si>
  <si>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</si>
  <si>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</si>
  <si>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</si>
  <si>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平成１５年</t>
  </si>
  <si>
    <t>１７年</t>
  </si>
  <si>
    <t>年</t>
  </si>
  <si>
    <t>平成１６年</t>
  </si>
  <si>
    <t>年</t>
  </si>
  <si>
    <t>みどり市</t>
  </si>
  <si>
    <t>みどり市</t>
  </si>
  <si>
    <t>平成１７年</t>
  </si>
  <si>
    <t>１８年</t>
  </si>
  <si>
    <t>１8年</t>
  </si>
  <si>
    <t>-</t>
  </si>
  <si>
    <t xml:space="preserve"> 平 成 19 年　　　新　設　住　宅　着　工　戸　数　（群馬県）</t>
  </si>
  <si>
    <t>１９年</t>
  </si>
  <si>
    <t>群　馬　県　新　設　住　宅　着　工　戸　数　（平成１９年及び平成１８年比較表）</t>
  </si>
  <si>
    <t>19年</t>
  </si>
  <si>
    <t>平成１８年</t>
  </si>
  <si>
    <t>Ｈ１8</t>
  </si>
  <si>
    <t>平　成　19　年　　新　設　住　宅　着　工　戸　数　（ 地　域　別 ・ 利 用 関 係 別 ）</t>
  </si>
  <si>
    <t>平 成 １９年   群　馬　県　新　設　住　宅　着　工　戸　数　（全国との比較）</t>
  </si>
  <si>
    <t>平　成　１９年　新　設　住　宅　着　工　戸　数（ 地　域　別 ・ 建 て 方 別 ）</t>
  </si>
  <si>
    <t>平成１９年新設住宅着工戸数利用関係別割合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</si>
</sst>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</numFmts>
  <fonts count="9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10.45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8.7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1.75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9" fillId="31" borderId="4" applyNumberFormat="0" applyAlignment="0" applyProtection="0"/>
    <xf numFmtId="0" fontId="90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78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4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3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3" xfId="0" applyNumberFormat="1" applyFont="1" applyBorder="1" applyAlignment="1">
      <alignment/>
    </xf>
    <xf numFmtId="10" fontId="14" fillId="0" borderId="3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178" fontId="14" fillId="0" borderId="14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10" fontId="14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178" fontId="14" fillId="0" borderId="37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10" fontId="14" fillId="0" borderId="36" xfId="0" applyNumberFormat="1" applyFont="1" applyBorder="1" applyAlignment="1">
      <alignment/>
    </xf>
    <xf numFmtId="10" fontId="14" fillId="0" borderId="38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9" fontId="6" fillId="0" borderId="3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5" fillId="0" borderId="52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61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62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5" fillId="0" borderId="64" xfId="0" applyFont="1" applyBorder="1" applyAlignment="1">
      <alignment/>
    </xf>
    <xf numFmtId="187" fontId="5" fillId="0" borderId="1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178" fontId="6" fillId="0" borderId="66" xfId="0" applyNumberFormat="1" applyFont="1" applyBorder="1" applyAlignment="1">
      <alignment/>
    </xf>
    <xf numFmtId="179" fontId="6" fillId="0" borderId="66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0" fontId="6" fillId="0" borderId="66" xfId="0" applyFont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180" fontId="6" fillId="33" borderId="66" xfId="0" applyNumberFormat="1" applyFont="1" applyFill="1" applyBorder="1" applyAlignment="1">
      <alignment/>
    </xf>
    <xf numFmtId="180" fontId="6" fillId="33" borderId="17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7" fillId="0" borderId="67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180" fontId="7" fillId="0" borderId="66" xfId="0" applyNumberFormat="1" applyFont="1" applyBorder="1" applyAlignment="1">
      <alignment/>
    </xf>
    <xf numFmtId="180" fontId="7" fillId="0" borderId="68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4" xfId="0" applyFont="1" applyFill="1" applyBorder="1" applyAlignment="1">
      <alignment horizontal="center"/>
    </xf>
    <xf numFmtId="187" fontId="5" fillId="0" borderId="69" xfId="0" applyNumberFormat="1" applyFont="1" applyBorder="1" applyAlignment="1">
      <alignment/>
    </xf>
    <xf numFmtId="178" fontId="5" fillId="0" borderId="69" xfId="0" applyNumberFormat="1" applyFont="1" applyBorder="1" applyAlignment="1">
      <alignment/>
    </xf>
    <xf numFmtId="0" fontId="7" fillId="33" borderId="5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58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66" xfId="0" applyFont="1" applyFill="1" applyBorder="1" applyAlignment="1">
      <alignment/>
    </xf>
    <xf numFmtId="0" fontId="5" fillId="33" borderId="70" xfId="0" applyFont="1" applyFill="1" applyBorder="1" applyAlignment="1">
      <alignment horizontal="center"/>
    </xf>
    <xf numFmtId="3" fontId="5" fillId="33" borderId="70" xfId="0" applyNumberFormat="1" applyFont="1" applyFill="1" applyBorder="1" applyAlignment="1">
      <alignment/>
    </xf>
    <xf numFmtId="3" fontId="5" fillId="33" borderId="71" xfId="0" applyNumberFormat="1" applyFont="1" applyFill="1" applyBorder="1" applyAlignment="1">
      <alignment/>
    </xf>
    <xf numFmtId="3" fontId="18" fillId="0" borderId="20" xfId="0" applyNumberFormat="1" applyFont="1" applyBorder="1" applyAlignment="1">
      <alignment vertical="center"/>
    </xf>
    <xf numFmtId="3" fontId="18" fillId="0" borderId="54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vertical="center"/>
    </xf>
    <xf numFmtId="3" fontId="18" fillId="0" borderId="54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3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shrinkToFit="1"/>
    </xf>
    <xf numFmtId="0" fontId="0" fillId="0" borderId="78" xfId="0" applyBorder="1" applyAlignment="1">
      <alignment shrinkToFit="1"/>
    </xf>
    <xf numFmtId="0" fontId="0" fillId="0" borderId="79" xfId="0" applyBorder="1" applyAlignment="1">
      <alignment/>
    </xf>
    <xf numFmtId="180" fontId="0" fillId="0" borderId="80" xfId="0" applyNumberFormat="1" applyBorder="1" applyAlignment="1">
      <alignment/>
    </xf>
    <xf numFmtId="180" fontId="0" fillId="0" borderId="81" xfId="0" applyNumberFormat="1" applyBorder="1" applyAlignment="1">
      <alignment/>
    </xf>
    <xf numFmtId="0" fontId="0" fillId="0" borderId="79" xfId="0" applyBorder="1" applyAlignment="1">
      <alignment horizontal="right"/>
    </xf>
    <xf numFmtId="0" fontId="0" fillId="0" borderId="82" xfId="0" applyBorder="1" applyAlignment="1">
      <alignment/>
    </xf>
    <xf numFmtId="180" fontId="0" fillId="0" borderId="83" xfId="0" applyNumberFormat="1" applyBorder="1" applyAlignment="1">
      <alignment/>
    </xf>
    <xf numFmtId="180" fontId="0" fillId="0" borderId="84" xfId="0" applyNumberFormat="1" applyBorder="1" applyAlignment="1">
      <alignment/>
    </xf>
    <xf numFmtId="0" fontId="0" fillId="0" borderId="76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79" xfId="0" applyNumberFormat="1" applyBorder="1" applyAlignment="1">
      <alignment horizontal="right"/>
    </xf>
    <xf numFmtId="188" fontId="0" fillId="0" borderId="82" xfId="0" applyNumberFormat="1" applyBorder="1" applyAlignment="1">
      <alignment horizontal="right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center"/>
    </xf>
    <xf numFmtId="178" fontId="5" fillId="34" borderId="14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85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right"/>
    </xf>
    <xf numFmtId="0" fontId="14" fillId="34" borderId="16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86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1" fontId="14" fillId="35" borderId="13" xfId="0" applyNumberFormat="1" applyFont="1" applyFill="1" applyBorder="1" applyAlignment="1">
      <alignment horizontal="center"/>
    </xf>
    <xf numFmtId="1" fontId="14" fillId="35" borderId="87" xfId="0" applyNumberFormat="1" applyFont="1" applyFill="1" applyBorder="1" applyAlignment="1">
      <alignment horizontal="center"/>
    </xf>
    <xf numFmtId="3" fontId="5" fillId="0" borderId="8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31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88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35" borderId="9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5" fillId="34" borderId="91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left"/>
    </xf>
    <xf numFmtId="0" fontId="5" fillId="34" borderId="9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0" fillId="34" borderId="93" xfId="0" applyFill="1" applyBorder="1" applyAlignment="1">
      <alignment/>
    </xf>
    <xf numFmtId="0" fontId="5" fillId="34" borderId="94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5" fillId="34" borderId="48" xfId="0" applyFont="1" applyFill="1" applyBorder="1" applyAlignment="1">
      <alignment/>
    </xf>
    <xf numFmtId="0" fontId="5" fillId="34" borderId="95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5" borderId="96" xfId="0" applyFont="1" applyFill="1" applyBorder="1" applyAlignment="1">
      <alignment horizontal="center"/>
    </xf>
    <xf numFmtId="1" fontId="5" fillId="35" borderId="97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98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34" borderId="9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00" xfId="0" applyFont="1" applyFill="1" applyBorder="1" applyAlignment="1">
      <alignment horizontal="center"/>
    </xf>
    <xf numFmtId="0" fontId="0" fillId="34" borderId="88" xfId="0" applyFill="1" applyBorder="1" applyAlignment="1">
      <alignment/>
    </xf>
    <xf numFmtId="0" fontId="0" fillId="34" borderId="99" xfId="0" applyFill="1" applyBorder="1" applyAlignment="1">
      <alignment/>
    </xf>
    <xf numFmtId="0" fontId="5" fillId="34" borderId="89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0" fontId="9" fillId="34" borderId="58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99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9" fillId="34" borderId="10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6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178" fontId="10" fillId="36" borderId="14" xfId="0" applyNumberFormat="1" applyFont="1" applyFill="1" applyBorder="1" applyAlignment="1">
      <alignment horizontal="right"/>
    </xf>
    <xf numFmtId="0" fontId="10" fillId="36" borderId="103" xfId="0" applyFont="1" applyFill="1" applyBorder="1" applyAlignment="1">
      <alignment horizontal="center"/>
    </xf>
    <xf numFmtId="3" fontId="14" fillId="0" borderId="47" xfId="0" applyNumberFormat="1" applyFont="1" applyBorder="1" applyAlignment="1">
      <alignment vertical="center"/>
    </xf>
    <xf numFmtId="0" fontId="16" fillId="35" borderId="72" xfId="0" applyFont="1" applyFill="1" applyBorder="1" applyAlignment="1">
      <alignment vertical="center"/>
    </xf>
    <xf numFmtId="0" fontId="16" fillId="35" borderId="55" xfId="0" applyFont="1" applyFill="1" applyBorder="1" applyAlignment="1">
      <alignment vertical="center"/>
    </xf>
    <xf numFmtId="0" fontId="16" fillId="35" borderId="20" xfId="0" applyFont="1" applyFill="1" applyBorder="1" applyAlignment="1">
      <alignment vertical="center"/>
    </xf>
    <xf numFmtId="0" fontId="16" fillId="35" borderId="54" xfId="0" applyFont="1" applyFill="1" applyBorder="1" applyAlignment="1">
      <alignment vertical="center"/>
    </xf>
    <xf numFmtId="0" fontId="16" fillId="35" borderId="39" xfId="0" applyFont="1" applyFill="1" applyBorder="1" applyAlignment="1">
      <alignment vertical="center"/>
    </xf>
    <xf numFmtId="0" fontId="16" fillId="35" borderId="104" xfId="0" applyFont="1" applyFill="1" applyBorder="1" applyAlignment="1">
      <alignment horizontal="center" vertical="center"/>
    </xf>
    <xf numFmtId="0" fontId="16" fillId="35" borderId="105" xfId="0" applyFont="1" applyFill="1" applyBorder="1" applyAlignment="1">
      <alignment horizontal="center" vertical="center"/>
    </xf>
    <xf numFmtId="0" fontId="16" fillId="35" borderId="64" xfId="0" applyFont="1" applyFill="1" applyBorder="1" applyAlignment="1">
      <alignment horizontal="center" vertical="center"/>
    </xf>
    <xf numFmtId="0" fontId="16" fillId="35" borderId="106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vertical="center"/>
    </xf>
    <xf numFmtId="0" fontId="16" fillId="34" borderId="55" xfId="0" applyFont="1" applyFill="1" applyBorder="1" applyAlignment="1">
      <alignment vertical="center"/>
    </xf>
    <xf numFmtId="0" fontId="16" fillId="34" borderId="107" xfId="0" applyFont="1" applyFill="1" applyBorder="1" applyAlignment="1">
      <alignment vertical="center"/>
    </xf>
    <xf numFmtId="0" fontId="16" fillId="34" borderId="105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08" xfId="0" applyFont="1" applyFill="1" applyBorder="1" applyAlignment="1">
      <alignment vertical="center"/>
    </xf>
    <xf numFmtId="0" fontId="5" fillId="34" borderId="109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/>
    </xf>
    <xf numFmtId="0" fontId="0" fillId="34" borderId="110" xfId="0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12" xfId="0" applyFont="1" applyFill="1" applyBorder="1" applyAlignment="1">
      <alignment horizontal="center"/>
    </xf>
    <xf numFmtId="0" fontId="5" fillId="34" borderId="107" xfId="0" applyFont="1" applyFill="1" applyBorder="1" applyAlignment="1">
      <alignment/>
    </xf>
    <xf numFmtId="0" fontId="5" fillId="34" borderId="113" xfId="0" applyFont="1" applyFill="1" applyBorder="1" applyAlignment="1">
      <alignment horizontal="center"/>
    </xf>
    <xf numFmtId="0" fontId="5" fillId="34" borderId="114" xfId="0" applyFont="1" applyFill="1" applyBorder="1" applyAlignment="1">
      <alignment horizontal="center"/>
    </xf>
    <xf numFmtId="3" fontId="5" fillId="35" borderId="115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16" xfId="0" applyNumberFormat="1" applyFont="1" applyFill="1" applyBorder="1" applyAlignment="1">
      <alignment horizontal="center"/>
    </xf>
    <xf numFmtId="3" fontId="5" fillId="35" borderId="30" xfId="0" applyNumberFormat="1" applyFont="1" applyFill="1" applyBorder="1" applyAlignment="1">
      <alignment horizontal="center"/>
    </xf>
    <xf numFmtId="3" fontId="18" fillId="0" borderId="117" xfId="0" applyNumberFormat="1" applyFont="1" applyBorder="1" applyAlignment="1">
      <alignment vertical="center"/>
    </xf>
    <xf numFmtId="187" fontId="5" fillId="0" borderId="118" xfId="0" applyNumberFormat="1" applyFont="1" applyBorder="1" applyAlignment="1">
      <alignment/>
    </xf>
    <xf numFmtId="187" fontId="5" fillId="0" borderId="119" xfId="0" applyNumberFormat="1" applyFont="1" applyBorder="1" applyAlignment="1">
      <alignment/>
    </xf>
    <xf numFmtId="187" fontId="5" fillId="0" borderId="120" xfId="0" applyNumberFormat="1" applyFont="1" applyBorder="1" applyAlignment="1">
      <alignment/>
    </xf>
    <xf numFmtId="187" fontId="5" fillId="0" borderId="121" xfId="0" applyNumberFormat="1" applyFont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58" xfId="0" applyFont="1" applyFill="1" applyBorder="1" applyAlignment="1">
      <alignment/>
    </xf>
    <xf numFmtId="0" fontId="7" fillId="35" borderId="100" xfId="0" applyFont="1" applyFill="1" applyBorder="1" applyAlignment="1">
      <alignment/>
    </xf>
    <xf numFmtId="0" fontId="7" fillId="35" borderId="12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10" xfId="0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right"/>
    </xf>
    <xf numFmtId="0" fontId="7" fillId="35" borderId="100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center"/>
    </xf>
    <xf numFmtId="0" fontId="7" fillId="35" borderId="59" xfId="0" applyFont="1" applyFill="1" applyBorder="1" applyAlignment="1">
      <alignment horizontal="right"/>
    </xf>
    <xf numFmtId="0" fontId="7" fillId="35" borderId="68" xfId="0" applyFont="1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59" xfId="0" applyFill="1" applyBorder="1" applyAlignment="1">
      <alignment horizontal="right"/>
    </xf>
    <xf numFmtId="0" fontId="0" fillId="35" borderId="68" xfId="0" applyFill="1" applyBorder="1" applyAlignment="1">
      <alignment horizontal="left"/>
    </xf>
    <xf numFmtId="0" fontId="7" fillId="34" borderId="58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59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22" xfId="0" applyFont="1" applyFill="1" applyBorder="1" applyAlignment="1">
      <alignment horizontal="center"/>
    </xf>
    <xf numFmtId="0" fontId="7" fillId="34" borderId="1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22" xfId="0" applyFont="1" applyFill="1" applyBorder="1" applyAlignment="1">
      <alignment/>
    </xf>
    <xf numFmtId="0" fontId="7" fillId="34" borderId="114" xfId="0" applyFont="1" applyFill="1" applyBorder="1" applyAlignment="1">
      <alignment/>
    </xf>
    <xf numFmtId="0" fontId="7" fillId="34" borderId="123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6" fillId="34" borderId="58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24" fillId="35" borderId="124" xfId="0" applyFont="1" applyFill="1" applyBorder="1" applyAlignment="1">
      <alignment horizontal="center"/>
    </xf>
    <xf numFmtId="0" fontId="24" fillId="35" borderId="125" xfId="0" applyFont="1" applyFill="1" applyBorder="1" applyAlignment="1">
      <alignment horizontal="right"/>
    </xf>
    <xf numFmtId="180" fontId="25" fillId="0" borderId="126" xfId="0" applyNumberFormat="1" applyFont="1" applyBorder="1" applyAlignment="1">
      <alignment/>
    </xf>
    <xf numFmtId="180" fontId="25" fillId="0" borderId="127" xfId="0" applyNumberFormat="1" applyFont="1" applyBorder="1" applyAlignment="1">
      <alignment/>
    </xf>
    <xf numFmtId="180" fontId="25" fillId="0" borderId="117" xfId="0" applyNumberFormat="1" applyFont="1" applyBorder="1" applyAlignment="1">
      <alignment/>
    </xf>
    <xf numFmtId="0" fontId="25" fillId="33" borderId="117" xfId="0" applyFont="1" applyFill="1" applyBorder="1" applyAlignment="1">
      <alignment/>
    </xf>
    <xf numFmtId="3" fontId="5" fillId="37" borderId="21" xfId="0" applyNumberFormat="1" applyFont="1" applyFill="1" applyBorder="1" applyAlignment="1">
      <alignment/>
    </xf>
    <xf numFmtId="3" fontId="5" fillId="37" borderId="20" xfId="0" applyNumberFormat="1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" fillId="37" borderId="128" xfId="0" applyFont="1" applyFill="1" applyBorder="1" applyAlignment="1">
      <alignment/>
    </xf>
    <xf numFmtId="0" fontId="5" fillId="37" borderId="55" xfId="0" applyFont="1" applyFill="1" applyBorder="1" applyAlignment="1">
      <alignment/>
    </xf>
    <xf numFmtId="0" fontId="5" fillId="37" borderId="39" xfId="0" applyFont="1" applyFill="1" applyBorder="1" applyAlignment="1">
      <alignment/>
    </xf>
    <xf numFmtId="0" fontId="5" fillId="37" borderId="118" xfId="0" applyFont="1" applyFill="1" applyBorder="1" applyAlignment="1">
      <alignment/>
    </xf>
    <xf numFmtId="3" fontId="5" fillId="37" borderId="31" xfId="0" applyNumberFormat="1" applyFont="1" applyFill="1" applyBorder="1" applyAlignment="1">
      <alignment horizontal="center"/>
    </xf>
    <xf numFmtId="3" fontId="5" fillId="37" borderId="30" xfId="0" applyNumberFormat="1" applyFont="1" applyFill="1" applyBorder="1" applyAlignment="1">
      <alignment horizontal="center"/>
    </xf>
    <xf numFmtId="3" fontId="5" fillId="37" borderId="129" xfId="0" applyNumberFormat="1" applyFont="1" applyFill="1" applyBorder="1" applyAlignment="1">
      <alignment horizontal="center"/>
    </xf>
    <xf numFmtId="3" fontId="5" fillId="37" borderId="0" xfId="0" applyNumberFormat="1" applyFont="1" applyFill="1" applyBorder="1" applyAlignment="1">
      <alignment horizontal="center"/>
    </xf>
    <xf numFmtId="3" fontId="5" fillId="37" borderId="46" xfId="0" applyNumberFormat="1" applyFont="1" applyFill="1" applyBorder="1" applyAlignment="1">
      <alignment horizontal="center" shrinkToFit="1"/>
    </xf>
    <xf numFmtId="3" fontId="5" fillId="37" borderId="1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100" xfId="0" applyFont="1" applyFill="1" applyBorder="1" applyAlignment="1">
      <alignment/>
    </xf>
    <xf numFmtId="0" fontId="6" fillId="35" borderId="12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59" xfId="0" applyFont="1" applyFill="1" applyBorder="1" applyAlignment="1">
      <alignment horizontal="right"/>
    </xf>
    <xf numFmtId="0" fontId="8" fillId="35" borderId="6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9" xfId="0" applyFont="1" applyFill="1" applyBorder="1" applyAlignment="1">
      <alignment horizontal="right"/>
    </xf>
    <xf numFmtId="3" fontId="6" fillId="34" borderId="58" xfId="0" applyNumberFormat="1" applyFont="1" applyFill="1" applyBorder="1" applyAlignment="1">
      <alignment/>
    </xf>
    <xf numFmtId="178" fontId="6" fillId="34" borderId="58" xfId="0" applyNumberFormat="1" applyFont="1" applyFill="1" applyBorder="1" applyAlignment="1">
      <alignment/>
    </xf>
    <xf numFmtId="0" fontId="6" fillId="34" borderId="59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6" fillId="34" borderId="59" xfId="0" applyNumberFormat="1" applyFont="1" applyFill="1" applyBorder="1" applyAlignment="1">
      <alignment horizontal="center"/>
    </xf>
    <xf numFmtId="178" fontId="6" fillId="34" borderId="14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3" fontId="5" fillId="0" borderId="13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31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37" borderId="30" xfId="0" applyNumberFormat="1" applyFont="1" applyFill="1" applyBorder="1" applyAlignment="1">
      <alignment horizontal="center" shrinkToFit="1"/>
    </xf>
    <xf numFmtId="187" fontId="5" fillId="0" borderId="132" xfId="0" applyNumberFormat="1" applyFont="1" applyBorder="1" applyAlignment="1">
      <alignment/>
    </xf>
    <xf numFmtId="187" fontId="5" fillId="0" borderId="133" xfId="0" applyNumberFormat="1" applyFont="1" applyBorder="1" applyAlignment="1">
      <alignment/>
    </xf>
    <xf numFmtId="0" fontId="8" fillId="35" borderId="42" xfId="0" applyFont="1" applyFill="1" applyBorder="1" applyAlignment="1">
      <alignment horizontal="right"/>
    </xf>
    <xf numFmtId="3" fontId="26" fillId="0" borderId="134" xfId="0" applyNumberFormat="1" applyFont="1" applyBorder="1" applyAlignment="1">
      <alignment/>
    </xf>
    <xf numFmtId="178" fontId="26" fillId="0" borderId="48" xfId="0" applyNumberFormat="1" applyFont="1" applyBorder="1" applyAlignment="1">
      <alignment/>
    </xf>
    <xf numFmtId="178" fontId="26" fillId="0" borderId="26" xfId="0" applyNumberFormat="1" applyFont="1" applyBorder="1" applyAlignment="1">
      <alignment/>
    </xf>
    <xf numFmtId="179" fontId="26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180" fontId="26" fillId="33" borderId="26" xfId="0" applyNumberFormat="1" applyFont="1" applyFill="1" applyBorder="1" applyAlignment="1">
      <alignment/>
    </xf>
    <xf numFmtId="180" fontId="26" fillId="33" borderId="48" xfId="0" applyNumberFormat="1" applyFont="1" applyFill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135" xfId="0" applyNumberFormat="1" applyFont="1" applyBorder="1" applyAlignment="1">
      <alignment/>
    </xf>
    <xf numFmtId="3" fontId="18" fillId="0" borderId="26" xfId="0" applyNumberFormat="1" applyFont="1" applyBorder="1" applyAlignment="1">
      <alignment vertical="center"/>
    </xf>
    <xf numFmtId="3" fontId="18" fillId="0" borderId="48" xfId="0" applyNumberFormat="1" applyFont="1" applyBorder="1" applyAlignment="1">
      <alignment vertical="center"/>
    </xf>
    <xf numFmtId="3" fontId="18" fillId="0" borderId="136" xfId="0" applyNumberFormat="1" applyFont="1" applyBorder="1" applyAlignment="1">
      <alignment vertical="center"/>
    </xf>
    <xf numFmtId="3" fontId="5" fillId="35" borderId="106" xfId="0" applyNumberFormat="1" applyFont="1" applyFill="1" applyBorder="1" applyAlignment="1">
      <alignment horizontal="center"/>
    </xf>
    <xf numFmtId="3" fontId="5" fillId="35" borderId="64" xfId="0" applyNumberFormat="1" applyFont="1" applyFill="1" applyBorder="1" applyAlignment="1">
      <alignment horizontal="center"/>
    </xf>
    <xf numFmtId="3" fontId="18" fillId="0" borderId="137" xfId="0" applyNumberFormat="1" applyFont="1" applyBorder="1" applyAlignment="1">
      <alignment vertical="center"/>
    </xf>
    <xf numFmtId="0" fontId="10" fillId="33" borderId="138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10" fillId="33" borderId="139" xfId="0" applyFont="1" applyFill="1" applyBorder="1" applyAlignment="1">
      <alignment horizontal="center"/>
    </xf>
    <xf numFmtId="0" fontId="10" fillId="33" borderId="140" xfId="0" applyFont="1" applyFill="1" applyBorder="1" applyAlignment="1">
      <alignment horizontal="center"/>
    </xf>
    <xf numFmtId="0" fontId="10" fillId="33" borderId="141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3" fontId="5" fillId="33" borderId="142" xfId="0" applyNumberFormat="1" applyFont="1" applyFill="1" applyBorder="1" applyAlignment="1">
      <alignment/>
    </xf>
    <xf numFmtId="3" fontId="5" fillId="33" borderId="141" xfId="0" applyNumberFormat="1" applyFont="1" applyFill="1" applyBorder="1" applyAlignment="1">
      <alignment/>
    </xf>
    <xf numFmtId="0" fontId="10" fillId="34" borderId="140" xfId="0" applyFont="1" applyFill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4" borderId="143" xfId="0" applyFont="1" applyFill="1" applyBorder="1" applyAlignment="1">
      <alignment horizontal="center"/>
    </xf>
    <xf numFmtId="0" fontId="5" fillId="34" borderId="144" xfId="0" applyFont="1" applyFill="1" applyBorder="1" applyAlignment="1">
      <alignment horizontal="center"/>
    </xf>
    <xf numFmtId="0" fontId="5" fillId="34" borderId="142" xfId="0" applyFont="1" applyFill="1" applyBorder="1" applyAlignment="1">
      <alignment horizontal="center"/>
    </xf>
    <xf numFmtId="0" fontId="5" fillId="34" borderId="145" xfId="0" applyFont="1" applyFill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19" xfId="0" applyFont="1" applyBorder="1" applyAlignment="1">
      <alignment/>
    </xf>
    <xf numFmtId="178" fontId="10" fillId="0" borderId="19" xfId="0" applyNumberFormat="1" applyFont="1" applyBorder="1" applyAlignment="1">
      <alignment horizontal="right"/>
    </xf>
    <xf numFmtId="0" fontId="10" fillId="33" borderId="59" xfId="0" applyFont="1" applyFill="1" applyBorder="1" applyAlignment="1">
      <alignment horizontal="center"/>
    </xf>
    <xf numFmtId="0" fontId="10" fillId="36" borderId="146" xfId="0" applyFont="1" applyFill="1" applyBorder="1" applyAlignment="1">
      <alignment/>
    </xf>
    <xf numFmtId="0" fontId="10" fillId="36" borderId="146" xfId="0" applyFont="1" applyFill="1" applyBorder="1" applyAlignment="1">
      <alignment horizontal="right"/>
    </xf>
    <xf numFmtId="0" fontId="10" fillId="36" borderId="147" xfId="0" applyFont="1" applyFill="1" applyBorder="1" applyAlignment="1">
      <alignment horizontal="right"/>
    </xf>
    <xf numFmtId="0" fontId="10" fillId="0" borderId="148" xfId="0" applyFont="1" applyBorder="1" applyAlignment="1">
      <alignment horizontal="right"/>
    </xf>
    <xf numFmtId="0" fontId="14" fillId="34" borderId="149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right"/>
    </xf>
    <xf numFmtId="0" fontId="5" fillId="34" borderId="66" xfId="0" applyFont="1" applyFill="1" applyBorder="1" applyAlignment="1">
      <alignment horizontal="center"/>
    </xf>
    <xf numFmtId="178" fontId="5" fillId="0" borderId="131" xfId="0" applyNumberFormat="1" applyFont="1" applyBorder="1" applyAlignment="1">
      <alignment/>
    </xf>
    <xf numFmtId="178" fontId="5" fillId="0" borderId="66" xfId="0" applyNumberFormat="1" applyFont="1" applyBorder="1" applyAlignment="1">
      <alignment/>
    </xf>
    <xf numFmtId="0" fontId="5" fillId="34" borderId="47" xfId="0" applyFont="1" applyFill="1" applyBorder="1" applyAlignment="1">
      <alignment horizontal="center"/>
    </xf>
    <xf numFmtId="3" fontId="5" fillId="0" borderId="15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14" fillId="34" borderId="151" xfId="0" applyFont="1" applyFill="1" applyBorder="1" applyAlignment="1">
      <alignment horizontal="center" vertical="center"/>
    </xf>
    <xf numFmtId="187" fontId="5" fillId="0" borderId="118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180" fontId="6" fillId="33" borderId="59" xfId="0" applyNumberFormat="1" applyFont="1" applyFill="1" applyBorder="1" applyAlignment="1">
      <alignment/>
    </xf>
    <xf numFmtId="180" fontId="6" fillId="33" borderId="6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52" xfId="0" applyNumberFormat="1" applyFont="1" applyBorder="1" applyAlignment="1">
      <alignment/>
    </xf>
    <xf numFmtId="3" fontId="6" fillId="0" borderId="153" xfId="0" applyNumberFormat="1" applyFont="1" applyBorder="1" applyAlignment="1">
      <alignment/>
    </xf>
    <xf numFmtId="3" fontId="6" fillId="0" borderId="154" xfId="0" applyNumberFormat="1" applyFont="1" applyBorder="1" applyAlignment="1">
      <alignment/>
    </xf>
    <xf numFmtId="3" fontId="6" fillId="0" borderId="155" xfId="0" applyNumberFormat="1" applyFont="1" applyBorder="1" applyAlignment="1">
      <alignment/>
    </xf>
    <xf numFmtId="3" fontId="6" fillId="0" borderId="156" xfId="0" applyNumberFormat="1" applyFont="1" applyBorder="1" applyAlignment="1">
      <alignment/>
    </xf>
    <xf numFmtId="3" fontId="6" fillId="0" borderId="157" xfId="0" applyNumberFormat="1" applyFont="1" applyBorder="1" applyAlignment="1">
      <alignment/>
    </xf>
    <xf numFmtId="3" fontId="6" fillId="0" borderId="158" xfId="0" applyNumberFormat="1" applyFont="1" applyBorder="1" applyAlignment="1">
      <alignment/>
    </xf>
    <xf numFmtId="3" fontId="26" fillId="0" borderId="159" xfId="0" applyNumberFormat="1" applyFont="1" applyBorder="1" applyAlignment="1">
      <alignment/>
    </xf>
    <xf numFmtId="3" fontId="26" fillId="0" borderId="160" xfId="0" applyNumberFormat="1" applyFont="1" applyBorder="1" applyAlignment="1">
      <alignment/>
    </xf>
    <xf numFmtId="180" fontId="26" fillId="33" borderId="42" xfId="0" applyNumberFormat="1" applyFont="1" applyFill="1" applyBorder="1" applyAlignment="1">
      <alignment/>
    </xf>
    <xf numFmtId="0" fontId="6" fillId="34" borderId="152" xfId="0" applyFont="1" applyFill="1" applyBorder="1" applyAlignment="1">
      <alignment horizontal="center"/>
    </xf>
    <xf numFmtId="0" fontId="6" fillId="34" borderId="153" xfId="0" applyFont="1" applyFill="1" applyBorder="1" applyAlignment="1">
      <alignment horizontal="center"/>
    </xf>
    <xf numFmtId="10" fontId="6" fillId="0" borderId="161" xfId="0" applyNumberFormat="1" applyFont="1" applyBorder="1" applyAlignment="1">
      <alignment/>
    </xf>
    <xf numFmtId="10" fontId="6" fillId="0" borderId="162" xfId="0" applyNumberFormat="1" applyFont="1" applyBorder="1" applyAlignment="1">
      <alignment/>
    </xf>
    <xf numFmtId="10" fontId="6" fillId="0" borderId="152" xfId="0" applyNumberFormat="1" applyFont="1" applyBorder="1" applyAlignment="1">
      <alignment/>
    </xf>
    <xf numFmtId="10" fontId="6" fillId="0" borderId="153" xfId="0" applyNumberFormat="1" applyFont="1" applyBorder="1" applyAlignment="1">
      <alignment/>
    </xf>
    <xf numFmtId="10" fontId="6" fillId="0" borderId="154" xfId="0" applyNumberFormat="1" applyFont="1" applyBorder="1" applyAlignment="1">
      <alignment/>
    </xf>
    <xf numFmtId="10" fontId="6" fillId="0" borderId="155" xfId="0" applyNumberFormat="1" applyFont="1" applyBorder="1" applyAlignment="1">
      <alignment/>
    </xf>
    <xf numFmtId="10" fontId="6" fillId="0" borderId="156" xfId="0" applyNumberFormat="1" applyFont="1" applyBorder="1" applyAlignment="1">
      <alignment/>
    </xf>
    <xf numFmtId="10" fontId="6" fillId="0" borderId="157" xfId="0" applyNumberFormat="1" applyFont="1" applyBorder="1" applyAlignment="1">
      <alignment/>
    </xf>
    <xf numFmtId="10" fontId="6" fillId="0" borderId="158" xfId="0" applyNumberFormat="1" applyFont="1" applyBorder="1" applyAlignment="1">
      <alignment/>
    </xf>
    <xf numFmtId="10" fontId="26" fillId="0" borderId="159" xfId="0" applyNumberFormat="1" applyFont="1" applyBorder="1" applyAlignment="1">
      <alignment/>
    </xf>
    <xf numFmtId="10" fontId="26" fillId="0" borderId="160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180" fontId="6" fillId="33" borderId="48" xfId="0" applyNumberFormat="1" applyFont="1" applyFill="1" applyBorder="1" applyAlignment="1">
      <alignment/>
    </xf>
    <xf numFmtId="3" fontId="6" fillId="0" borderId="163" xfId="0" applyNumberFormat="1" applyFont="1" applyBorder="1" applyAlignment="1">
      <alignment/>
    </xf>
    <xf numFmtId="3" fontId="6" fillId="0" borderId="160" xfId="0" applyNumberFormat="1" applyFont="1" applyBorder="1" applyAlignment="1">
      <alignment/>
    </xf>
    <xf numFmtId="3" fontId="6" fillId="34" borderId="152" xfId="0" applyNumberFormat="1" applyFont="1" applyFill="1" applyBorder="1" applyAlignment="1">
      <alignment horizontal="center"/>
    </xf>
    <xf numFmtId="178" fontId="6" fillId="34" borderId="153" xfId="0" applyNumberFormat="1" applyFont="1" applyFill="1" applyBorder="1" applyAlignment="1">
      <alignment horizontal="center"/>
    </xf>
    <xf numFmtId="3" fontId="6" fillId="0" borderId="161" xfId="0" applyNumberFormat="1" applyFont="1" applyBorder="1" applyAlignment="1">
      <alignment/>
    </xf>
    <xf numFmtId="178" fontId="6" fillId="0" borderId="162" xfId="0" applyNumberFormat="1" applyFont="1" applyBorder="1" applyAlignment="1">
      <alignment horizontal="center"/>
    </xf>
    <xf numFmtId="178" fontId="6" fillId="0" borderId="153" xfId="0" applyNumberFormat="1" applyFont="1" applyBorder="1" applyAlignment="1">
      <alignment/>
    </xf>
    <xf numFmtId="178" fontId="6" fillId="0" borderId="155" xfId="0" applyNumberFormat="1" applyFont="1" applyBorder="1" applyAlignment="1">
      <alignment/>
    </xf>
    <xf numFmtId="178" fontId="6" fillId="0" borderId="157" xfId="0" applyNumberFormat="1" applyFont="1" applyBorder="1" applyAlignment="1">
      <alignment/>
    </xf>
    <xf numFmtId="178" fontId="26" fillId="0" borderId="160" xfId="0" applyNumberFormat="1" applyFont="1" applyBorder="1" applyAlignment="1">
      <alignment/>
    </xf>
    <xf numFmtId="0" fontId="6" fillId="35" borderId="164" xfId="0" applyFont="1" applyFill="1" applyBorder="1" applyAlignment="1">
      <alignment horizontal="center"/>
    </xf>
    <xf numFmtId="0" fontId="6" fillId="35" borderId="165" xfId="0" applyFont="1" applyFill="1" applyBorder="1" applyAlignment="1">
      <alignment horizontal="right"/>
    </xf>
    <xf numFmtId="0" fontId="6" fillId="35" borderId="166" xfId="0" applyFont="1" applyFill="1" applyBorder="1" applyAlignment="1">
      <alignment horizontal="left"/>
    </xf>
    <xf numFmtId="0" fontId="6" fillId="35" borderId="152" xfId="0" applyFont="1" applyFill="1" applyBorder="1" applyAlignment="1">
      <alignment horizontal="center"/>
    </xf>
    <xf numFmtId="0" fontId="6" fillId="35" borderId="167" xfId="0" applyFont="1" applyFill="1" applyBorder="1" applyAlignment="1">
      <alignment horizontal="left"/>
    </xf>
    <xf numFmtId="0" fontId="8" fillId="35" borderId="154" xfId="0" applyFont="1" applyFill="1" applyBorder="1" applyAlignment="1">
      <alignment horizontal="center"/>
    </xf>
    <xf numFmtId="0" fontId="8" fillId="35" borderId="168" xfId="0" applyFont="1" applyFill="1" applyBorder="1" applyAlignment="1">
      <alignment horizontal="left"/>
    </xf>
    <xf numFmtId="0" fontId="8" fillId="35" borderId="156" xfId="0" applyFont="1" applyFill="1" applyBorder="1" applyAlignment="1">
      <alignment horizontal="center"/>
    </xf>
    <xf numFmtId="0" fontId="8" fillId="35" borderId="169" xfId="0" applyFont="1" applyFill="1" applyBorder="1" applyAlignment="1">
      <alignment horizontal="left"/>
    </xf>
    <xf numFmtId="0" fontId="8" fillId="35" borderId="152" xfId="0" applyFont="1" applyFill="1" applyBorder="1" applyAlignment="1">
      <alignment horizontal="center"/>
    </xf>
    <xf numFmtId="0" fontId="8" fillId="35" borderId="167" xfId="0" applyFont="1" applyFill="1" applyBorder="1" applyAlignment="1">
      <alignment horizontal="left"/>
    </xf>
    <xf numFmtId="0" fontId="8" fillId="35" borderId="163" xfId="0" applyFont="1" applyFill="1" applyBorder="1" applyAlignment="1">
      <alignment horizontal="center"/>
    </xf>
    <xf numFmtId="0" fontId="8" fillId="35" borderId="170" xfId="0" applyFont="1" applyFill="1" applyBorder="1" applyAlignment="1">
      <alignment horizontal="left"/>
    </xf>
    <xf numFmtId="3" fontId="26" fillId="0" borderId="171" xfId="0" applyNumberFormat="1" applyFont="1" applyBorder="1" applyAlignment="1">
      <alignment/>
    </xf>
    <xf numFmtId="178" fontId="26" fillId="0" borderId="30" xfId="0" applyNumberFormat="1" applyFont="1" applyBorder="1" applyAlignment="1">
      <alignment/>
    </xf>
    <xf numFmtId="3" fontId="26" fillId="0" borderId="172" xfId="0" applyNumberFormat="1" applyFont="1" applyBorder="1" applyAlignment="1">
      <alignment/>
    </xf>
    <xf numFmtId="178" fontId="26" fillId="0" borderId="173" xfId="0" applyNumberFormat="1" applyFont="1" applyBorder="1" applyAlignment="1">
      <alignment/>
    </xf>
    <xf numFmtId="179" fontId="26" fillId="0" borderId="173" xfId="0" applyNumberFormat="1" applyFont="1" applyBorder="1" applyAlignment="1">
      <alignment/>
    </xf>
    <xf numFmtId="3" fontId="26" fillId="0" borderId="173" xfId="0" applyNumberFormat="1" applyFont="1" applyBorder="1" applyAlignment="1">
      <alignment/>
    </xf>
    <xf numFmtId="178" fontId="26" fillId="0" borderId="157" xfId="0" applyNumberFormat="1" applyFont="1" applyBorder="1" applyAlignment="1">
      <alignment/>
    </xf>
    <xf numFmtId="180" fontId="26" fillId="33" borderId="173" xfId="0" applyNumberFormat="1" applyFont="1" applyFill="1" applyBorder="1" applyAlignment="1">
      <alignment/>
    </xf>
    <xf numFmtId="180" fontId="26" fillId="33" borderId="30" xfId="0" applyNumberFormat="1" applyFont="1" applyFill="1" applyBorder="1" applyAlignment="1">
      <alignment/>
    </xf>
    <xf numFmtId="3" fontId="26" fillId="0" borderId="157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10" fontId="26" fillId="0" borderId="172" xfId="0" applyNumberFormat="1" applyFont="1" applyBorder="1" applyAlignment="1">
      <alignment/>
    </xf>
    <xf numFmtId="10" fontId="26" fillId="0" borderId="15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74" xfId="0" applyFont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right"/>
    </xf>
    <xf numFmtId="0" fontId="0" fillId="35" borderId="68" xfId="0" applyFont="1" applyFill="1" applyBorder="1" applyAlignment="1">
      <alignment horizontal="left"/>
    </xf>
    <xf numFmtId="3" fontId="27" fillId="33" borderId="59" xfId="0" applyNumberFormat="1" applyFont="1" applyFill="1" applyBorder="1" applyAlignment="1">
      <alignment/>
    </xf>
    <xf numFmtId="180" fontId="27" fillId="0" borderId="67" xfId="0" applyNumberFormat="1" applyFont="1" applyBorder="1" applyAlignment="1">
      <alignment/>
    </xf>
    <xf numFmtId="180" fontId="27" fillId="0" borderId="19" xfId="0" applyNumberFormat="1" applyFont="1" applyBorder="1" applyAlignment="1">
      <alignment/>
    </xf>
    <xf numFmtId="0" fontId="27" fillId="33" borderId="59" xfId="0" applyFont="1" applyFill="1" applyBorder="1" applyAlignment="1">
      <alignment/>
    </xf>
    <xf numFmtId="180" fontId="27" fillId="0" borderId="59" xfId="0" applyNumberFormat="1" applyFont="1" applyBorder="1" applyAlignment="1">
      <alignment/>
    </xf>
    <xf numFmtId="180" fontId="27" fillId="0" borderId="66" xfId="0" applyNumberFormat="1" applyFont="1" applyBorder="1" applyAlignment="1">
      <alignment/>
    </xf>
    <xf numFmtId="0" fontId="27" fillId="33" borderId="66" xfId="0" applyFont="1" applyFill="1" applyBorder="1" applyAlignment="1">
      <alignment/>
    </xf>
    <xf numFmtId="180" fontId="27" fillId="0" borderId="68" xfId="0" applyNumberFormat="1" applyFont="1" applyBorder="1" applyAlignment="1">
      <alignment/>
    </xf>
    <xf numFmtId="0" fontId="0" fillId="0" borderId="175" xfId="0" applyBorder="1" applyAlignment="1">
      <alignment/>
    </xf>
    <xf numFmtId="180" fontId="0" fillId="0" borderId="176" xfId="0" applyNumberFormat="1" applyBorder="1" applyAlignment="1">
      <alignment/>
    </xf>
    <xf numFmtId="180" fontId="0" fillId="0" borderId="177" xfId="0" applyNumberFormat="1" applyBorder="1" applyAlignment="1">
      <alignment/>
    </xf>
    <xf numFmtId="188" fontId="0" fillId="0" borderId="175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78" xfId="0" applyNumberFormat="1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134" xfId="0" applyNumberFormat="1" applyFont="1" applyBorder="1" applyAlignment="1">
      <alignment/>
    </xf>
    <xf numFmtId="3" fontId="28" fillId="36" borderId="88" xfId="0" applyNumberFormat="1" applyFont="1" applyFill="1" applyBorder="1" applyAlignment="1">
      <alignment/>
    </xf>
    <xf numFmtId="187" fontId="28" fillId="36" borderId="69" xfId="0" applyNumberFormat="1" applyFont="1" applyFill="1" applyBorder="1" applyAlignment="1">
      <alignment/>
    </xf>
    <xf numFmtId="3" fontId="28" fillId="33" borderId="179" xfId="0" applyNumberFormat="1" applyFont="1" applyFill="1" applyBorder="1" applyAlignment="1">
      <alignment/>
    </xf>
    <xf numFmtId="3" fontId="28" fillId="0" borderId="180" xfId="0" applyNumberFormat="1" applyFont="1" applyBorder="1" applyAlignment="1">
      <alignment/>
    </xf>
    <xf numFmtId="187" fontId="28" fillId="0" borderId="69" xfId="0" applyNumberFormat="1" applyFont="1" applyBorder="1" applyAlignment="1">
      <alignment/>
    </xf>
    <xf numFmtId="3" fontId="28" fillId="33" borderId="142" xfId="0" applyNumberFormat="1" applyFont="1" applyFill="1" applyBorder="1" applyAlignment="1">
      <alignment/>
    </xf>
    <xf numFmtId="178" fontId="28" fillId="36" borderId="69" xfId="0" applyNumberFormat="1" applyFont="1" applyFill="1" applyBorder="1" applyAlignment="1">
      <alignment/>
    </xf>
    <xf numFmtId="178" fontId="28" fillId="0" borderId="69" xfId="0" applyNumberFormat="1" applyFont="1" applyBorder="1" applyAlignment="1">
      <alignment/>
    </xf>
    <xf numFmtId="3" fontId="28" fillId="33" borderId="181" xfId="0" applyNumberFormat="1" applyFont="1" applyFill="1" applyBorder="1" applyAlignment="1">
      <alignment/>
    </xf>
    <xf numFmtId="3" fontId="28" fillId="36" borderId="89" xfId="0" applyNumberFormat="1" applyFont="1" applyFill="1" applyBorder="1" applyAlignment="1">
      <alignment/>
    </xf>
    <xf numFmtId="178" fontId="28" fillId="36" borderId="182" xfId="0" applyNumberFormat="1" applyFont="1" applyFill="1" applyBorder="1" applyAlignment="1">
      <alignment/>
    </xf>
    <xf numFmtId="178" fontId="28" fillId="0" borderId="130" xfId="0" applyNumberFormat="1" applyFont="1" applyBorder="1" applyAlignment="1">
      <alignment/>
    </xf>
    <xf numFmtId="3" fontId="28" fillId="33" borderId="99" xfId="0" applyNumberFormat="1" applyFont="1" applyFill="1" applyBorder="1" applyAlignment="1">
      <alignment/>
    </xf>
    <xf numFmtId="3" fontId="28" fillId="0" borderId="99" xfId="0" applyNumberFormat="1" applyFont="1" applyBorder="1" applyAlignment="1">
      <alignment/>
    </xf>
    <xf numFmtId="3" fontId="28" fillId="36" borderId="183" xfId="0" applyNumberFormat="1" applyFont="1" applyFill="1" applyBorder="1" applyAlignment="1">
      <alignment/>
    </xf>
    <xf numFmtId="178" fontId="28" fillId="0" borderId="184" xfId="0" applyNumberFormat="1" applyFont="1" applyBorder="1" applyAlignment="1">
      <alignment/>
    </xf>
    <xf numFmtId="3" fontId="28" fillId="36" borderId="13" xfId="0" applyNumberFormat="1" applyFont="1" applyFill="1" applyBorder="1" applyAlignment="1">
      <alignment/>
    </xf>
    <xf numFmtId="187" fontId="28" fillId="36" borderId="14" xfId="0" applyNumberFormat="1" applyFont="1" applyFill="1" applyBorder="1" applyAlignment="1">
      <alignment/>
    </xf>
    <xf numFmtId="3" fontId="28" fillId="33" borderId="140" xfId="0" applyNumberFormat="1" applyFont="1" applyFill="1" applyBorder="1" applyAlignment="1">
      <alignment/>
    </xf>
    <xf numFmtId="3" fontId="28" fillId="0" borderId="102" xfId="0" applyNumberFormat="1" applyFont="1" applyBorder="1" applyAlignment="1">
      <alignment/>
    </xf>
    <xf numFmtId="187" fontId="28" fillId="0" borderId="14" xfId="0" applyNumberFormat="1" applyFont="1" applyBorder="1" applyAlignment="1">
      <alignment/>
    </xf>
    <xf numFmtId="3" fontId="28" fillId="33" borderId="70" xfId="0" applyNumberFormat="1" applyFont="1" applyFill="1" applyBorder="1" applyAlignment="1">
      <alignment/>
    </xf>
    <xf numFmtId="178" fontId="28" fillId="36" borderId="14" xfId="0" applyNumberFormat="1" applyFont="1" applyFill="1" applyBorder="1" applyAlignment="1">
      <alignment/>
    </xf>
    <xf numFmtId="178" fontId="28" fillId="0" borderId="14" xfId="0" applyNumberFormat="1" applyFont="1" applyBorder="1" applyAlignment="1">
      <alignment/>
    </xf>
    <xf numFmtId="3" fontId="28" fillId="33" borderId="68" xfId="0" applyNumberFormat="1" applyFont="1" applyFill="1" applyBorder="1" applyAlignment="1">
      <alignment/>
    </xf>
    <xf numFmtId="3" fontId="28" fillId="36" borderId="15" xfId="0" applyNumberFormat="1" applyFont="1" applyFill="1" applyBorder="1" applyAlignment="1">
      <alignment/>
    </xf>
    <xf numFmtId="178" fontId="28" fillId="36" borderId="146" xfId="0" applyNumberFormat="1" applyFont="1" applyFill="1" applyBorder="1" applyAlignment="1">
      <alignment/>
    </xf>
    <xf numFmtId="178" fontId="28" fillId="0" borderId="19" xfId="0" applyNumberFormat="1" applyFont="1" applyBorder="1" applyAlignment="1">
      <alignment/>
    </xf>
    <xf numFmtId="3" fontId="28" fillId="33" borderId="59" xfId="0" applyNumberFormat="1" applyFont="1" applyFill="1" applyBorder="1" applyAlignment="1">
      <alignment/>
    </xf>
    <xf numFmtId="3" fontId="28" fillId="0" borderId="65" xfId="0" applyNumberFormat="1" applyFont="1" applyBorder="1" applyAlignment="1">
      <alignment/>
    </xf>
    <xf numFmtId="178" fontId="28" fillId="0" borderId="40" xfId="0" applyNumberFormat="1" applyFont="1" applyBorder="1" applyAlignment="1">
      <alignment/>
    </xf>
    <xf numFmtId="3" fontId="28" fillId="0" borderId="185" xfId="0" applyNumberFormat="1" applyFont="1" applyBorder="1" applyAlignment="1">
      <alignment/>
    </xf>
    <xf numFmtId="3" fontId="28" fillId="0" borderId="186" xfId="0" applyNumberFormat="1" applyFont="1" applyBorder="1" applyAlignment="1">
      <alignment/>
    </xf>
    <xf numFmtId="3" fontId="28" fillId="36" borderId="97" xfId="0" applyNumberFormat="1" applyFont="1" applyFill="1" applyBorder="1" applyAlignment="1">
      <alignment/>
    </xf>
    <xf numFmtId="178" fontId="28" fillId="36" borderId="48" xfId="0" applyNumberFormat="1" applyFont="1" applyFill="1" applyBorder="1" applyAlignment="1">
      <alignment/>
    </xf>
    <xf numFmtId="3" fontId="28" fillId="33" borderId="139" xfId="0" applyNumberFormat="1" applyFont="1" applyFill="1" applyBorder="1" applyAlignment="1">
      <alignment/>
    </xf>
    <xf numFmtId="178" fontId="28" fillId="0" borderId="48" xfId="0" applyNumberFormat="1" applyFont="1" applyBorder="1" applyAlignment="1">
      <alignment/>
    </xf>
    <xf numFmtId="3" fontId="28" fillId="33" borderId="141" xfId="0" applyNumberFormat="1" applyFont="1" applyFill="1" applyBorder="1" applyAlignment="1">
      <alignment/>
    </xf>
    <xf numFmtId="3" fontId="28" fillId="0" borderId="187" xfId="0" applyNumberFormat="1" applyFont="1" applyBorder="1" applyAlignment="1">
      <alignment/>
    </xf>
    <xf numFmtId="3" fontId="28" fillId="33" borderId="138" xfId="0" applyNumberFormat="1" applyFont="1" applyFill="1" applyBorder="1" applyAlignment="1">
      <alignment/>
    </xf>
    <xf numFmtId="3" fontId="28" fillId="36" borderId="85" xfId="0" applyNumberFormat="1" applyFont="1" applyFill="1" applyBorder="1" applyAlignment="1">
      <alignment/>
    </xf>
    <xf numFmtId="178" fontId="28" fillId="36" borderId="188" xfId="0" applyNumberFormat="1" applyFont="1" applyFill="1" applyBorder="1" applyAlignment="1">
      <alignment/>
    </xf>
    <xf numFmtId="178" fontId="28" fillId="0" borderId="95" xfId="0" applyNumberFormat="1" applyFont="1" applyBorder="1" applyAlignment="1">
      <alignment/>
    </xf>
    <xf numFmtId="178" fontId="28" fillId="36" borderId="147" xfId="0" applyNumberFormat="1" applyFont="1" applyFill="1" applyBorder="1" applyAlignment="1">
      <alignment/>
    </xf>
    <xf numFmtId="3" fontId="28" fillId="33" borderId="189" xfId="0" applyNumberFormat="1" applyFont="1" applyFill="1" applyBorder="1" applyAlignment="1">
      <alignment/>
    </xf>
    <xf numFmtId="3" fontId="28" fillId="36" borderId="90" xfId="0" applyNumberFormat="1" applyFont="1" applyFill="1" applyBorder="1" applyAlignment="1">
      <alignment/>
    </xf>
    <xf numFmtId="187" fontId="28" fillId="36" borderId="190" xfId="0" applyNumberFormat="1" applyFont="1" applyFill="1" applyBorder="1" applyAlignment="1">
      <alignment/>
    </xf>
    <xf numFmtId="3" fontId="28" fillId="33" borderId="191" xfId="0" applyNumberFormat="1" applyFont="1" applyFill="1" applyBorder="1" applyAlignment="1">
      <alignment/>
    </xf>
    <xf numFmtId="3" fontId="28" fillId="0" borderId="192" xfId="0" applyNumberFormat="1" applyFont="1" applyBorder="1" applyAlignment="1">
      <alignment/>
    </xf>
    <xf numFmtId="187" fontId="28" fillId="0" borderId="190" xfId="0" applyNumberFormat="1" applyFont="1" applyBorder="1" applyAlignment="1">
      <alignment/>
    </xf>
    <xf numFmtId="3" fontId="28" fillId="33" borderId="71" xfId="0" applyNumberFormat="1" applyFont="1" applyFill="1" applyBorder="1" applyAlignment="1">
      <alignment/>
    </xf>
    <xf numFmtId="178" fontId="28" fillId="36" borderId="190" xfId="0" applyNumberFormat="1" applyFont="1" applyFill="1" applyBorder="1" applyAlignment="1">
      <alignment/>
    </xf>
    <xf numFmtId="178" fontId="28" fillId="0" borderId="190" xfId="0" applyNumberFormat="1" applyFont="1" applyBorder="1" applyAlignment="1">
      <alignment/>
    </xf>
    <xf numFmtId="3" fontId="28" fillId="33" borderId="193" xfId="0" applyNumberFormat="1" applyFont="1" applyFill="1" applyBorder="1" applyAlignment="1">
      <alignment/>
    </xf>
    <xf numFmtId="3" fontId="28" fillId="36" borderId="194" xfId="0" applyNumberFormat="1" applyFont="1" applyFill="1" applyBorder="1" applyAlignment="1">
      <alignment/>
    </xf>
    <xf numFmtId="3" fontId="28" fillId="33" borderId="195" xfId="0" applyNumberFormat="1" applyFont="1" applyFill="1" applyBorder="1" applyAlignment="1">
      <alignment/>
    </xf>
    <xf numFmtId="3" fontId="28" fillId="0" borderId="195" xfId="0" applyNumberFormat="1" applyFont="1" applyBorder="1" applyAlignment="1">
      <alignment/>
    </xf>
    <xf numFmtId="0" fontId="29" fillId="33" borderId="117" xfId="0" applyFont="1" applyFill="1" applyBorder="1" applyAlignment="1">
      <alignment/>
    </xf>
    <xf numFmtId="3" fontId="18" fillId="0" borderId="173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/>
    </xf>
    <xf numFmtId="3" fontId="18" fillId="0" borderId="15" xfId="0" applyNumberFormat="1" applyFont="1" applyBorder="1" applyAlignment="1">
      <alignment vertical="center"/>
    </xf>
    <xf numFmtId="187" fontId="5" fillId="0" borderId="196" xfId="0" applyNumberFormat="1" applyFont="1" applyBorder="1" applyAlignment="1">
      <alignment/>
    </xf>
    <xf numFmtId="0" fontId="5" fillId="34" borderId="197" xfId="0" applyFont="1" applyFill="1" applyBorder="1" applyAlignment="1">
      <alignment/>
    </xf>
    <xf numFmtId="0" fontId="5" fillId="34" borderId="127" xfId="0" applyFont="1" applyFill="1" applyBorder="1" applyAlignment="1">
      <alignment horizontal="center"/>
    </xf>
    <xf numFmtId="3" fontId="18" fillId="0" borderId="124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198" xfId="0" applyNumberFormat="1" applyFont="1" applyBorder="1" applyAlignment="1">
      <alignment/>
    </xf>
    <xf numFmtId="3" fontId="5" fillId="0" borderId="199" xfId="0" applyNumberFormat="1" applyFont="1" applyBorder="1" applyAlignment="1">
      <alignment/>
    </xf>
    <xf numFmtId="187" fontId="5" fillId="0" borderId="200" xfId="0" applyNumberFormat="1" applyFont="1" applyBorder="1" applyAlignment="1">
      <alignment/>
    </xf>
    <xf numFmtId="0" fontId="8" fillId="35" borderId="201" xfId="0" applyFont="1" applyFill="1" applyBorder="1" applyAlignment="1">
      <alignment horizontal="center"/>
    </xf>
    <xf numFmtId="0" fontId="8" fillId="35" borderId="202" xfId="0" applyFont="1" applyFill="1" applyBorder="1" applyAlignment="1">
      <alignment horizontal="right"/>
    </xf>
    <xf numFmtId="3" fontId="26" fillId="0" borderId="203" xfId="0" applyNumberFormat="1" applyFont="1" applyBorder="1" applyAlignment="1">
      <alignment/>
    </xf>
    <xf numFmtId="178" fontId="26" fillId="0" borderId="204" xfId="0" applyNumberFormat="1" applyFont="1" applyBorder="1" applyAlignment="1">
      <alignment/>
    </xf>
    <xf numFmtId="3" fontId="26" fillId="0" borderId="82" xfId="0" applyNumberFormat="1" applyFont="1" applyBorder="1" applyAlignment="1">
      <alignment/>
    </xf>
    <xf numFmtId="187" fontId="26" fillId="0" borderId="83" xfId="0" applyNumberFormat="1" applyFont="1" applyBorder="1" applyAlignment="1">
      <alignment/>
    </xf>
    <xf numFmtId="179" fontId="26" fillId="0" borderId="83" xfId="0" applyNumberFormat="1" applyFont="1" applyBorder="1" applyAlignment="1">
      <alignment/>
    </xf>
    <xf numFmtId="3" fontId="26" fillId="0" borderId="83" xfId="0" applyNumberFormat="1" applyFont="1" applyBorder="1" applyAlignment="1">
      <alignment/>
    </xf>
    <xf numFmtId="187" fontId="26" fillId="0" borderId="84" xfId="0" applyNumberFormat="1" applyFont="1" applyBorder="1" applyAlignment="1">
      <alignment/>
    </xf>
    <xf numFmtId="180" fontId="26" fillId="33" borderId="83" xfId="0" applyNumberFormat="1" applyFont="1" applyFill="1" applyBorder="1" applyAlignment="1">
      <alignment/>
    </xf>
    <xf numFmtId="180" fontId="26" fillId="33" borderId="204" xfId="0" applyNumberFormat="1" applyFont="1" applyFill="1" applyBorder="1" applyAlignment="1">
      <alignment/>
    </xf>
    <xf numFmtId="3" fontId="26" fillId="0" borderId="84" xfId="0" applyNumberFormat="1" applyFont="1" applyBorder="1" applyAlignment="1">
      <alignment/>
    </xf>
    <xf numFmtId="10" fontId="26" fillId="0" borderId="84" xfId="0" applyNumberFormat="1" applyFont="1" applyBorder="1" applyAlignment="1">
      <alignment/>
    </xf>
    <xf numFmtId="0" fontId="8" fillId="35" borderId="205" xfId="0" applyFont="1" applyFill="1" applyBorder="1" applyAlignment="1">
      <alignment horizontal="center"/>
    </xf>
    <xf numFmtId="0" fontId="8" fillId="35" borderId="206" xfId="0" applyFont="1" applyFill="1" applyBorder="1" applyAlignment="1">
      <alignment horizontal="right"/>
    </xf>
    <xf numFmtId="0" fontId="8" fillId="35" borderId="207" xfId="0" applyFont="1" applyFill="1" applyBorder="1" applyAlignment="1">
      <alignment horizontal="left"/>
    </xf>
    <xf numFmtId="3" fontId="26" fillId="0" borderId="208" xfId="0" applyNumberFormat="1" applyFont="1" applyBorder="1" applyAlignment="1">
      <alignment/>
    </xf>
    <xf numFmtId="178" fontId="26" fillId="0" borderId="209" xfId="0" applyNumberFormat="1" applyFont="1" applyBorder="1" applyAlignment="1">
      <alignment/>
    </xf>
    <xf numFmtId="3" fontId="26" fillId="0" borderId="175" xfId="0" applyNumberFormat="1" applyFont="1" applyBorder="1" applyAlignment="1">
      <alignment/>
    </xf>
    <xf numFmtId="187" fontId="26" fillId="0" borderId="176" xfId="0" applyNumberFormat="1" applyFont="1" applyBorder="1" applyAlignment="1">
      <alignment/>
    </xf>
    <xf numFmtId="179" fontId="26" fillId="0" borderId="176" xfId="0" applyNumberFormat="1" applyFont="1" applyBorder="1" applyAlignment="1">
      <alignment/>
    </xf>
    <xf numFmtId="3" fontId="26" fillId="0" borderId="176" xfId="0" applyNumberFormat="1" applyFont="1" applyBorder="1" applyAlignment="1">
      <alignment/>
    </xf>
    <xf numFmtId="187" fontId="26" fillId="0" borderId="177" xfId="0" applyNumberFormat="1" applyFont="1" applyBorder="1" applyAlignment="1">
      <alignment/>
    </xf>
    <xf numFmtId="180" fontId="26" fillId="33" borderId="176" xfId="0" applyNumberFormat="1" applyFont="1" applyFill="1" applyBorder="1" applyAlignment="1">
      <alignment/>
    </xf>
    <xf numFmtId="180" fontId="26" fillId="33" borderId="209" xfId="0" applyNumberFormat="1" applyFont="1" applyFill="1" applyBorder="1" applyAlignment="1">
      <alignment/>
    </xf>
    <xf numFmtId="3" fontId="26" fillId="0" borderId="177" xfId="0" applyNumberFormat="1" applyFont="1" applyBorder="1" applyAlignment="1">
      <alignment/>
    </xf>
    <xf numFmtId="180" fontId="26" fillId="33" borderId="206" xfId="0" applyNumberFormat="1" applyFont="1" applyFill="1" applyBorder="1" applyAlignment="1">
      <alignment/>
    </xf>
    <xf numFmtId="10" fontId="26" fillId="0" borderId="175" xfId="0" applyNumberFormat="1" applyFont="1" applyBorder="1" applyAlignment="1">
      <alignment/>
    </xf>
    <xf numFmtId="10" fontId="26" fillId="0" borderId="177" xfId="0" applyNumberFormat="1" applyFont="1" applyBorder="1" applyAlignment="1">
      <alignment/>
    </xf>
    <xf numFmtId="0" fontId="8" fillId="35" borderId="202" xfId="0" applyFont="1" applyFill="1" applyBorder="1" applyAlignment="1">
      <alignment horizontal="left"/>
    </xf>
    <xf numFmtId="10" fontId="26" fillId="0" borderId="83" xfId="0" applyNumberFormat="1" applyFont="1" applyBorder="1" applyAlignment="1">
      <alignment/>
    </xf>
    <xf numFmtId="180" fontId="26" fillId="33" borderId="203" xfId="0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0" fontId="5" fillId="35" borderId="107" xfId="0" applyFont="1" applyFill="1" applyBorder="1" applyAlignment="1">
      <alignment horizontal="center"/>
    </xf>
    <xf numFmtId="3" fontId="5" fillId="0" borderId="107" xfId="0" applyNumberFormat="1" applyFont="1" applyBorder="1" applyAlignment="1">
      <alignment/>
    </xf>
    <xf numFmtId="187" fontId="5" fillId="0" borderId="64" xfId="0" applyNumberFormat="1" applyFont="1" applyBorder="1" applyAlignment="1">
      <alignment/>
    </xf>
    <xf numFmtId="3" fontId="5" fillId="0" borderId="210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1" fontId="5" fillId="35" borderId="103" xfId="0" applyNumberFormat="1" applyFont="1" applyFill="1" applyBorder="1" applyAlignment="1">
      <alignment horizontal="center"/>
    </xf>
    <xf numFmtId="178" fontId="5" fillId="0" borderId="62" xfId="0" applyNumberFormat="1" applyFont="1" applyBorder="1" applyAlignment="1">
      <alignment/>
    </xf>
    <xf numFmtId="3" fontId="5" fillId="0" borderId="127" xfId="0" applyNumberFormat="1" applyFont="1" applyBorder="1" applyAlignment="1">
      <alignment/>
    </xf>
    <xf numFmtId="3" fontId="5" fillId="0" borderId="124" xfId="0" applyNumberFormat="1" applyFont="1" applyBorder="1" applyAlignment="1">
      <alignment/>
    </xf>
    <xf numFmtId="178" fontId="5" fillId="0" borderId="117" xfId="0" applyNumberFormat="1" applyFont="1" applyBorder="1" applyAlignment="1">
      <alignment/>
    </xf>
    <xf numFmtId="3" fontId="5" fillId="0" borderId="148" xfId="0" applyNumberFormat="1" applyFont="1" applyBorder="1" applyAlignment="1">
      <alignment/>
    </xf>
    <xf numFmtId="187" fontId="5" fillId="0" borderId="106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0" borderId="211" xfId="42" applyNumberFormat="1" applyFont="1" applyBorder="1" applyAlignment="1">
      <alignment/>
    </xf>
    <xf numFmtId="187" fontId="28" fillId="0" borderId="190" xfId="42" applyNumberFormat="1" applyFont="1" applyBorder="1" applyAlignment="1">
      <alignment/>
    </xf>
    <xf numFmtId="187" fontId="28" fillId="36" borderId="212" xfId="42" applyNumberFormat="1" applyFont="1" applyFill="1" applyBorder="1" applyAlignment="1">
      <alignment/>
    </xf>
    <xf numFmtId="187" fontId="28" fillId="0" borderId="213" xfId="42" applyNumberFormat="1" applyFont="1" applyBorder="1" applyAlignment="1">
      <alignment/>
    </xf>
    <xf numFmtId="187" fontId="28" fillId="36" borderId="190" xfId="42" applyNumberFormat="1" applyFont="1" applyFill="1" applyBorder="1" applyAlignment="1">
      <alignment/>
    </xf>
    <xf numFmtId="178" fontId="28" fillId="0" borderId="19" xfId="0" applyNumberFormat="1" applyFont="1" applyBorder="1" applyAlignment="1">
      <alignment horizontal="center"/>
    </xf>
    <xf numFmtId="0" fontId="30" fillId="33" borderId="117" xfId="0" applyFont="1" applyFill="1" applyBorder="1" applyAlignment="1">
      <alignment/>
    </xf>
    <xf numFmtId="0" fontId="8" fillId="35" borderId="206" xfId="0" applyFont="1" applyFill="1" applyBorder="1" applyAlignment="1">
      <alignment horizontal="left"/>
    </xf>
    <xf numFmtId="180" fontId="26" fillId="33" borderId="208" xfId="0" applyNumberFormat="1" applyFont="1" applyFill="1" applyBorder="1" applyAlignment="1">
      <alignment/>
    </xf>
    <xf numFmtId="10" fontId="26" fillId="0" borderId="176" xfId="0" applyNumberFormat="1" applyFont="1" applyBorder="1" applyAlignment="1">
      <alignment/>
    </xf>
    <xf numFmtId="0" fontId="24" fillId="35" borderId="214" xfId="0" applyFont="1" applyFill="1" applyBorder="1" applyAlignment="1">
      <alignment horizontal="left"/>
    </xf>
    <xf numFmtId="3" fontId="25" fillId="33" borderId="62" xfId="0" applyNumberFormat="1" applyFont="1" applyFill="1" applyBorder="1" applyAlignment="1">
      <alignment/>
    </xf>
    <xf numFmtId="180" fontId="25" fillId="0" borderId="2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35" borderId="15" xfId="0" applyFont="1" applyFill="1" applyBorder="1" applyAlignment="1">
      <alignment horizontal="center"/>
    </xf>
    <xf numFmtId="0" fontId="19" fillId="35" borderId="59" xfId="0" applyFont="1" applyFill="1" applyBorder="1" applyAlignment="1">
      <alignment horizontal="right"/>
    </xf>
    <xf numFmtId="0" fontId="19" fillId="35" borderId="68" xfId="0" applyFont="1" applyFill="1" applyBorder="1" applyAlignment="1">
      <alignment horizontal="left"/>
    </xf>
    <xf numFmtId="0" fontId="10" fillId="33" borderId="66" xfId="0" applyFont="1" applyFill="1" applyBorder="1" applyAlignment="1">
      <alignment/>
    </xf>
    <xf numFmtId="0" fontId="25" fillId="33" borderId="125" xfId="0" applyFont="1" applyFill="1" applyBorder="1" applyAlignment="1">
      <alignment/>
    </xf>
    <xf numFmtId="0" fontId="7" fillId="33" borderId="215" xfId="0" applyFont="1" applyFill="1" applyBorder="1" applyAlignment="1">
      <alignment/>
    </xf>
    <xf numFmtId="0" fontId="27" fillId="33" borderId="215" xfId="0" applyFont="1" applyFill="1" applyBorder="1" applyAlignment="1">
      <alignment/>
    </xf>
    <xf numFmtId="0" fontId="25" fillId="33" borderId="216" xfId="0" applyFont="1" applyFill="1" applyBorder="1" applyAlignment="1">
      <alignment/>
    </xf>
    <xf numFmtId="0" fontId="5" fillId="34" borderId="217" xfId="0" applyFont="1" applyFill="1" applyBorder="1" applyAlignment="1">
      <alignment horizontal="center"/>
    </xf>
    <xf numFmtId="3" fontId="18" fillId="0" borderId="64" xfId="0" applyNumberFormat="1" applyFont="1" applyBorder="1" applyAlignment="1">
      <alignment vertical="center"/>
    </xf>
    <xf numFmtId="3" fontId="18" fillId="0" borderId="106" xfId="0" applyNumberFormat="1" applyFont="1" applyBorder="1" applyAlignment="1">
      <alignment vertical="center"/>
    </xf>
    <xf numFmtId="0" fontId="5" fillId="0" borderId="106" xfId="0" applyFont="1" applyBorder="1" applyAlignment="1">
      <alignment/>
    </xf>
    <xf numFmtId="0" fontId="5" fillId="0" borderId="105" xfId="0" applyFont="1" applyBorder="1" applyAlignment="1">
      <alignment/>
    </xf>
    <xf numFmtId="187" fontId="5" fillId="0" borderId="218" xfId="0" applyNumberFormat="1" applyFont="1" applyBorder="1" applyAlignment="1">
      <alignment/>
    </xf>
    <xf numFmtId="0" fontId="4" fillId="0" borderId="105" xfId="0" applyFont="1" applyBorder="1" applyAlignment="1" applyProtection="1">
      <alignment horizontal="right"/>
      <protection locked="0"/>
    </xf>
    <xf numFmtId="0" fontId="14" fillId="34" borderId="219" xfId="0" applyFont="1" applyFill="1" applyBorder="1" applyAlignment="1">
      <alignment horizontal="center" vertical="center"/>
    </xf>
    <xf numFmtId="0" fontId="14" fillId="34" borderId="101" xfId="0" applyFont="1" applyFill="1" applyBorder="1" applyAlignment="1">
      <alignment horizontal="center" vertical="center"/>
    </xf>
    <xf numFmtId="0" fontId="14" fillId="34" borderId="220" xfId="0" applyFont="1" applyFill="1" applyBorder="1" applyAlignment="1">
      <alignment horizontal="center" vertical="center"/>
    </xf>
    <xf numFmtId="0" fontId="14" fillId="34" borderId="144" xfId="0" applyFont="1" applyFill="1" applyBorder="1" applyAlignment="1">
      <alignment horizontal="center" vertical="center"/>
    </xf>
    <xf numFmtId="0" fontId="14" fillId="34" borderId="149" xfId="0" applyFont="1" applyFill="1" applyBorder="1" applyAlignment="1">
      <alignment horizontal="center" vertical="center"/>
    </xf>
    <xf numFmtId="0" fontId="14" fillId="34" borderId="221" xfId="0" applyFont="1" applyFill="1" applyBorder="1" applyAlignment="1">
      <alignment horizontal="center" vertical="center"/>
    </xf>
    <xf numFmtId="0" fontId="14" fillId="34" borderId="222" xfId="0" applyFont="1" applyFill="1" applyBorder="1" applyAlignment="1">
      <alignment horizontal="center" vertical="center"/>
    </xf>
    <xf numFmtId="0" fontId="14" fillId="34" borderId="223" xfId="0" applyFont="1" applyFill="1" applyBorder="1" applyAlignment="1">
      <alignment horizontal="center" vertical="center"/>
    </xf>
    <xf numFmtId="0" fontId="14" fillId="34" borderId="224" xfId="0" applyFont="1" applyFill="1" applyBorder="1" applyAlignment="1">
      <alignment horizontal="center" vertical="center"/>
    </xf>
    <xf numFmtId="0" fontId="5" fillId="0" borderId="105" xfId="0" applyFont="1" applyBorder="1" applyAlignment="1" applyProtection="1">
      <alignment horizontal="right" vertical="top"/>
      <protection locked="0"/>
    </xf>
    <xf numFmtId="0" fontId="10" fillId="36" borderId="85" xfId="0" applyFont="1" applyFill="1" applyBorder="1" applyAlignment="1">
      <alignment horizontal="center"/>
    </xf>
    <xf numFmtId="0" fontId="10" fillId="36" borderId="139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41" xfId="0" applyFont="1" applyBorder="1" applyAlignment="1">
      <alignment horizontal="center"/>
    </xf>
    <xf numFmtId="0" fontId="10" fillId="0" borderId="187" xfId="0" applyFont="1" applyBorder="1" applyAlignment="1">
      <alignment horizontal="center"/>
    </xf>
    <xf numFmtId="0" fontId="10" fillId="36" borderId="97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22" fillId="0" borderId="105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/>
    </xf>
    <xf numFmtId="0" fontId="5" fillId="34" borderId="143" xfId="0" applyFont="1" applyFill="1" applyBorder="1" applyAlignment="1">
      <alignment horizontal="center"/>
    </xf>
    <xf numFmtId="0" fontId="20" fillId="0" borderId="105" xfId="0" applyFont="1" applyBorder="1" applyAlignment="1">
      <alignment horizontal="right"/>
    </xf>
    <xf numFmtId="3" fontId="6" fillId="34" borderId="45" xfId="0" applyNumberFormat="1" applyFont="1" applyFill="1" applyBorder="1" applyAlignment="1">
      <alignment horizontal="center"/>
    </xf>
    <xf numFmtId="0" fontId="6" fillId="35" borderId="12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top"/>
    </xf>
    <xf numFmtId="3" fontId="6" fillId="34" borderId="48" xfId="0" applyNumberFormat="1" applyFont="1" applyFill="1" applyBorder="1" applyAlignment="1">
      <alignment horizontal="center"/>
    </xf>
    <xf numFmtId="3" fontId="6" fillId="34" borderId="42" xfId="0" applyNumberFormat="1" applyFont="1" applyFill="1" applyBorder="1" applyAlignment="1">
      <alignment horizontal="center"/>
    </xf>
    <xf numFmtId="3" fontId="6" fillId="34" borderId="138" xfId="0" applyNumberFormat="1" applyFont="1" applyFill="1" applyBorder="1" applyAlignment="1">
      <alignment horizontal="center"/>
    </xf>
    <xf numFmtId="3" fontId="6" fillId="34" borderId="89" xfId="0" applyNumberFormat="1" applyFont="1" applyFill="1" applyBorder="1" applyAlignment="1">
      <alignment horizontal="center"/>
    </xf>
    <xf numFmtId="3" fontId="6" fillId="34" borderId="99" xfId="0" applyNumberFormat="1" applyFont="1" applyFill="1" applyBorder="1" applyAlignment="1">
      <alignment horizontal="center"/>
    </xf>
    <xf numFmtId="3" fontId="6" fillId="34" borderId="181" xfId="0" applyNumberFormat="1" applyFont="1" applyFill="1" applyBorder="1" applyAlignment="1">
      <alignment horizontal="center"/>
    </xf>
    <xf numFmtId="3" fontId="6" fillId="34" borderId="225" xfId="0" applyNumberFormat="1" applyFont="1" applyFill="1" applyBorder="1" applyAlignment="1">
      <alignment horizontal="center"/>
    </xf>
    <xf numFmtId="3" fontId="6" fillId="34" borderId="226" xfId="0" applyNumberFormat="1" applyFont="1" applyFill="1" applyBorder="1" applyAlignment="1">
      <alignment horizontal="center"/>
    </xf>
    <xf numFmtId="3" fontId="6" fillId="34" borderId="227" xfId="0" applyNumberFormat="1" applyFont="1" applyFill="1" applyBorder="1" applyAlignment="1">
      <alignment horizontal="center"/>
    </xf>
    <xf numFmtId="3" fontId="6" fillId="34" borderId="85" xfId="0" applyNumberFormat="1" applyFont="1" applyFill="1" applyBorder="1" applyAlignment="1">
      <alignment horizontal="center"/>
    </xf>
    <xf numFmtId="3" fontId="6" fillId="34" borderId="134" xfId="0" applyNumberFormat="1" applyFont="1" applyFill="1" applyBorder="1" applyAlignment="1">
      <alignment horizontal="center"/>
    </xf>
    <xf numFmtId="0" fontId="6" fillId="34" borderId="225" xfId="0" applyFont="1" applyFill="1" applyBorder="1" applyAlignment="1">
      <alignment horizontal="center"/>
    </xf>
    <xf numFmtId="0" fontId="6" fillId="34" borderId="22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3" fontId="6" fillId="34" borderId="163" xfId="0" applyNumberFormat="1" applyFont="1" applyFill="1" applyBorder="1" applyAlignment="1">
      <alignment horizontal="center"/>
    </xf>
    <xf numFmtId="3" fontId="6" fillId="34" borderId="17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34" borderId="89" xfId="0" applyFont="1" applyFill="1" applyBorder="1" applyAlignment="1">
      <alignment horizontal="center"/>
    </xf>
    <xf numFmtId="0" fontId="7" fillId="34" borderId="99" xfId="0" applyFont="1" applyFill="1" applyBorder="1" applyAlignment="1">
      <alignment horizontal="center"/>
    </xf>
    <xf numFmtId="0" fontId="7" fillId="34" borderId="181" xfId="0" applyFont="1" applyFill="1" applyBorder="1" applyAlignment="1">
      <alignment horizontal="center"/>
    </xf>
    <xf numFmtId="0" fontId="7" fillId="35" borderId="122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10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 vertical="center" wrapText="1"/>
    </xf>
    <xf numFmtId="0" fontId="7" fillId="34" borderId="228" xfId="0" applyFont="1" applyFill="1" applyBorder="1" applyAlignment="1">
      <alignment horizontal="center" vertical="center" wrapText="1"/>
    </xf>
    <xf numFmtId="0" fontId="7" fillId="34" borderId="229" xfId="0" applyFont="1" applyFill="1" applyBorder="1" applyAlignment="1">
      <alignment horizontal="center" vertical="center" wrapText="1"/>
    </xf>
    <xf numFmtId="0" fontId="7" fillId="34" borderId="85" xfId="0" applyFont="1" applyFill="1" applyBorder="1" applyAlignment="1">
      <alignment horizontal="center"/>
    </xf>
    <xf numFmtId="0" fontId="7" fillId="34" borderId="134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13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'前年比較'!$H$21</c:f>
              <c:strCache>
                <c:ptCount val="1"/>
                <c:pt idx="0">
                  <c:v>１７年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'前年比較'!$H$22:$H$33</c:f>
              <c:numCache>
                <c:ptCount val="12"/>
                <c:pt idx="0">
                  <c:v>1164</c:v>
                </c:pt>
                <c:pt idx="1">
                  <c:v>1067</c:v>
                </c:pt>
                <c:pt idx="2">
                  <c:v>1088</c:v>
                </c:pt>
                <c:pt idx="3">
                  <c:v>1284</c:v>
                </c:pt>
                <c:pt idx="4">
                  <c:v>1384</c:v>
                </c:pt>
                <c:pt idx="5">
                  <c:v>1500</c:v>
                </c:pt>
                <c:pt idx="6">
                  <c:v>1662</c:v>
                </c:pt>
                <c:pt idx="7">
                  <c:v>1459</c:v>
                </c:pt>
                <c:pt idx="8">
                  <c:v>1400</c:v>
                </c:pt>
                <c:pt idx="9">
                  <c:v>1774</c:v>
                </c:pt>
                <c:pt idx="10">
                  <c:v>1367</c:v>
                </c:pt>
                <c:pt idx="11">
                  <c:v>1238</c:v>
                </c:pt>
              </c:numCache>
            </c:numRef>
          </c:val>
        </c:ser>
        <c:ser>
          <c:idx val="2"/>
          <c:order val="1"/>
          <c:tx>
            <c:strRef>
              <c:f>'前年比較'!$I$21</c:f>
              <c:strCache>
                <c:ptCount val="1"/>
                <c:pt idx="0">
                  <c:v>１8年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'前年比較'!$I$22:$I$33</c:f>
              <c:numCache>
                <c:ptCount val="12"/>
                <c:pt idx="0">
                  <c:v>1511</c:v>
                </c:pt>
                <c:pt idx="1">
                  <c:v>1261</c:v>
                </c:pt>
                <c:pt idx="2">
                  <c:v>1452</c:v>
                </c:pt>
                <c:pt idx="3">
                  <c:v>1323</c:v>
                </c:pt>
                <c:pt idx="4">
                  <c:v>1603</c:v>
                </c:pt>
                <c:pt idx="5">
                  <c:v>1807</c:v>
                </c:pt>
                <c:pt idx="6">
                  <c:v>1555</c:v>
                </c:pt>
                <c:pt idx="7">
                  <c:v>1381</c:v>
                </c:pt>
                <c:pt idx="8">
                  <c:v>1348</c:v>
                </c:pt>
                <c:pt idx="9">
                  <c:v>2302</c:v>
                </c:pt>
                <c:pt idx="10">
                  <c:v>1686</c:v>
                </c:pt>
                <c:pt idx="11">
                  <c:v>1901</c:v>
                </c:pt>
              </c:numCache>
            </c:numRef>
          </c:val>
        </c:ser>
        <c:ser>
          <c:idx val="3"/>
          <c:order val="2"/>
          <c:tx>
            <c:strRef>
              <c:f>'前年比較'!$J$21</c:f>
              <c:strCache>
                <c:ptCount val="1"/>
                <c:pt idx="0">
                  <c:v>19年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'前年比較'!$J$22:$J$33</c:f>
              <c:numCache>
                <c:ptCount val="12"/>
                <c:pt idx="0">
                  <c:v>1316</c:v>
                </c:pt>
                <c:pt idx="1">
                  <c:v>1429</c:v>
                </c:pt>
                <c:pt idx="2">
                  <c:v>1279</c:v>
                </c:pt>
                <c:pt idx="3">
                  <c:v>1310</c:v>
                </c:pt>
                <c:pt idx="4">
                  <c:v>1171</c:v>
                </c:pt>
                <c:pt idx="5">
                  <c:v>1649</c:v>
                </c:pt>
                <c:pt idx="6">
                  <c:v>1029</c:v>
                </c:pt>
                <c:pt idx="7">
                  <c:v>1020</c:v>
                </c:pt>
                <c:pt idx="8">
                  <c:v>1444</c:v>
                </c:pt>
                <c:pt idx="9">
                  <c:v>1439</c:v>
                </c:pt>
                <c:pt idx="10">
                  <c:v>1371</c:v>
                </c:pt>
                <c:pt idx="11">
                  <c:v>1327</c:v>
                </c:pt>
              </c:numCache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75"/>
          <c:w val="0.964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'戸当床面積'!$AA$35</c:f>
              <c:strCache>
                <c:ptCount val="1"/>
                <c:pt idx="0">
                  <c:v>平均全国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'戸当床面積'!$Z$41:$Z$62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'戸当床面積'!$AA$41:$AA$62</c:f>
              <c:numCache>
                <c:ptCount val="22"/>
                <c:pt idx="0">
                  <c:v>81.34520071317132</c:v>
                </c:pt>
                <c:pt idx="1">
                  <c:v>79.1531541539748</c:v>
                </c:pt>
                <c:pt idx="2">
                  <c:v>79.85732119070855</c:v>
                </c:pt>
                <c:pt idx="3">
                  <c:v>81.21525527302822</c:v>
                </c:pt>
                <c:pt idx="4">
                  <c:v>80.53955254175334</c:v>
                </c:pt>
                <c:pt idx="5">
                  <c:v>85.553295098407</c:v>
                </c:pt>
                <c:pt idx="6">
                  <c:v>85.78298148425414</c:v>
                </c:pt>
                <c:pt idx="7">
                  <c:v>88.63435966194696</c:v>
                </c:pt>
                <c:pt idx="8">
                  <c:v>92.7118099515237</c:v>
                </c:pt>
                <c:pt idx="9">
                  <c:v>92.85277590744934</c:v>
                </c:pt>
                <c:pt idx="10">
                  <c:v>96.08849449815185</c:v>
                </c:pt>
                <c:pt idx="11">
                  <c:v>93.13586308429475</c:v>
                </c:pt>
                <c:pt idx="12">
                  <c:v>93.26769284692</c:v>
                </c:pt>
                <c:pt idx="13">
                  <c:v>97.09718417817868</c:v>
                </c:pt>
                <c:pt idx="14">
                  <c:v>97.47470937347288</c:v>
                </c:pt>
                <c:pt idx="15">
                  <c:v>93.56874596416262</c:v>
                </c:pt>
                <c:pt idx="16">
                  <c:v>91.01762182280699</c:v>
                </c:pt>
                <c:pt idx="17">
                  <c:v>89.68125987537098</c:v>
                </c:pt>
                <c:pt idx="18">
                  <c:v>88.75971890140777</c:v>
                </c:pt>
                <c:pt idx="19">
                  <c:v>86.22951375349682</c:v>
                </c:pt>
                <c:pt idx="20">
                  <c:v>84.32688929169531</c:v>
                </c:pt>
                <c:pt idx="21">
                  <c:v>85.4600491543176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'戸当床面積'!$AB$35</c:f>
              <c:strCache>
                <c:ptCount val="1"/>
                <c:pt idx="0">
                  <c:v>持家全国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'戸当床面積'!$Z$41:$Z$62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'戸当床面積'!$AB$41:$AB$62</c:f>
              <c:numCache>
                <c:ptCount val="22"/>
                <c:pt idx="0">
                  <c:v>128.9446997170108</c:v>
                </c:pt>
                <c:pt idx="1">
                  <c:v>130.86154899362273</c:v>
                </c:pt>
                <c:pt idx="2">
                  <c:v>131.06649431840523</c:v>
                </c:pt>
                <c:pt idx="3">
                  <c:v>133.35417707862317</c:v>
                </c:pt>
                <c:pt idx="4">
                  <c:v>136.32685339148702</c:v>
                </c:pt>
                <c:pt idx="5">
                  <c:v>137.23715964713742</c:v>
                </c:pt>
                <c:pt idx="6">
                  <c:v>137.3916492710595</c:v>
                </c:pt>
                <c:pt idx="7">
                  <c:v>137.37097248010485</c:v>
                </c:pt>
                <c:pt idx="8">
                  <c:v>138.21256235028517</c:v>
                </c:pt>
                <c:pt idx="9">
                  <c:v>137.13468419877995</c:v>
                </c:pt>
                <c:pt idx="10">
                  <c:v>140.82695409496756</c:v>
                </c:pt>
                <c:pt idx="11">
                  <c:v>139.550103291759</c:v>
                </c:pt>
                <c:pt idx="12">
                  <c:v>138.93147728749375</c:v>
                </c:pt>
                <c:pt idx="13">
                  <c:v>139.26003679984504</c:v>
                </c:pt>
                <c:pt idx="14">
                  <c:v>139.5481571219121</c:v>
                </c:pt>
                <c:pt idx="15">
                  <c:v>137.24998319605805</c:v>
                </c:pt>
                <c:pt idx="16">
                  <c:v>136.16260387962194</c:v>
                </c:pt>
                <c:pt idx="17">
                  <c:v>134.9976600152421</c:v>
                </c:pt>
                <c:pt idx="18">
                  <c:v>134.37294917967188</c:v>
                </c:pt>
                <c:pt idx="19">
                  <c:v>133.94790280852123</c:v>
                </c:pt>
                <c:pt idx="20">
                  <c:v>133.2637740259233</c:v>
                </c:pt>
                <c:pt idx="21">
                  <c:v>132.00043510710938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'戸当床面積'!$AC$35</c:f>
              <c:strCache>
                <c:ptCount val="1"/>
                <c:pt idx="0">
                  <c:v>貸家全国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'戸当床面積'!$Z$41:$Z$62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'戸当床面積'!$AC$41:$AC$62</c:f>
              <c:numCache>
                <c:ptCount val="22"/>
                <c:pt idx="0">
                  <c:v>46.05110034897799</c:v>
                </c:pt>
                <c:pt idx="1">
                  <c:v>44.94590707629675</c:v>
                </c:pt>
                <c:pt idx="2">
                  <c:v>47.053811439851394</c:v>
                </c:pt>
                <c:pt idx="3">
                  <c:v>43.27688576262704</c:v>
                </c:pt>
                <c:pt idx="4">
                  <c:v>45.09344284868943</c:v>
                </c:pt>
                <c:pt idx="5">
                  <c:v>46.856912885923514</c:v>
                </c:pt>
                <c:pt idx="6">
                  <c:v>48.4861493268491</c:v>
                </c:pt>
                <c:pt idx="7">
                  <c:v>50.37723023230582</c:v>
                </c:pt>
                <c:pt idx="8">
                  <c:v>52.37778863131323</c:v>
                </c:pt>
                <c:pt idx="9">
                  <c:v>52.64398334855744</c:v>
                </c:pt>
                <c:pt idx="10">
                  <c:v>52.79888199974627</c:v>
                </c:pt>
                <c:pt idx="11">
                  <c:v>52.51342569933361</c:v>
                </c:pt>
                <c:pt idx="12">
                  <c:v>51.44245004956204</c:v>
                </c:pt>
                <c:pt idx="13">
                  <c:v>52.45629228049499</c:v>
                </c:pt>
                <c:pt idx="14">
                  <c:v>43.209465369476646</c:v>
                </c:pt>
                <c:pt idx="15">
                  <c:v>51.892019839748855</c:v>
                </c:pt>
                <c:pt idx="16">
                  <c:v>50.38446139900287</c:v>
                </c:pt>
                <c:pt idx="17">
                  <c:v>48.766622603951475</c:v>
                </c:pt>
                <c:pt idx="18">
                  <c:v>47.93613648876501</c:v>
                </c:pt>
                <c:pt idx="19">
                  <c:v>46.82600046410983</c:v>
                </c:pt>
                <c:pt idx="20">
                  <c:v>45.95213105584005</c:v>
                </c:pt>
                <c:pt idx="21">
                  <c:v>45.93305684655663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'戸当床面積'!$AD$35</c:f>
              <c:strCache>
                <c:ptCount val="1"/>
                <c:pt idx="0">
                  <c:v>給与全国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'戸当床面積'!$Z$41:$Z$62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'戸当床面積'!$AD$41:$AD$62</c:f>
              <c:numCache>
                <c:ptCount val="22"/>
                <c:pt idx="0">
                  <c:v>86.7868296310066</c:v>
                </c:pt>
                <c:pt idx="1">
                  <c:v>84.01723445104255</c:v>
                </c:pt>
                <c:pt idx="2">
                  <c:v>75.41794401866045</c:v>
                </c:pt>
                <c:pt idx="3">
                  <c:v>74.2282396464906</c:v>
                </c:pt>
                <c:pt idx="4">
                  <c:v>73.02855095313171</c:v>
                </c:pt>
                <c:pt idx="5">
                  <c:v>67.78439937597504</c:v>
                </c:pt>
                <c:pt idx="6">
                  <c:v>69.61004377770962</c:v>
                </c:pt>
                <c:pt idx="7">
                  <c:v>69.76466315024794</c:v>
                </c:pt>
                <c:pt idx="8">
                  <c:v>73.28905938981579</c:v>
                </c:pt>
                <c:pt idx="9">
                  <c:v>69.32775496104095</c:v>
                </c:pt>
                <c:pt idx="10">
                  <c:v>70.37730118161276</c:v>
                </c:pt>
                <c:pt idx="11">
                  <c:v>71.93280264216455</c:v>
                </c:pt>
                <c:pt idx="12">
                  <c:v>75.05054005660486</c:v>
                </c:pt>
                <c:pt idx="13">
                  <c:v>69.77929069031032</c:v>
                </c:pt>
                <c:pt idx="14">
                  <c:v>70.36775517182424</c:v>
                </c:pt>
                <c:pt idx="15">
                  <c:v>72.23159619125627</c:v>
                </c:pt>
                <c:pt idx="16">
                  <c:v>70.20048845470693</c:v>
                </c:pt>
                <c:pt idx="17">
                  <c:v>70.79842846229401</c:v>
                </c:pt>
                <c:pt idx="18">
                  <c:v>66.51502293577981</c:v>
                </c:pt>
                <c:pt idx="19">
                  <c:v>69.33574271946365</c:v>
                </c:pt>
                <c:pt idx="20">
                  <c:v>66.99544863459037</c:v>
                </c:pt>
                <c:pt idx="21">
                  <c:v>66.49071108263934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'戸当床面積'!$AE$35</c:f>
              <c:strCache>
                <c:ptCount val="1"/>
                <c:pt idx="0">
                  <c:v>分譲全国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'戸当床面積'!$Z$41:$Z$62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'戸当床面積'!$AE$41:$AE$62</c:f>
              <c:numCache>
                <c:ptCount val="22"/>
                <c:pt idx="0">
                  <c:v>81.21588880561423</c:v>
                </c:pt>
                <c:pt idx="1">
                  <c:v>83.27121335488393</c:v>
                </c:pt>
                <c:pt idx="2">
                  <c:v>87.445677114053</c:v>
                </c:pt>
                <c:pt idx="3">
                  <c:v>89.48377750356565</c:v>
                </c:pt>
                <c:pt idx="4">
                  <c:v>84.9994994731296</c:v>
                </c:pt>
                <c:pt idx="5">
                  <c:v>87.49822155222527</c:v>
                </c:pt>
                <c:pt idx="6">
                  <c:v>90.36188497975839</c:v>
                </c:pt>
                <c:pt idx="7">
                  <c:v>89.03674902942004</c:v>
                </c:pt>
                <c:pt idx="8">
                  <c:v>88.66605733922856</c:v>
                </c:pt>
                <c:pt idx="9">
                  <c:v>90.23517585374776</c:v>
                </c:pt>
                <c:pt idx="10">
                  <c:v>92.8317676369413</c:v>
                </c:pt>
                <c:pt idx="11">
                  <c:v>92.73919747846853</c:v>
                </c:pt>
                <c:pt idx="12">
                  <c:v>92.41710832107621</c:v>
                </c:pt>
                <c:pt idx="13">
                  <c:v>94.64122266010828</c:v>
                </c:pt>
                <c:pt idx="14">
                  <c:v>97.07721023716228</c:v>
                </c:pt>
                <c:pt idx="15">
                  <c:v>98.22791438644107</c:v>
                </c:pt>
                <c:pt idx="16">
                  <c:v>96.77174308981238</c:v>
                </c:pt>
                <c:pt idx="17">
                  <c:v>95.08175692431094</c:v>
                </c:pt>
                <c:pt idx="18">
                  <c:v>95.4335501199707</c:v>
                </c:pt>
                <c:pt idx="19">
                  <c:v>94.81821876278437</c:v>
                </c:pt>
                <c:pt idx="20">
                  <c:v>93.47922759842925</c:v>
                </c:pt>
                <c:pt idx="21">
                  <c:v>95.58331213086502</c:v>
                </c:pt>
              </c:numCache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15"/>
          <c:w val="0.969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'戸当床面積'!$AH$35</c:f>
              <c:strCache>
                <c:ptCount val="1"/>
                <c:pt idx="0">
                  <c:v>平均  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'戸当床面積'!$AG$41:$AG$62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'戸当床面積'!$AH$41:$AH$62</c:f>
              <c:numCache>
                <c:ptCount val="22"/>
                <c:pt idx="0">
                  <c:v>87.92419062939875</c:v>
                </c:pt>
                <c:pt idx="1">
                  <c:v>88.342865835108</c:v>
                </c:pt>
                <c:pt idx="2">
                  <c:v>88.00513036164844</c:v>
                </c:pt>
                <c:pt idx="3">
                  <c:v>83.86131655443941</c:v>
                </c:pt>
                <c:pt idx="4">
                  <c:v>80.86434828776214</c:v>
                </c:pt>
                <c:pt idx="5">
                  <c:v>86.60576388888889</c:v>
                </c:pt>
                <c:pt idx="6">
                  <c:v>93.0948374275929</c:v>
                </c:pt>
                <c:pt idx="7">
                  <c:v>99.57554050533993</c:v>
                </c:pt>
                <c:pt idx="8">
                  <c:v>104.74823290333981</c:v>
                </c:pt>
                <c:pt idx="9">
                  <c:v>99.71124893263224</c:v>
                </c:pt>
                <c:pt idx="10">
                  <c:v>103.74423311946227</c:v>
                </c:pt>
                <c:pt idx="11">
                  <c:v>96.09564990656642</c:v>
                </c:pt>
                <c:pt idx="12">
                  <c:v>99.49806371663138</c:v>
                </c:pt>
                <c:pt idx="13">
                  <c:v>104.48260847027112</c:v>
                </c:pt>
                <c:pt idx="14">
                  <c:v>105.92795037935427</c:v>
                </c:pt>
                <c:pt idx="15">
                  <c:v>96.89402334079925</c:v>
                </c:pt>
                <c:pt idx="16">
                  <c:v>94.73364011235283</c:v>
                </c:pt>
                <c:pt idx="17">
                  <c:v>95.26934047383433</c:v>
                </c:pt>
                <c:pt idx="18">
                  <c:v>97.18927142615654</c:v>
                </c:pt>
                <c:pt idx="19">
                  <c:v>96.98987001891743</c:v>
                </c:pt>
                <c:pt idx="20">
                  <c:v>95.69843178254051</c:v>
                </c:pt>
                <c:pt idx="21">
                  <c:v>97.58001773948303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'戸当床面積'!$AI$35</c:f>
              <c:strCache>
                <c:ptCount val="1"/>
                <c:pt idx="0">
                  <c:v>持家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'戸当床面積'!$AG$41:$AG$62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'戸当床面積'!$AI$41:$AI$62</c:f>
              <c:numCache>
                <c:ptCount val="22"/>
                <c:pt idx="0">
                  <c:v>125.98885735309577</c:v>
                </c:pt>
                <c:pt idx="1">
                  <c:v>127.28722038870553</c:v>
                </c:pt>
                <c:pt idx="2">
                  <c:v>127.17141015013355</c:v>
                </c:pt>
                <c:pt idx="3">
                  <c:v>129.9549311194234</c:v>
                </c:pt>
                <c:pt idx="4">
                  <c:v>131.6990075132177</c:v>
                </c:pt>
                <c:pt idx="5">
                  <c:v>134.16473114082171</c:v>
                </c:pt>
                <c:pt idx="6">
                  <c:v>136.53225342662705</c:v>
                </c:pt>
                <c:pt idx="7">
                  <c:v>135.75208867565556</c:v>
                </c:pt>
                <c:pt idx="8">
                  <c:v>138.13302244704394</c:v>
                </c:pt>
                <c:pt idx="9">
                  <c:v>137.0468546637744</c:v>
                </c:pt>
                <c:pt idx="10">
                  <c:v>138.47087279416775</c:v>
                </c:pt>
                <c:pt idx="11">
                  <c:v>135.12188117034643</c:v>
                </c:pt>
                <c:pt idx="12">
                  <c:v>134.6680619098608</c:v>
                </c:pt>
                <c:pt idx="13">
                  <c:v>136.07724668814893</c:v>
                </c:pt>
                <c:pt idx="14">
                  <c:v>134.68982259570495</c:v>
                </c:pt>
                <c:pt idx="15">
                  <c:v>134.01421414423862</c:v>
                </c:pt>
                <c:pt idx="16">
                  <c:v>133.6954737627456</c:v>
                </c:pt>
                <c:pt idx="17">
                  <c:v>133.3860268172195</c:v>
                </c:pt>
                <c:pt idx="18">
                  <c:v>131.8667644404332</c:v>
                </c:pt>
                <c:pt idx="19">
                  <c:v>132.01035120147876</c:v>
                </c:pt>
                <c:pt idx="20">
                  <c:v>130.245975969168</c:v>
                </c:pt>
                <c:pt idx="21">
                  <c:v>129.4381643764584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'戸当床面積'!$AJ$35</c:f>
              <c:strCache>
                <c:ptCount val="1"/>
                <c:pt idx="0">
                  <c:v>貸家　県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'戸当床面積'!$AG$41:$AG$62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'戸当床面積'!$AJ$41:$AJ$62</c:f>
              <c:numCache>
                <c:ptCount val="22"/>
                <c:pt idx="0">
                  <c:v>47.60585932866801</c:v>
                </c:pt>
                <c:pt idx="1">
                  <c:v>47.56375511795672</c:v>
                </c:pt>
                <c:pt idx="2">
                  <c:v>47.260291458355496</c:v>
                </c:pt>
                <c:pt idx="3">
                  <c:v>42.9584140969163</c:v>
                </c:pt>
                <c:pt idx="4">
                  <c:v>41.59719131302279</c:v>
                </c:pt>
                <c:pt idx="5">
                  <c:v>45.114433811802236</c:v>
                </c:pt>
                <c:pt idx="6">
                  <c:v>47.10810210876804</c:v>
                </c:pt>
                <c:pt idx="7">
                  <c:v>48.122230520288774</c:v>
                </c:pt>
                <c:pt idx="8">
                  <c:v>50.40488466757123</c:v>
                </c:pt>
                <c:pt idx="9">
                  <c:v>48.1231704291739</c:v>
                </c:pt>
                <c:pt idx="10">
                  <c:v>49.41179044077436</c:v>
                </c:pt>
                <c:pt idx="11">
                  <c:v>48.55857253685027</c:v>
                </c:pt>
                <c:pt idx="12">
                  <c:v>49.98728256102909</c:v>
                </c:pt>
                <c:pt idx="13">
                  <c:v>50.53992770292474</c:v>
                </c:pt>
                <c:pt idx="14">
                  <c:v>52.297015198681564</c:v>
                </c:pt>
                <c:pt idx="15">
                  <c:v>48.855030487804875</c:v>
                </c:pt>
                <c:pt idx="16">
                  <c:v>48.31096365555723</c:v>
                </c:pt>
                <c:pt idx="17">
                  <c:v>47.94151602612791</c:v>
                </c:pt>
                <c:pt idx="18">
                  <c:v>47.032423208191126</c:v>
                </c:pt>
                <c:pt idx="19">
                  <c:v>45.80750088873089</c:v>
                </c:pt>
                <c:pt idx="20">
                  <c:v>44.99744552967694</c:v>
                </c:pt>
                <c:pt idx="21">
                  <c:v>46.08864970645793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'戸当床面積'!$AK$35</c:f>
              <c:strCache>
                <c:ptCount val="1"/>
                <c:pt idx="0">
                  <c:v>給与　県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'戸当床面積'!$AG$41:$AG$62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'戸当床面積'!$AK$41:$AK$62</c:f>
              <c:numCache>
                <c:ptCount val="22"/>
                <c:pt idx="0">
                  <c:v>73.87894736842105</c:v>
                </c:pt>
                <c:pt idx="1">
                  <c:v>69.13765182186235</c:v>
                </c:pt>
                <c:pt idx="2">
                  <c:v>62.640316205533594</c:v>
                </c:pt>
                <c:pt idx="3">
                  <c:v>56.19551282051282</c:v>
                </c:pt>
                <c:pt idx="4">
                  <c:v>44.41935483870968</c:v>
                </c:pt>
                <c:pt idx="5">
                  <c:v>54.79162072767365</c:v>
                </c:pt>
                <c:pt idx="6">
                  <c:v>61.08438061041293</c:v>
                </c:pt>
                <c:pt idx="7">
                  <c:v>52.95150115473441</c:v>
                </c:pt>
                <c:pt idx="8">
                  <c:v>67.490990990991</c:v>
                </c:pt>
                <c:pt idx="9">
                  <c:v>44.39942528735632</c:v>
                </c:pt>
                <c:pt idx="10">
                  <c:v>64.47328244274809</c:v>
                </c:pt>
                <c:pt idx="11">
                  <c:v>54.38388625592417</c:v>
                </c:pt>
                <c:pt idx="12">
                  <c:v>75.01149425287356</c:v>
                </c:pt>
                <c:pt idx="13">
                  <c:v>50.97747747747748</c:v>
                </c:pt>
                <c:pt idx="14">
                  <c:v>59.084210526315786</c:v>
                </c:pt>
                <c:pt idx="15">
                  <c:v>53.525252525252526</c:v>
                </c:pt>
                <c:pt idx="16">
                  <c:v>71.49732620320856</c:v>
                </c:pt>
                <c:pt idx="17">
                  <c:v>77.71830985915493</c:v>
                </c:pt>
                <c:pt idx="18">
                  <c:v>85.38461538461539</c:v>
                </c:pt>
                <c:pt idx="19">
                  <c:v>72.43846153846154</c:v>
                </c:pt>
                <c:pt idx="20">
                  <c:v>73</c:v>
                </c:pt>
                <c:pt idx="21">
                  <c:v>68.4820143884892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'戸当床面積'!$AL$35</c:f>
              <c:strCache>
                <c:ptCount val="1"/>
                <c:pt idx="0">
                  <c:v>分譲　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'戸当床面積'!$AG$41:$AG$62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'戸当床面積'!$AL$41:$AL$62</c:f>
              <c:numCache>
                <c:ptCount val="22"/>
                <c:pt idx="0">
                  <c:v>76.82252559726962</c:v>
                </c:pt>
                <c:pt idx="1">
                  <c:v>87.2468671679198</c:v>
                </c:pt>
                <c:pt idx="2">
                  <c:v>77.0633221168553</c:v>
                </c:pt>
                <c:pt idx="3">
                  <c:v>76.75713658322354</c:v>
                </c:pt>
                <c:pt idx="4">
                  <c:v>79.59876766944545</c:v>
                </c:pt>
                <c:pt idx="5">
                  <c:v>81.05805095876018</c:v>
                </c:pt>
                <c:pt idx="6">
                  <c:v>87.3396329772665</c:v>
                </c:pt>
                <c:pt idx="7">
                  <c:v>98.05246166263116</c:v>
                </c:pt>
                <c:pt idx="8">
                  <c:v>102.29124423963134</c:v>
                </c:pt>
                <c:pt idx="9">
                  <c:v>101.8091537132988</c:v>
                </c:pt>
                <c:pt idx="10">
                  <c:v>102.4919124643197</c:v>
                </c:pt>
                <c:pt idx="11">
                  <c:v>97.19544592030361</c:v>
                </c:pt>
                <c:pt idx="12">
                  <c:v>91.36194779116465</c:v>
                </c:pt>
                <c:pt idx="13">
                  <c:v>97.41358365543898</c:v>
                </c:pt>
                <c:pt idx="14">
                  <c:v>102.23643867924528</c:v>
                </c:pt>
                <c:pt idx="15">
                  <c:v>97.37354988399072</c:v>
                </c:pt>
                <c:pt idx="16">
                  <c:v>94.11585691404164</c:v>
                </c:pt>
                <c:pt idx="17">
                  <c:v>90.60659223817119</c:v>
                </c:pt>
                <c:pt idx="18">
                  <c:v>104.65086206896552</c:v>
                </c:pt>
                <c:pt idx="19">
                  <c:v>99.75317965023848</c:v>
                </c:pt>
                <c:pt idx="20">
                  <c:v>106.04375178724621</c:v>
                </c:pt>
                <c:pt idx="21">
                  <c:v>105.17015242821694</c:v>
                </c:pt>
              </c:numCache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775"/>
          <c:w val="0.909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2"/>
          <c:w val="0.95575"/>
          <c:h val="0.83775"/>
        </c:manualLayout>
      </c:layout>
      <c:lineChart>
        <c:grouping val="standard"/>
        <c:varyColors val="0"/>
        <c:ser>
          <c:idx val="1"/>
          <c:order val="0"/>
          <c:tx>
            <c:strRef>
              <c:f>'床面積全国比'!$E$34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'床面積全国比'!$D$35:$D$60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'床面積全国比'!$E$35:$E$60</c:f>
              <c:numCache>
                <c:ptCount val="26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</c:numCache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 val="autoZero"/>
        <c:auto val="0"/>
        <c:lblOffset val="100"/>
        <c:tickLblSkip val="1"/>
        <c:noMultiLvlLbl val="0"/>
      </c:catAx>
      <c:valAx>
        <c:axId val="2284061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637"/>
          <c:w val="0.11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8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'床面積全国比'!$J$34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'床面積全国比'!$J$35:$J$60</c:f>
              <c:numCache>
                <c:ptCount val="26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'床面積全国比'!$K$34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'床面積全国比'!$K$35:$K$60</c:f>
              <c:numCache>
                <c:ptCount val="26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'床面積全国比'!$L$34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'床面積全国比'!$L$35:$L$60</c:f>
              <c:numCache>
                <c:ptCount val="26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'床面積全国比'!$M$34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'床面積全国比'!$M$35:$M$60</c:f>
              <c:numCache>
                <c:ptCount val="26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</c:numCache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825"/>
          <c:w val="0.11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'床面積全国比'!$S$34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'床面積全国比'!$S$35:$S$60</c:f>
              <c:numCache>
                <c:ptCount val="26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'床面積全国比'!$T$34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'床面積全国比'!$T$35:$T$59</c:f>
            </c:numRef>
          </c:val>
          <c:smooth val="0"/>
        </c:ser>
        <c:ser>
          <c:idx val="3"/>
          <c:order val="2"/>
          <c:tx>
            <c:strRef>
              <c:f>'床面積全国比'!$U$34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'床面積全国比'!$I$35:$I$60</c:f>
              <c:strCache>
                <c:ptCount val="2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</c:strCache>
            </c:strRef>
          </c:cat>
          <c:val>
            <c:numRef>
              <c:f>'床面積全国比'!$U$35:$U$60</c:f>
              <c:numCache>
                <c:ptCount val="26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</c:numCache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696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314865</c:v>
                </c:pt>
                <c:pt idx="1">
                  <c:v>441733</c:v>
                </c:pt>
                <c:pt idx="2">
                  <c:v>9366</c:v>
                </c:pt>
                <c:pt idx="3">
                  <c:v>294777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7714</c:v>
                </c:pt>
                <c:pt idx="1">
                  <c:v>5110</c:v>
                </c:pt>
                <c:pt idx="2">
                  <c:v>139</c:v>
                </c:pt>
                <c:pt idx="3">
                  <c:v>2821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SheetLayoutView="100" zoomScalePageLayoutView="0" workbookViewId="0" topLeftCell="A1">
      <selection activeCell="G6" sqref="G6"/>
    </sheetView>
  </sheetViews>
  <sheetFormatPr defaultColWidth="11.25390625" defaultRowHeight="14.25" customHeight="1"/>
  <cols>
    <col min="1" max="1" width="1.12109375" style="0" customWidth="1"/>
    <col min="2" max="2" width="5.75390625" style="71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127" t="s">
        <v>185</v>
      </c>
      <c r="E1" s="87"/>
      <c r="G1" s="88"/>
      <c r="Q1" s="1"/>
      <c r="R1" s="2"/>
      <c r="S1" s="695" t="s">
        <v>138</v>
      </c>
      <c r="T1" s="695"/>
    </row>
    <row r="2" spans="2:20" s="86" customFormat="1" ht="16.5" customHeight="1" thickBot="1" thickTop="1">
      <c r="B2" s="215"/>
      <c r="C2" s="696" t="s">
        <v>105</v>
      </c>
      <c r="D2" s="697"/>
      <c r="E2" s="697"/>
      <c r="F2" s="698"/>
      <c r="G2" s="696" t="s">
        <v>125</v>
      </c>
      <c r="H2" s="697"/>
      <c r="I2" s="697"/>
      <c r="J2" s="697"/>
      <c r="K2" s="697"/>
      <c r="L2" s="697"/>
      <c r="M2" s="697"/>
      <c r="N2" s="698"/>
      <c r="O2" s="696" t="s">
        <v>126</v>
      </c>
      <c r="P2" s="697"/>
      <c r="Q2" s="697"/>
      <c r="R2" s="697"/>
      <c r="S2" s="696" t="s">
        <v>0</v>
      </c>
      <c r="T2" s="699"/>
    </row>
    <row r="3" spans="2:20" s="86" customFormat="1" ht="15.75" customHeight="1" thickBot="1">
      <c r="B3" s="216" t="s">
        <v>1</v>
      </c>
      <c r="C3" s="700" t="s">
        <v>2</v>
      </c>
      <c r="D3" s="702"/>
      <c r="E3" s="703" t="s">
        <v>143</v>
      </c>
      <c r="F3" s="701"/>
      <c r="G3" s="700" t="s">
        <v>3</v>
      </c>
      <c r="H3" s="701"/>
      <c r="I3" s="700" t="s">
        <v>4</v>
      </c>
      <c r="J3" s="701"/>
      <c r="K3" s="700" t="s">
        <v>127</v>
      </c>
      <c r="L3" s="701"/>
      <c r="M3" s="700" t="s">
        <v>128</v>
      </c>
      <c r="N3" s="701"/>
      <c r="O3" s="700" t="s">
        <v>129</v>
      </c>
      <c r="P3" s="701"/>
      <c r="Q3" s="700" t="s">
        <v>5</v>
      </c>
      <c r="R3" s="704"/>
      <c r="S3" s="444" t="s">
        <v>6</v>
      </c>
      <c r="T3" s="452" t="s">
        <v>7</v>
      </c>
    </row>
    <row r="4" spans="2:20" s="85" customFormat="1" ht="14.25" customHeight="1" thickBot="1">
      <c r="B4" s="217"/>
      <c r="C4" s="210" t="s">
        <v>8</v>
      </c>
      <c r="D4" s="211" t="s">
        <v>9</v>
      </c>
      <c r="E4" s="211" t="s">
        <v>10</v>
      </c>
      <c r="F4" s="211" t="s">
        <v>9</v>
      </c>
      <c r="G4" s="212" t="s">
        <v>11</v>
      </c>
      <c r="H4" s="213" t="s">
        <v>12</v>
      </c>
      <c r="I4" s="212" t="s">
        <v>11</v>
      </c>
      <c r="J4" s="213" t="s">
        <v>12</v>
      </c>
      <c r="K4" s="212" t="s">
        <v>11</v>
      </c>
      <c r="L4" s="213" t="s">
        <v>12</v>
      </c>
      <c r="M4" s="212" t="s">
        <v>11</v>
      </c>
      <c r="N4" s="213" t="s">
        <v>12</v>
      </c>
      <c r="O4" s="212" t="s">
        <v>11</v>
      </c>
      <c r="P4" s="213" t="s">
        <v>12</v>
      </c>
      <c r="Q4" s="212" t="s">
        <v>11</v>
      </c>
      <c r="R4" s="213" t="s">
        <v>12</v>
      </c>
      <c r="S4" s="212" t="s">
        <v>13</v>
      </c>
      <c r="T4" s="214" t="s">
        <v>14</v>
      </c>
    </row>
    <row r="5" spans="2:20" ht="20.25" customHeight="1" thickTop="1">
      <c r="B5" s="218">
        <v>1</v>
      </c>
      <c r="C5" s="72">
        <v>1316</v>
      </c>
      <c r="D5" s="73">
        <v>-0.12905360688285902</v>
      </c>
      <c r="E5" s="70">
        <v>125501</v>
      </c>
      <c r="F5" s="73">
        <v>-0.0732393534142181</v>
      </c>
      <c r="G5" s="72">
        <v>548</v>
      </c>
      <c r="H5" s="70">
        <v>70068</v>
      </c>
      <c r="I5" s="72">
        <v>352</v>
      </c>
      <c r="J5" s="70">
        <v>14356</v>
      </c>
      <c r="K5" s="72">
        <v>43</v>
      </c>
      <c r="L5" s="70">
        <v>2632</v>
      </c>
      <c r="M5" s="72">
        <v>373</v>
      </c>
      <c r="N5" s="70">
        <v>38445</v>
      </c>
      <c r="O5" s="72">
        <v>857</v>
      </c>
      <c r="P5" s="70">
        <v>96385</v>
      </c>
      <c r="Q5" s="72">
        <v>459</v>
      </c>
      <c r="R5" s="70">
        <v>29116</v>
      </c>
      <c r="S5" s="74">
        <v>0.6998480243161094</v>
      </c>
      <c r="T5" s="75">
        <v>0.30015197568389057</v>
      </c>
    </row>
    <row r="6" spans="2:20" ht="20.25" customHeight="1">
      <c r="B6" s="219">
        <v>2</v>
      </c>
      <c r="C6" s="76">
        <v>1429</v>
      </c>
      <c r="D6" s="77">
        <v>0.13322759714512292</v>
      </c>
      <c r="E6" s="69">
        <v>156319</v>
      </c>
      <c r="F6" s="77">
        <v>0.30579223469660516</v>
      </c>
      <c r="G6" s="76">
        <v>704</v>
      </c>
      <c r="H6" s="69">
        <v>92016</v>
      </c>
      <c r="I6" s="76">
        <v>257</v>
      </c>
      <c r="J6" s="69">
        <v>11303</v>
      </c>
      <c r="K6" s="76">
        <v>41</v>
      </c>
      <c r="L6" s="69">
        <v>1832</v>
      </c>
      <c r="M6" s="76">
        <v>427</v>
      </c>
      <c r="N6" s="69">
        <v>51168</v>
      </c>
      <c r="O6" s="76">
        <v>986</v>
      </c>
      <c r="P6" s="69">
        <v>117431</v>
      </c>
      <c r="Q6" s="76">
        <v>443</v>
      </c>
      <c r="R6" s="69">
        <v>38888</v>
      </c>
      <c r="S6" s="78">
        <v>0.7914625612316305</v>
      </c>
      <c r="T6" s="79">
        <v>0.2085374387683695</v>
      </c>
    </row>
    <row r="7" spans="2:20" ht="20.25" customHeight="1">
      <c r="B7" s="219">
        <v>3</v>
      </c>
      <c r="C7" s="76">
        <v>1279</v>
      </c>
      <c r="D7" s="77">
        <v>-0.11914600550964187</v>
      </c>
      <c r="E7" s="69">
        <v>131483</v>
      </c>
      <c r="F7" s="77">
        <v>-0.13075412697258382</v>
      </c>
      <c r="G7" s="76">
        <v>669</v>
      </c>
      <c r="H7" s="69">
        <v>88022</v>
      </c>
      <c r="I7" s="76">
        <v>402</v>
      </c>
      <c r="J7" s="69">
        <v>20755</v>
      </c>
      <c r="K7" s="76">
        <v>1</v>
      </c>
      <c r="L7" s="69">
        <v>99</v>
      </c>
      <c r="M7" s="76">
        <v>207</v>
      </c>
      <c r="N7" s="69">
        <v>22607</v>
      </c>
      <c r="O7" s="76">
        <v>960</v>
      </c>
      <c r="P7" s="69">
        <v>112911</v>
      </c>
      <c r="Q7" s="76">
        <v>319</v>
      </c>
      <c r="R7" s="69">
        <v>18572</v>
      </c>
      <c r="S7" s="78">
        <v>0.6849100860046912</v>
      </c>
      <c r="T7" s="79">
        <v>0.31508991399530883</v>
      </c>
    </row>
    <row r="8" spans="2:20" ht="20.25" customHeight="1">
      <c r="B8" s="220">
        <v>4</v>
      </c>
      <c r="C8" s="76">
        <v>1310</v>
      </c>
      <c r="D8" s="77">
        <v>-0.009826152683295541</v>
      </c>
      <c r="E8" s="69">
        <v>130954</v>
      </c>
      <c r="F8" s="77">
        <v>-0.0340132039980821</v>
      </c>
      <c r="G8" s="76">
        <v>612</v>
      </c>
      <c r="H8" s="69">
        <v>80783</v>
      </c>
      <c r="I8" s="76">
        <v>346</v>
      </c>
      <c r="J8" s="69">
        <v>16394</v>
      </c>
      <c r="K8" s="76">
        <v>16</v>
      </c>
      <c r="L8" s="69">
        <v>1042</v>
      </c>
      <c r="M8" s="76">
        <v>336</v>
      </c>
      <c r="N8" s="69">
        <v>32735</v>
      </c>
      <c r="O8" s="76">
        <v>789</v>
      </c>
      <c r="P8" s="69">
        <v>95551</v>
      </c>
      <c r="Q8" s="76">
        <v>521</v>
      </c>
      <c r="R8" s="69">
        <v>35403</v>
      </c>
      <c r="S8" s="78">
        <v>0.7236641221374046</v>
      </c>
      <c r="T8" s="79">
        <v>0.27633587786259545</v>
      </c>
    </row>
    <row r="9" spans="2:20" ht="20.25" customHeight="1">
      <c r="B9" s="220">
        <f aca="true" t="shared" si="0" ref="B9:B16">B8+1</f>
        <v>5</v>
      </c>
      <c r="C9" s="76">
        <v>1171</v>
      </c>
      <c r="D9" s="77">
        <v>-0.2694946974422957</v>
      </c>
      <c r="E9" s="69">
        <v>118336</v>
      </c>
      <c r="F9" s="77">
        <v>-0.26080193894569825</v>
      </c>
      <c r="G9" s="76">
        <v>676</v>
      </c>
      <c r="H9" s="69">
        <v>89206</v>
      </c>
      <c r="I9" s="76">
        <v>402</v>
      </c>
      <c r="J9" s="69">
        <v>18915</v>
      </c>
      <c r="K9" s="76">
        <v>0</v>
      </c>
      <c r="L9" s="69">
        <v>0</v>
      </c>
      <c r="M9" s="76">
        <v>93</v>
      </c>
      <c r="N9" s="69">
        <v>10215</v>
      </c>
      <c r="O9" s="76">
        <v>921</v>
      </c>
      <c r="P9" s="69">
        <v>106793</v>
      </c>
      <c r="Q9" s="76">
        <v>250</v>
      </c>
      <c r="R9" s="69">
        <v>11543</v>
      </c>
      <c r="S9" s="78">
        <v>0.6567036720751495</v>
      </c>
      <c r="T9" s="79">
        <v>0.34329632792485054</v>
      </c>
    </row>
    <row r="10" spans="2:20" ht="20.25" customHeight="1">
      <c r="B10" s="220">
        <f t="shared" si="0"/>
        <v>6</v>
      </c>
      <c r="C10" s="76">
        <v>1649</v>
      </c>
      <c r="D10" s="77">
        <v>-0.08743774211400111</v>
      </c>
      <c r="E10" s="69">
        <v>160026</v>
      </c>
      <c r="F10" s="77">
        <v>-0.1190857595825145</v>
      </c>
      <c r="G10" s="76">
        <v>777</v>
      </c>
      <c r="H10" s="69">
        <v>100286</v>
      </c>
      <c r="I10" s="76">
        <v>567</v>
      </c>
      <c r="J10" s="69">
        <v>27771</v>
      </c>
      <c r="K10" s="76">
        <v>3</v>
      </c>
      <c r="L10" s="69">
        <v>1175</v>
      </c>
      <c r="M10" s="76">
        <v>302</v>
      </c>
      <c r="N10" s="69">
        <v>30794</v>
      </c>
      <c r="O10" s="76">
        <v>1141</v>
      </c>
      <c r="P10" s="69">
        <v>128536</v>
      </c>
      <c r="Q10" s="76">
        <v>508</v>
      </c>
      <c r="R10" s="69">
        <v>31490</v>
      </c>
      <c r="S10" s="78">
        <v>0.6543359611885992</v>
      </c>
      <c r="T10" s="79">
        <v>0.34566403881140084</v>
      </c>
    </row>
    <row r="11" spans="2:20" ht="20.25" customHeight="1">
      <c r="B11" s="220">
        <f t="shared" si="0"/>
        <v>7</v>
      </c>
      <c r="C11" s="76">
        <v>1029</v>
      </c>
      <c r="D11" s="77">
        <v>-0.3382636655948553</v>
      </c>
      <c r="E11" s="69">
        <v>100160</v>
      </c>
      <c r="F11" s="77">
        <v>-0.33008273638728924</v>
      </c>
      <c r="G11" s="76">
        <v>560</v>
      </c>
      <c r="H11" s="69">
        <v>71719</v>
      </c>
      <c r="I11" s="76">
        <v>324</v>
      </c>
      <c r="J11" s="69">
        <v>12994</v>
      </c>
      <c r="K11" s="76">
        <v>0</v>
      </c>
      <c r="L11" s="69">
        <v>0</v>
      </c>
      <c r="M11" s="76">
        <v>145</v>
      </c>
      <c r="N11" s="69">
        <v>15447</v>
      </c>
      <c r="O11" s="76">
        <v>740</v>
      </c>
      <c r="P11" s="69">
        <v>86004</v>
      </c>
      <c r="Q11" s="76">
        <v>289</v>
      </c>
      <c r="R11" s="69">
        <v>14156</v>
      </c>
      <c r="S11" s="78">
        <v>0.685131195335277</v>
      </c>
      <c r="T11" s="79">
        <v>0.31486880466472306</v>
      </c>
    </row>
    <row r="12" spans="2:20" ht="20.25" customHeight="1">
      <c r="B12" s="220">
        <f t="shared" si="0"/>
        <v>8</v>
      </c>
      <c r="C12" s="76">
        <v>1020</v>
      </c>
      <c r="D12" s="77">
        <v>-0.2614047791455467</v>
      </c>
      <c r="E12" s="69">
        <v>105984</v>
      </c>
      <c r="F12" s="77">
        <v>-0.27357468916640393</v>
      </c>
      <c r="G12" s="76">
        <v>583</v>
      </c>
      <c r="H12" s="69">
        <v>75516</v>
      </c>
      <c r="I12" s="76">
        <v>287</v>
      </c>
      <c r="J12" s="69">
        <v>14170</v>
      </c>
      <c r="K12" s="76">
        <v>0</v>
      </c>
      <c r="L12" s="69">
        <v>0</v>
      </c>
      <c r="M12" s="76">
        <v>150</v>
      </c>
      <c r="N12" s="69">
        <v>16298</v>
      </c>
      <c r="O12" s="76">
        <v>855</v>
      </c>
      <c r="P12" s="69">
        <v>98367</v>
      </c>
      <c r="Q12" s="76">
        <v>165</v>
      </c>
      <c r="R12" s="69">
        <v>7617</v>
      </c>
      <c r="S12" s="78">
        <v>0.7186274509803922</v>
      </c>
      <c r="T12" s="79">
        <v>0.28137254901960784</v>
      </c>
    </row>
    <row r="13" spans="2:20" ht="20.25" customHeight="1">
      <c r="B13" s="220">
        <f t="shared" si="0"/>
        <v>9</v>
      </c>
      <c r="C13" s="76">
        <v>1444</v>
      </c>
      <c r="D13" s="77">
        <v>0.0712166172106825</v>
      </c>
      <c r="E13" s="69">
        <v>132233</v>
      </c>
      <c r="F13" s="77">
        <v>-0.045221522643253236</v>
      </c>
      <c r="G13" s="76">
        <v>630</v>
      </c>
      <c r="H13" s="69">
        <v>80349</v>
      </c>
      <c r="I13" s="76">
        <v>471</v>
      </c>
      <c r="J13" s="69">
        <v>20219</v>
      </c>
      <c r="K13" s="76">
        <v>17</v>
      </c>
      <c r="L13" s="69">
        <v>1379</v>
      </c>
      <c r="M13" s="76">
        <v>326</v>
      </c>
      <c r="N13" s="69">
        <v>30286</v>
      </c>
      <c r="O13" s="76">
        <v>851</v>
      </c>
      <c r="P13" s="69">
        <v>98286</v>
      </c>
      <c r="Q13" s="76">
        <v>593</v>
      </c>
      <c r="R13" s="69">
        <v>33947</v>
      </c>
      <c r="S13" s="78">
        <v>0.6620498614958449</v>
      </c>
      <c r="T13" s="79">
        <v>0.3379501385041551</v>
      </c>
    </row>
    <row r="14" spans="2:20" ht="20.25" customHeight="1">
      <c r="B14" s="220">
        <f t="shared" si="0"/>
        <v>10</v>
      </c>
      <c r="C14" s="76">
        <v>1439</v>
      </c>
      <c r="D14" s="77">
        <v>-0.3748913987836664</v>
      </c>
      <c r="E14" s="69">
        <v>134335</v>
      </c>
      <c r="F14" s="77">
        <v>-0.30011253633985974</v>
      </c>
      <c r="G14" s="76">
        <v>715</v>
      </c>
      <c r="H14" s="69">
        <v>92151</v>
      </c>
      <c r="I14" s="76">
        <v>586</v>
      </c>
      <c r="J14" s="69">
        <v>27849</v>
      </c>
      <c r="K14" s="76">
        <v>16</v>
      </c>
      <c r="L14" s="69">
        <v>893</v>
      </c>
      <c r="M14" s="76">
        <v>122</v>
      </c>
      <c r="N14" s="69">
        <v>13442</v>
      </c>
      <c r="O14" s="76">
        <v>1022</v>
      </c>
      <c r="P14" s="69">
        <v>116062</v>
      </c>
      <c r="Q14" s="76">
        <v>417</v>
      </c>
      <c r="R14" s="69">
        <v>18273</v>
      </c>
      <c r="S14" s="78">
        <v>0.5816539263377345</v>
      </c>
      <c r="T14" s="79">
        <v>0.41834607366226545</v>
      </c>
    </row>
    <row r="15" spans="2:20" ht="20.25" customHeight="1">
      <c r="B15" s="220">
        <f t="shared" si="0"/>
        <v>11</v>
      </c>
      <c r="C15" s="76">
        <v>1371</v>
      </c>
      <c r="D15" s="77">
        <v>-0.18683274021352314</v>
      </c>
      <c r="E15" s="69">
        <v>124845</v>
      </c>
      <c r="F15" s="77">
        <v>-0.20137023105857066</v>
      </c>
      <c r="G15" s="76">
        <v>665</v>
      </c>
      <c r="H15" s="69">
        <v>84715</v>
      </c>
      <c r="I15" s="76">
        <v>578</v>
      </c>
      <c r="J15" s="69">
        <v>26306</v>
      </c>
      <c r="K15" s="76">
        <v>0</v>
      </c>
      <c r="L15" s="69">
        <v>0</v>
      </c>
      <c r="M15" s="76">
        <v>128</v>
      </c>
      <c r="N15" s="69">
        <v>13824</v>
      </c>
      <c r="O15" s="76">
        <v>1017</v>
      </c>
      <c r="P15" s="69">
        <v>110446</v>
      </c>
      <c r="Q15" s="76">
        <v>354</v>
      </c>
      <c r="R15" s="69">
        <v>14399</v>
      </c>
      <c r="S15" s="78">
        <v>0.5784099197665937</v>
      </c>
      <c r="T15" s="79">
        <v>0.4215900802334063</v>
      </c>
    </row>
    <row r="16" spans="2:20" ht="20.25" customHeight="1" thickBot="1">
      <c r="B16" s="220">
        <f t="shared" si="0"/>
        <v>12</v>
      </c>
      <c r="C16" s="76">
        <v>1327</v>
      </c>
      <c r="D16" s="77">
        <v>-0.3019463440294582</v>
      </c>
      <c r="E16" s="69">
        <v>120027</v>
      </c>
      <c r="F16" s="77">
        <v>-0.27186197608604656</v>
      </c>
      <c r="G16" s="76">
        <v>575</v>
      </c>
      <c r="H16" s="69">
        <v>73655</v>
      </c>
      <c r="I16" s="76">
        <v>538</v>
      </c>
      <c r="J16" s="69">
        <v>24481</v>
      </c>
      <c r="K16" s="76">
        <v>2</v>
      </c>
      <c r="L16" s="69">
        <v>467</v>
      </c>
      <c r="M16" s="76">
        <v>212</v>
      </c>
      <c r="N16" s="69">
        <v>21424</v>
      </c>
      <c r="O16" s="76">
        <v>997</v>
      </c>
      <c r="P16" s="69">
        <v>103340</v>
      </c>
      <c r="Q16" s="76">
        <v>330</v>
      </c>
      <c r="R16" s="69">
        <v>16687</v>
      </c>
      <c r="S16" s="78">
        <v>0.5930670685757348</v>
      </c>
      <c r="T16" s="79">
        <v>0.4069329314242653</v>
      </c>
    </row>
    <row r="17" spans="2:20" ht="20.25" customHeight="1" thickBot="1" thickTop="1">
      <c r="B17" s="221" t="s">
        <v>15</v>
      </c>
      <c r="C17" s="80">
        <f>SUM(C5:C16)</f>
        <v>15784</v>
      </c>
      <c r="D17" s="81">
        <f>(C17-C21)/C21</f>
        <v>-0.17490852064819656</v>
      </c>
      <c r="E17" s="82">
        <f>SUM(E5:E16)</f>
        <v>1540203</v>
      </c>
      <c r="F17" s="81">
        <f>(E17-E21)/E21</f>
        <v>-0.15868588761415647</v>
      </c>
      <c r="G17" s="80">
        <f>SUM(G5:G16)</f>
        <v>7714</v>
      </c>
      <c r="H17" s="82">
        <f aca="true" t="shared" si="1" ref="H17:R17">SUM(H5:H16)</f>
        <v>998486</v>
      </c>
      <c r="I17" s="80">
        <f t="shared" si="1"/>
        <v>5110</v>
      </c>
      <c r="J17" s="82">
        <f t="shared" si="1"/>
        <v>235513</v>
      </c>
      <c r="K17" s="80">
        <f t="shared" si="1"/>
        <v>139</v>
      </c>
      <c r="L17" s="82">
        <f t="shared" si="1"/>
        <v>9519</v>
      </c>
      <c r="M17" s="80">
        <f t="shared" si="1"/>
        <v>2821</v>
      </c>
      <c r="N17" s="82">
        <f t="shared" si="1"/>
        <v>296685</v>
      </c>
      <c r="O17" s="80">
        <f t="shared" si="1"/>
        <v>11136</v>
      </c>
      <c r="P17" s="82">
        <f t="shared" si="1"/>
        <v>1270112</v>
      </c>
      <c r="Q17" s="80">
        <f t="shared" si="1"/>
        <v>4648</v>
      </c>
      <c r="R17" s="82">
        <f t="shared" si="1"/>
        <v>270091</v>
      </c>
      <c r="S17" s="83">
        <f>IF(G17&gt;0,(G17+M17)/C17,"")</f>
        <v>0.6674480486568677</v>
      </c>
      <c r="T17" s="84">
        <f>IF(I17&gt;0,(I17+K17)/C17,"")</f>
        <v>0.3325519513431323</v>
      </c>
    </row>
    <row r="18" spans="2:10" ht="14.25" thickTop="1">
      <c r="B18" s="129" t="s">
        <v>16</v>
      </c>
      <c r="C18" s="3"/>
      <c r="J18" s="2"/>
    </row>
    <row r="20" spans="2:5" ht="14.25" customHeight="1">
      <c r="B20" s="71" t="s">
        <v>178</v>
      </c>
      <c r="C20" s="71" t="s">
        <v>109</v>
      </c>
      <c r="D20" s="71"/>
      <c r="E20" s="71" t="s">
        <v>132</v>
      </c>
    </row>
    <row r="21" spans="2:5" ht="14.25" customHeight="1">
      <c r="B21" s="71" t="s">
        <v>190</v>
      </c>
      <c r="C21">
        <v>19130</v>
      </c>
      <c r="D21" s="650"/>
      <c r="E21">
        <v>1830711</v>
      </c>
    </row>
  </sheetData>
  <sheetProtection/>
  <mergeCells count="13">
    <mergeCell ref="Q3:R3"/>
    <mergeCell ref="M3:N3"/>
    <mergeCell ref="K3:L3"/>
    <mergeCell ref="S1:T1"/>
    <mergeCell ref="C2:F2"/>
    <mergeCell ref="O2:R2"/>
    <mergeCell ref="G2:N2"/>
    <mergeCell ref="S2:T2"/>
    <mergeCell ref="I3:J3"/>
    <mergeCell ref="G3:H3"/>
    <mergeCell ref="C3:D3"/>
    <mergeCell ref="E3:F3"/>
    <mergeCell ref="O3:P3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1">
      <pane xSplit="2" ySplit="5" topLeftCell="C16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7" customFormat="1" ht="18" customHeight="1" thickBot="1">
      <c r="B1" s="56" t="s">
        <v>187</v>
      </c>
      <c r="C1" s="56"/>
      <c r="L1" s="58"/>
      <c r="N1" s="58"/>
      <c r="O1" s="58"/>
      <c r="U1" s="59"/>
      <c r="V1" s="705" t="s">
        <v>139</v>
      </c>
      <c r="W1" s="705"/>
    </row>
    <row r="2" spans="2:23" ht="24" customHeight="1" thickTop="1">
      <c r="B2" s="225"/>
      <c r="C2" s="232"/>
      <c r="D2" s="233" t="s">
        <v>103</v>
      </c>
      <c r="E2" s="233"/>
      <c r="F2" s="234"/>
      <c r="G2" s="233"/>
      <c r="H2" s="233"/>
      <c r="I2" s="233"/>
      <c r="J2" s="233"/>
      <c r="K2" s="235" t="s">
        <v>120</v>
      </c>
      <c r="L2" s="233"/>
      <c r="M2" s="233"/>
      <c r="N2" s="233"/>
      <c r="O2" s="233"/>
      <c r="P2" s="233"/>
      <c r="Q2" s="233"/>
      <c r="R2" s="234"/>
      <c r="S2" s="233"/>
      <c r="T2" s="235" t="s">
        <v>99</v>
      </c>
      <c r="U2" s="233"/>
      <c r="V2" s="233"/>
      <c r="W2" s="236"/>
    </row>
    <row r="3" spans="2:23" ht="24" customHeight="1">
      <c r="B3" s="226" t="s">
        <v>1</v>
      </c>
      <c r="C3" s="237" t="s">
        <v>17</v>
      </c>
      <c r="D3" s="238"/>
      <c r="E3" s="239" t="s">
        <v>17</v>
      </c>
      <c r="F3" s="205"/>
      <c r="G3" s="240" t="s">
        <v>119</v>
      </c>
      <c r="H3" s="240"/>
      <c r="I3" s="157"/>
      <c r="J3" s="240" t="s">
        <v>102</v>
      </c>
      <c r="K3" s="240"/>
      <c r="L3" s="157"/>
      <c r="M3" s="240" t="s">
        <v>101</v>
      </c>
      <c r="N3" s="240"/>
      <c r="O3" s="157"/>
      <c r="P3" s="240" t="s">
        <v>100</v>
      </c>
      <c r="Q3" s="240"/>
      <c r="R3" s="241"/>
      <c r="S3" s="240" t="s">
        <v>18</v>
      </c>
      <c r="T3" s="240"/>
      <c r="U3" s="242"/>
      <c r="V3" s="240" t="s">
        <v>98</v>
      </c>
      <c r="W3" s="243"/>
    </row>
    <row r="4" spans="2:23" ht="24" customHeight="1">
      <c r="B4" s="227"/>
      <c r="C4" s="203" t="s">
        <v>186</v>
      </c>
      <c r="D4" s="157" t="s">
        <v>17</v>
      </c>
      <c r="E4" s="157" t="s">
        <v>182</v>
      </c>
      <c r="F4" s="208" t="s">
        <v>186</v>
      </c>
      <c r="G4" s="244" t="s">
        <v>17</v>
      </c>
      <c r="H4" s="209" t="s">
        <v>182</v>
      </c>
      <c r="I4" s="209" t="s">
        <v>186</v>
      </c>
      <c r="J4" s="244" t="s">
        <v>17</v>
      </c>
      <c r="K4" s="209" t="s">
        <v>182</v>
      </c>
      <c r="L4" s="209" t="s">
        <v>186</v>
      </c>
      <c r="M4" s="244" t="s">
        <v>17</v>
      </c>
      <c r="N4" s="209" t="s">
        <v>182</v>
      </c>
      <c r="O4" s="209" t="s">
        <v>186</v>
      </c>
      <c r="P4" s="244" t="s">
        <v>17</v>
      </c>
      <c r="Q4" s="245" t="s">
        <v>182</v>
      </c>
      <c r="R4" s="209" t="s">
        <v>186</v>
      </c>
      <c r="S4" s="244" t="s">
        <v>17</v>
      </c>
      <c r="T4" s="209" t="s">
        <v>182</v>
      </c>
      <c r="U4" s="209" t="s">
        <v>186</v>
      </c>
      <c r="V4" s="244" t="s">
        <v>17</v>
      </c>
      <c r="W4" s="449" t="s">
        <v>182</v>
      </c>
    </row>
    <row r="5" spans="2:23" ht="24" customHeight="1" thickBot="1">
      <c r="B5" s="227"/>
      <c r="C5" s="203" t="s">
        <v>11</v>
      </c>
      <c r="D5" s="204" t="s">
        <v>9</v>
      </c>
      <c r="E5" s="157" t="s">
        <v>11</v>
      </c>
      <c r="F5" s="205" t="s">
        <v>11</v>
      </c>
      <c r="G5" s="204" t="s">
        <v>9</v>
      </c>
      <c r="H5" s="157" t="s">
        <v>11</v>
      </c>
      <c r="I5" s="157" t="s">
        <v>11</v>
      </c>
      <c r="J5" s="204" t="s">
        <v>9</v>
      </c>
      <c r="K5" s="157" t="s">
        <v>11</v>
      </c>
      <c r="L5" s="157" t="s">
        <v>11</v>
      </c>
      <c r="M5" s="206" t="s">
        <v>9</v>
      </c>
      <c r="N5" s="157" t="s">
        <v>11</v>
      </c>
      <c r="O5" s="157" t="s">
        <v>11</v>
      </c>
      <c r="P5" s="204" t="s">
        <v>9</v>
      </c>
      <c r="Q5" s="157" t="s">
        <v>11</v>
      </c>
      <c r="R5" s="205" t="s">
        <v>11</v>
      </c>
      <c r="S5" s="445" t="s">
        <v>9</v>
      </c>
      <c r="T5" s="446" t="s">
        <v>11</v>
      </c>
      <c r="U5" s="157" t="s">
        <v>11</v>
      </c>
      <c r="V5" s="204" t="s">
        <v>9</v>
      </c>
      <c r="W5" s="246" t="s">
        <v>11</v>
      </c>
    </row>
    <row r="6" spans="2:23" ht="24" customHeight="1">
      <c r="B6" s="228">
        <v>1</v>
      </c>
      <c r="C6" s="222">
        <v>1316</v>
      </c>
      <c r="D6" s="158">
        <v>-0.12905360688285902</v>
      </c>
      <c r="E6" s="398">
        <v>1511</v>
      </c>
      <c r="F6" s="224">
        <v>548</v>
      </c>
      <c r="G6" s="159">
        <v>-0.12179487179487179</v>
      </c>
      <c r="H6" s="400">
        <v>624</v>
      </c>
      <c r="I6" s="223">
        <v>352</v>
      </c>
      <c r="J6" s="159">
        <v>-0.44126984126984126</v>
      </c>
      <c r="K6" s="223">
        <v>630</v>
      </c>
      <c r="L6" s="223">
        <v>43</v>
      </c>
      <c r="M6" s="159">
        <v>9.75</v>
      </c>
      <c r="N6" s="223">
        <v>4</v>
      </c>
      <c r="O6" s="223">
        <v>373</v>
      </c>
      <c r="P6" s="159">
        <v>0.4743083003952569</v>
      </c>
      <c r="Q6" s="223">
        <v>253</v>
      </c>
      <c r="R6" s="224">
        <v>857</v>
      </c>
      <c r="S6" s="447">
        <v>-0.22232304900181488</v>
      </c>
      <c r="T6" s="400">
        <v>1102</v>
      </c>
      <c r="U6" s="223">
        <v>459</v>
      </c>
      <c r="V6" s="159">
        <v>0.12224938875305623</v>
      </c>
      <c r="W6" s="450">
        <v>409</v>
      </c>
    </row>
    <row r="7" spans="2:23" ht="24" customHeight="1">
      <c r="B7" s="229">
        <v>2</v>
      </c>
      <c r="C7" s="7">
        <v>1429</v>
      </c>
      <c r="D7" s="140">
        <v>0.13322759714512292</v>
      </c>
      <c r="E7" s="399">
        <v>1261</v>
      </c>
      <c r="F7" s="10">
        <v>704</v>
      </c>
      <c r="G7" s="8">
        <v>0.27075812274368233</v>
      </c>
      <c r="H7" s="401">
        <v>554</v>
      </c>
      <c r="I7" s="9">
        <v>257</v>
      </c>
      <c r="J7" s="8">
        <v>-0.437636761487965</v>
      </c>
      <c r="K7" s="9">
        <v>457</v>
      </c>
      <c r="L7" s="9">
        <v>41</v>
      </c>
      <c r="M7" s="8">
        <v>9.25</v>
      </c>
      <c r="N7" s="9">
        <v>4</v>
      </c>
      <c r="O7" s="9">
        <v>427</v>
      </c>
      <c r="P7" s="8">
        <v>0.7357723577235772</v>
      </c>
      <c r="Q7" s="9">
        <v>246</v>
      </c>
      <c r="R7" s="10">
        <v>986</v>
      </c>
      <c r="S7" s="448">
        <v>0.13073394495412843</v>
      </c>
      <c r="T7" s="401">
        <v>872</v>
      </c>
      <c r="U7" s="9">
        <v>443</v>
      </c>
      <c r="V7" s="8">
        <v>0.13881748071979436</v>
      </c>
      <c r="W7" s="451">
        <v>389</v>
      </c>
    </row>
    <row r="8" spans="2:23" ht="24" customHeight="1">
      <c r="B8" s="229">
        <v>3</v>
      </c>
      <c r="C8" s="7">
        <v>1279</v>
      </c>
      <c r="D8" s="140">
        <v>-0.11914600550964187</v>
      </c>
      <c r="E8" s="399">
        <v>1452</v>
      </c>
      <c r="F8" s="10">
        <v>669</v>
      </c>
      <c r="G8" s="8">
        <v>-0.011816838995568686</v>
      </c>
      <c r="H8" s="401">
        <v>677</v>
      </c>
      <c r="I8" s="9">
        <v>402</v>
      </c>
      <c r="J8" s="8">
        <v>-0.09865470852017937</v>
      </c>
      <c r="K8" s="9">
        <v>446</v>
      </c>
      <c r="L8" s="9">
        <v>1</v>
      </c>
      <c r="M8" s="8">
        <v>-0.9333333333333333</v>
      </c>
      <c r="N8" s="9">
        <v>15</v>
      </c>
      <c r="O8" s="9">
        <v>207</v>
      </c>
      <c r="P8" s="8">
        <v>-0.34076433121019106</v>
      </c>
      <c r="Q8" s="9">
        <v>314</v>
      </c>
      <c r="R8" s="10">
        <v>960</v>
      </c>
      <c r="S8" s="448">
        <v>-0.0742526518804243</v>
      </c>
      <c r="T8" s="401">
        <v>1037</v>
      </c>
      <c r="U8" s="9">
        <v>319</v>
      </c>
      <c r="V8" s="8">
        <v>-0.23132530120481928</v>
      </c>
      <c r="W8" s="451">
        <v>415</v>
      </c>
    </row>
    <row r="9" spans="2:23" ht="24" customHeight="1">
      <c r="B9" s="230">
        <v>4</v>
      </c>
      <c r="C9" s="7">
        <v>1310</v>
      </c>
      <c r="D9" s="8">
        <v>-0.009826152683295541</v>
      </c>
      <c r="E9" s="399">
        <v>1323</v>
      </c>
      <c r="F9" s="10">
        <v>612</v>
      </c>
      <c r="G9" s="8">
        <v>-0.16393442622950818</v>
      </c>
      <c r="H9" s="401">
        <v>732</v>
      </c>
      <c r="I9" s="9">
        <v>346</v>
      </c>
      <c r="J9" s="8">
        <v>-0.02535211267605634</v>
      </c>
      <c r="K9" s="9">
        <v>355</v>
      </c>
      <c r="L9" s="9">
        <v>16</v>
      </c>
      <c r="M9" s="663">
        <v>-0.2727272727272727</v>
      </c>
      <c r="N9" s="9">
        <v>22</v>
      </c>
      <c r="O9" s="9">
        <v>336</v>
      </c>
      <c r="P9" s="8">
        <v>0.5700934579439252</v>
      </c>
      <c r="Q9" s="9">
        <v>214</v>
      </c>
      <c r="R9" s="10">
        <v>789</v>
      </c>
      <c r="S9" s="448">
        <v>-0.2234251968503937</v>
      </c>
      <c r="T9" s="401">
        <v>1016</v>
      </c>
      <c r="U9" s="9">
        <v>521</v>
      </c>
      <c r="V9" s="8">
        <v>0.6970684039087948</v>
      </c>
      <c r="W9" s="451">
        <v>307</v>
      </c>
    </row>
    <row r="10" spans="2:23" ht="24" customHeight="1">
      <c r="B10" s="230">
        <f aca="true" t="shared" si="0" ref="B10:B17">B9+1</f>
        <v>5</v>
      </c>
      <c r="C10" s="7">
        <v>1171</v>
      </c>
      <c r="D10" s="8">
        <v>-0.2694946974422957</v>
      </c>
      <c r="E10" s="399">
        <v>1603</v>
      </c>
      <c r="F10" s="10">
        <v>676</v>
      </c>
      <c r="G10" s="8">
        <v>-0.12548512289780078</v>
      </c>
      <c r="H10" s="401">
        <v>773</v>
      </c>
      <c r="I10" s="9">
        <v>402</v>
      </c>
      <c r="J10" s="8">
        <v>-0.20553359683794467</v>
      </c>
      <c r="K10" s="9">
        <v>506</v>
      </c>
      <c r="L10" s="9">
        <v>0</v>
      </c>
      <c r="M10" s="8">
        <v>0</v>
      </c>
      <c r="N10" s="9">
        <v>0</v>
      </c>
      <c r="O10" s="9">
        <v>93</v>
      </c>
      <c r="P10" s="8">
        <v>-0.7129629629629629</v>
      </c>
      <c r="Q10" s="9">
        <v>324</v>
      </c>
      <c r="R10" s="10">
        <v>921</v>
      </c>
      <c r="S10" s="448">
        <v>-0.17620751341681573</v>
      </c>
      <c r="T10" s="401">
        <v>1118</v>
      </c>
      <c r="U10" s="9">
        <v>250</v>
      </c>
      <c r="V10" s="8">
        <v>-0.4845360824742268</v>
      </c>
      <c r="W10" s="451">
        <v>485</v>
      </c>
    </row>
    <row r="11" spans="2:23" ht="24" customHeight="1">
      <c r="B11" s="230">
        <f t="shared" si="0"/>
        <v>6</v>
      </c>
      <c r="C11" s="7">
        <v>1649</v>
      </c>
      <c r="D11" s="8">
        <v>-0.08743774211400111</v>
      </c>
      <c r="E11" s="399">
        <v>1807</v>
      </c>
      <c r="F11" s="10">
        <v>777</v>
      </c>
      <c r="G11" s="8">
        <v>-0.06272617611580217</v>
      </c>
      <c r="H11" s="401">
        <v>829</v>
      </c>
      <c r="I11" s="9">
        <v>567</v>
      </c>
      <c r="J11" s="8">
        <v>0.10526315789473684</v>
      </c>
      <c r="K11" s="9">
        <v>513</v>
      </c>
      <c r="L11" s="9">
        <v>3</v>
      </c>
      <c r="M11" s="8">
        <v>-0.85</v>
      </c>
      <c r="N11" s="9">
        <v>20</v>
      </c>
      <c r="O11" s="9">
        <v>302</v>
      </c>
      <c r="P11" s="8">
        <v>-0.32134831460674157</v>
      </c>
      <c r="Q11" s="9">
        <v>445</v>
      </c>
      <c r="R11" s="10">
        <v>1141</v>
      </c>
      <c r="S11" s="448">
        <v>-0.09011164274322168</v>
      </c>
      <c r="T11" s="401">
        <v>1254</v>
      </c>
      <c r="U11" s="9">
        <v>508</v>
      </c>
      <c r="V11" s="8">
        <v>-0.081374321880651</v>
      </c>
      <c r="W11" s="451">
        <v>553</v>
      </c>
    </row>
    <row r="12" spans="2:23" ht="24" customHeight="1">
      <c r="B12" s="230">
        <f t="shared" si="0"/>
        <v>7</v>
      </c>
      <c r="C12" s="7">
        <v>1029</v>
      </c>
      <c r="D12" s="8">
        <v>-0.3382636655948553</v>
      </c>
      <c r="E12" s="399">
        <v>1555</v>
      </c>
      <c r="F12" s="10">
        <v>560</v>
      </c>
      <c r="G12" s="8">
        <v>-0.2973651191969887</v>
      </c>
      <c r="H12" s="401">
        <v>797</v>
      </c>
      <c r="I12" s="9">
        <v>324</v>
      </c>
      <c r="J12" s="8">
        <v>-0.457286432160804</v>
      </c>
      <c r="K12" s="9">
        <v>597</v>
      </c>
      <c r="L12" s="9">
        <v>0</v>
      </c>
      <c r="M12" s="663">
        <v>-1</v>
      </c>
      <c r="N12" s="9">
        <v>3</v>
      </c>
      <c r="O12" s="9">
        <v>145</v>
      </c>
      <c r="P12" s="8">
        <v>-0.08227848101265822</v>
      </c>
      <c r="Q12" s="9">
        <v>158</v>
      </c>
      <c r="R12" s="10">
        <v>740</v>
      </c>
      <c r="S12" s="448">
        <v>-0.3211009174311927</v>
      </c>
      <c r="T12" s="401">
        <v>1090</v>
      </c>
      <c r="U12" s="9">
        <v>289</v>
      </c>
      <c r="V12" s="8">
        <v>-0.37849462365591396</v>
      </c>
      <c r="W12" s="451">
        <v>465</v>
      </c>
    </row>
    <row r="13" spans="2:23" ht="24" customHeight="1">
      <c r="B13" s="230">
        <f t="shared" si="0"/>
        <v>8</v>
      </c>
      <c r="C13" s="7">
        <v>1020</v>
      </c>
      <c r="D13" s="8">
        <v>-0.2614047791455467</v>
      </c>
      <c r="E13" s="399">
        <v>1381</v>
      </c>
      <c r="F13" s="10">
        <v>583</v>
      </c>
      <c r="G13" s="8">
        <v>-0.30760095011876487</v>
      </c>
      <c r="H13" s="401">
        <v>842</v>
      </c>
      <c r="I13" s="9">
        <v>287</v>
      </c>
      <c r="J13" s="8">
        <v>-0.22849462365591397</v>
      </c>
      <c r="K13" s="9">
        <v>372</v>
      </c>
      <c r="L13" s="9">
        <v>0</v>
      </c>
      <c r="M13" s="8">
        <v>-1</v>
      </c>
      <c r="N13" s="9">
        <v>2</v>
      </c>
      <c r="O13" s="9">
        <v>150</v>
      </c>
      <c r="P13" s="8">
        <v>-0.09090909090909091</v>
      </c>
      <c r="Q13" s="9">
        <v>165</v>
      </c>
      <c r="R13" s="10">
        <v>855</v>
      </c>
      <c r="S13" s="448">
        <v>-0.21631530705774518</v>
      </c>
      <c r="T13" s="401">
        <v>1091</v>
      </c>
      <c r="U13" s="9">
        <v>165</v>
      </c>
      <c r="V13" s="8">
        <v>-0.43103448275862066</v>
      </c>
      <c r="W13" s="451">
        <v>290</v>
      </c>
    </row>
    <row r="14" spans="2:23" ht="24" customHeight="1">
      <c r="B14" s="230">
        <f t="shared" si="0"/>
        <v>9</v>
      </c>
      <c r="C14" s="7">
        <v>1444</v>
      </c>
      <c r="D14" s="8">
        <v>0.0712166172106825</v>
      </c>
      <c r="E14" s="399">
        <v>1348</v>
      </c>
      <c r="F14" s="10">
        <v>630</v>
      </c>
      <c r="G14" s="8">
        <v>-0.21151439299123906</v>
      </c>
      <c r="H14" s="401">
        <v>799</v>
      </c>
      <c r="I14" s="9">
        <v>471</v>
      </c>
      <c r="J14" s="8">
        <v>0.1984732824427481</v>
      </c>
      <c r="K14" s="9">
        <v>393</v>
      </c>
      <c r="L14" s="9">
        <v>17</v>
      </c>
      <c r="M14" s="8">
        <v>1.8333333333333333</v>
      </c>
      <c r="N14" s="9">
        <v>6</v>
      </c>
      <c r="O14" s="9">
        <v>326</v>
      </c>
      <c r="P14" s="8">
        <v>1.1733333333333333</v>
      </c>
      <c r="Q14" s="9">
        <v>150</v>
      </c>
      <c r="R14" s="10">
        <v>851</v>
      </c>
      <c r="S14" s="448">
        <v>-0.17618586640851888</v>
      </c>
      <c r="T14" s="401">
        <v>1033</v>
      </c>
      <c r="U14" s="9">
        <v>593</v>
      </c>
      <c r="V14" s="8">
        <v>0.8825396825396825</v>
      </c>
      <c r="W14" s="451">
        <v>315</v>
      </c>
    </row>
    <row r="15" spans="2:23" ht="24" customHeight="1">
      <c r="B15" s="230">
        <f t="shared" si="0"/>
        <v>10</v>
      </c>
      <c r="C15" s="7">
        <v>1439</v>
      </c>
      <c r="D15" s="8">
        <v>-0.3748913987836664</v>
      </c>
      <c r="E15" s="399">
        <v>2302</v>
      </c>
      <c r="F15" s="10">
        <v>715</v>
      </c>
      <c r="G15" s="8">
        <v>-0.05921052631578947</v>
      </c>
      <c r="H15" s="401">
        <v>760</v>
      </c>
      <c r="I15" s="9">
        <v>586</v>
      </c>
      <c r="J15" s="8">
        <v>-0.43161978661493694</v>
      </c>
      <c r="K15" s="9">
        <v>1031</v>
      </c>
      <c r="L15" s="9">
        <v>16</v>
      </c>
      <c r="M15" s="8">
        <v>0.6</v>
      </c>
      <c r="N15" s="9">
        <v>10</v>
      </c>
      <c r="O15" s="9">
        <v>122</v>
      </c>
      <c r="P15" s="8">
        <v>-0.7564870259481038</v>
      </c>
      <c r="Q15" s="9">
        <v>501</v>
      </c>
      <c r="R15" s="10">
        <v>1022</v>
      </c>
      <c r="S15" s="448">
        <v>-0.12048192771084337</v>
      </c>
      <c r="T15" s="401">
        <v>1162</v>
      </c>
      <c r="U15" s="9">
        <v>417</v>
      </c>
      <c r="V15" s="8">
        <v>-0.6342105263157894</v>
      </c>
      <c r="W15" s="451">
        <v>1140</v>
      </c>
    </row>
    <row r="16" spans="2:23" ht="24" customHeight="1">
      <c r="B16" s="230">
        <f t="shared" si="0"/>
        <v>11</v>
      </c>
      <c r="C16" s="7">
        <v>1371</v>
      </c>
      <c r="D16" s="8">
        <v>-0.18683274021352314</v>
      </c>
      <c r="E16" s="399">
        <v>1686</v>
      </c>
      <c r="F16" s="10">
        <v>665</v>
      </c>
      <c r="G16" s="8">
        <v>-0.15070242656449553</v>
      </c>
      <c r="H16" s="401">
        <v>783</v>
      </c>
      <c r="I16" s="9">
        <v>578</v>
      </c>
      <c r="J16" s="8">
        <v>-0.054009819967266774</v>
      </c>
      <c r="K16" s="9">
        <v>611</v>
      </c>
      <c r="L16" s="9">
        <v>0</v>
      </c>
      <c r="M16" s="8">
        <v>-1</v>
      </c>
      <c r="N16" s="9">
        <v>65</v>
      </c>
      <c r="O16" s="9">
        <v>128</v>
      </c>
      <c r="P16" s="8">
        <v>-0.43612334801762115</v>
      </c>
      <c r="Q16" s="9">
        <v>227</v>
      </c>
      <c r="R16" s="10">
        <v>1017</v>
      </c>
      <c r="S16" s="448">
        <v>-0.1998426435877262</v>
      </c>
      <c r="T16" s="401">
        <v>1271</v>
      </c>
      <c r="U16" s="9">
        <v>354</v>
      </c>
      <c r="V16" s="8">
        <v>-0.14698795180722893</v>
      </c>
      <c r="W16" s="451">
        <v>415</v>
      </c>
    </row>
    <row r="17" spans="2:23" ht="24" customHeight="1" thickBot="1">
      <c r="B17" s="656">
        <f t="shared" si="0"/>
        <v>12</v>
      </c>
      <c r="C17" s="612">
        <v>1327</v>
      </c>
      <c r="D17" s="657">
        <v>-0.3019463440294582</v>
      </c>
      <c r="E17" s="658">
        <v>1901</v>
      </c>
      <c r="F17" s="659">
        <v>575</v>
      </c>
      <c r="G17" s="657">
        <v>-0.11809815950920245</v>
      </c>
      <c r="H17" s="613">
        <v>652</v>
      </c>
      <c r="I17" s="611">
        <v>538</v>
      </c>
      <c r="J17" s="657">
        <v>-0.2768817204301075</v>
      </c>
      <c r="K17" s="611">
        <v>744</v>
      </c>
      <c r="L17" s="611">
        <v>2</v>
      </c>
      <c r="M17" s="657">
        <v>-0.6</v>
      </c>
      <c r="N17" s="611">
        <v>5</v>
      </c>
      <c r="O17" s="611">
        <v>212</v>
      </c>
      <c r="P17" s="657">
        <v>-0.576</v>
      </c>
      <c r="Q17" s="611">
        <v>500</v>
      </c>
      <c r="R17" s="659">
        <v>997</v>
      </c>
      <c r="S17" s="660">
        <v>-0.08949771689497717</v>
      </c>
      <c r="T17" s="613">
        <v>1095</v>
      </c>
      <c r="U17" s="611">
        <v>330</v>
      </c>
      <c r="V17" s="657">
        <v>-0.5905707196029777</v>
      </c>
      <c r="W17" s="661">
        <v>806</v>
      </c>
    </row>
    <row r="18" spans="2:23" ht="24" customHeight="1" thickBot="1">
      <c r="B18" s="651" t="s">
        <v>19</v>
      </c>
      <c r="C18" s="652">
        <f>SUM(C6:C17)</f>
        <v>15784</v>
      </c>
      <c r="D18" s="653">
        <f>(C18-E18)/E18</f>
        <v>-0.17490852064819656</v>
      </c>
      <c r="E18" s="138">
        <f>SUM(E6:E17)</f>
        <v>19130</v>
      </c>
      <c r="F18" s="654">
        <f>SUM(F6:F17)</f>
        <v>7714</v>
      </c>
      <c r="G18" s="662">
        <f>(F18-H18)/H18</f>
        <v>-0.1255951031512129</v>
      </c>
      <c r="H18" s="138">
        <f>SUM(H6:H17)</f>
        <v>8822</v>
      </c>
      <c r="I18" s="138">
        <f>SUM(I6:I17)</f>
        <v>5110</v>
      </c>
      <c r="J18" s="653">
        <f>(I18-K18)/K18</f>
        <v>-0.23215627347858753</v>
      </c>
      <c r="K18" s="138">
        <f>SUM(K6:K17)</f>
        <v>6655</v>
      </c>
      <c r="L18" s="138">
        <f>SUM(L6:L17)</f>
        <v>139</v>
      </c>
      <c r="M18" s="653">
        <f>(L18-N18)/N18</f>
        <v>-0.10897435897435898</v>
      </c>
      <c r="N18" s="138">
        <f>SUM(N6:N17)</f>
        <v>156</v>
      </c>
      <c r="O18" s="138">
        <f>SUM(O6:O17)</f>
        <v>2821</v>
      </c>
      <c r="P18" s="653">
        <f>(O18-Q18)/Q18</f>
        <v>-0.19330855018587362</v>
      </c>
      <c r="Q18" s="138">
        <f>SUM(Q6:Q17)</f>
        <v>3497</v>
      </c>
      <c r="R18" s="654">
        <f>SUM(R6:R17)</f>
        <v>11136</v>
      </c>
      <c r="S18" s="662">
        <f>(R18-T18)/T18</f>
        <v>-0.1525759074651853</v>
      </c>
      <c r="T18" s="655">
        <f>SUM(T6:T17)</f>
        <v>13141</v>
      </c>
      <c r="U18" s="138">
        <f>SUM(U6:U17)</f>
        <v>4648</v>
      </c>
      <c r="V18" s="653">
        <f>(U18-W18)/W18</f>
        <v>-0.22391050258807815</v>
      </c>
      <c r="W18" s="121">
        <f>SUM(W6:W17)</f>
        <v>5989</v>
      </c>
    </row>
    <row r="19" spans="2:3" ht="24" customHeight="1" thickTop="1">
      <c r="B19" s="382" t="s">
        <v>144</v>
      </c>
      <c r="C19" s="11"/>
    </row>
    <row r="21" spans="3:10" s="71" customFormat="1" ht="14.25" customHeight="1">
      <c r="C21" s="71" t="s">
        <v>134</v>
      </c>
      <c r="D21" s="71" t="s">
        <v>135</v>
      </c>
      <c r="E21" s="71" t="s">
        <v>136</v>
      </c>
      <c r="F21" s="71" t="s">
        <v>146</v>
      </c>
      <c r="G21" s="71" t="s">
        <v>173</v>
      </c>
      <c r="H21" s="71" t="s">
        <v>175</v>
      </c>
      <c r="I21" s="71" t="s">
        <v>183</v>
      </c>
      <c r="J21" s="71" t="s">
        <v>188</v>
      </c>
    </row>
    <row r="22" spans="2:10" ht="14.25" customHeight="1">
      <c r="B22">
        <v>1</v>
      </c>
      <c r="C22" s="43">
        <v>1374</v>
      </c>
      <c r="D22" s="109">
        <v>1260</v>
      </c>
      <c r="E22" s="109">
        <v>993</v>
      </c>
      <c r="F22">
        <v>1152</v>
      </c>
      <c r="G22">
        <v>1112</v>
      </c>
      <c r="H22" s="42">
        <v>1164</v>
      </c>
      <c r="I22">
        <v>1511</v>
      </c>
      <c r="J22">
        <v>1316</v>
      </c>
    </row>
    <row r="23" spans="2:10" ht="14.25" customHeight="1">
      <c r="B23">
        <v>2</v>
      </c>
      <c r="C23" s="43">
        <v>1215</v>
      </c>
      <c r="D23" s="109">
        <v>1033</v>
      </c>
      <c r="E23" s="109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</row>
    <row r="24" spans="2:10" ht="14.25" customHeight="1">
      <c r="B24">
        <v>3</v>
      </c>
      <c r="C24" s="43">
        <v>1409</v>
      </c>
      <c r="D24" s="109">
        <v>1530</v>
      </c>
      <c r="E24" s="109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</row>
    <row r="25" spans="2:10" ht="14.25" customHeight="1">
      <c r="B25">
        <v>4</v>
      </c>
      <c r="C25" s="43">
        <v>1423</v>
      </c>
      <c r="D25" s="109">
        <v>1551</v>
      </c>
      <c r="E25" s="109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</row>
    <row r="26" spans="2:10" ht="14.25" customHeight="1">
      <c r="B26">
        <v>5</v>
      </c>
      <c r="C26" s="43">
        <v>1452</v>
      </c>
      <c r="D26" s="109">
        <v>1445</v>
      </c>
      <c r="E26" s="109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</row>
    <row r="27" spans="2:10" ht="14.25" customHeight="1">
      <c r="B27">
        <v>6</v>
      </c>
      <c r="C27" s="43">
        <v>1536</v>
      </c>
      <c r="D27" s="109">
        <v>1464</v>
      </c>
      <c r="E27" s="109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</row>
    <row r="28" spans="2:10" ht="14.25" customHeight="1">
      <c r="B28">
        <v>7</v>
      </c>
      <c r="C28" s="43">
        <v>1532</v>
      </c>
      <c r="D28" s="109">
        <v>1479</v>
      </c>
      <c r="E28" s="109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</row>
    <row r="29" spans="2:10" ht="14.25" customHeight="1">
      <c r="B29">
        <v>8</v>
      </c>
      <c r="C29" s="43">
        <v>1399</v>
      </c>
      <c r="D29" s="109">
        <v>1224</v>
      </c>
      <c r="E29" s="109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</row>
    <row r="30" spans="2:10" ht="14.25" customHeight="1">
      <c r="B30">
        <v>9</v>
      </c>
      <c r="C30" s="43">
        <v>1826</v>
      </c>
      <c r="D30" s="109">
        <v>1372</v>
      </c>
      <c r="E30" s="109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</row>
    <row r="31" spans="2:10" ht="14.25" customHeight="1">
      <c r="B31">
        <v>10</v>
      </c>
      <c r="C31" s="43">
        <v>1556</v>
      </c>
      <c r="D31" s="109">
        <v>1628</v>
      </c>
      <c r="E31" s="109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</row>
    <row r="32" spans="2:10" ht="14.25" customHeight="1">
      <c r="B32">
        <v>11</v>
      </c>
      <c r="C32" s="43">
        <v>1694</v>
      </c>
      <c r="D32" s="109">
        <v>1421</v>
      </c>
      <c r="E32" s="109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</row>
    <row r="33" spans="2:10" ht="14.25" customHeight="1">
      <c r="B33">
        <v>12</v>
      </c>
      <c r="C33" s="43">
        <v>1641</v>
      </c>
      <c r="D33" s="109">
        <v>1559</v>
      </c>
      <c r="E33" s="109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</row>
  </sheetData>
  <sheetProtection/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zoomScaleSheetLayoutView="100" zoomScalePageLayoutView="0" workbookViewId="0" topLeftCell="A1">
      <selection activeCell="M15" sqref="M15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3" width="8.375" style="0" customWidth="1"/>
    <col min="4" max="4" width="5.375" style="0" customWidth="1"/>
    <col min="5" max="5" width="8.875" style="0" hidden="1" customWidth="1"/>
    <col min="6" max="6" width="6.375" style="0" customWidth="1"/>
    <col min="7" max="7" width="5.375" style="0" customWidth="1"/>
    <col min="8" max="8" width="7.125" style="0" hidden="1" customWidth="1"/>
    <col min="9" max="9" width="6.625" style="0" customWidth="1"/>
    <col min="10" max="10" width="5.25390625" style="0" customWidth="1"/>
    <col min="11" max="11" width="7.125" style="0" hidden="1" customWidth="1"/>
    <col min="12" max="12" width="6.00390625" style="0" customWidth="1"/>
    <col min="13" max="13" width="5.375" style="0" customWidth="1"/>
    <col min="14" max="14" width="7.125" style="0" hidden="1" customWidth="1"/>
    <col min="15" max="15" width="6.625" style="0" customWidth="1"/>
    <col min="16" max="16" width="5.25390625" style="0" customWidth="1"/>
    <col min="17" max="17" width="7.125" style="0" hidden="1" customWidth="1"/>
    <col min="18" max="19" width="5.75390625" style="0" customWidth="1"/>
    <col min="20" max="20" width="7.125" style="0" hidden="1" customWidth="1"/>
    <col min="21" max="21" width="6.00390625" style="0" customWidth="1"/>
    <col min="22" max="22" width="5.375" style="0" customWidth="1"/>
    <col min="23" max="23" width="7.125" style="0" hidden="1" customWidth="1"/>
    <col min="24" max="24" width="5.00390625" style="0" customWidth="1"/>
    <col min="25" max="25" width="6.375" style="0" customWidth="1"/>
    <col min="26" max="26" width="7.125" style="0" hidden="1" customWidth="1"/>
    <col min="27" max="27" width="6.375" style="0" customWidth="1"/>
    <col min="28" max="28" width="5.50390625" style="0" customWidth="1"/>
    <col min="29" max="29" width="7.125" style="0" hidden="1" customWidth="1"/>
    <col min="30" max="30" width="5.625" style="0" customWidth="1"/>
    <col min="31" max="31" width="6.00390625" style="0" customWidth="1"/>
    <col min="32" max="32" width="7.125" style="0" hidden="1" customWidth="1"/>
    <col min="33" max="33" width="8.25390625" style="0" bestFit="1" customWidth="1"/>
    <col min="34" max="34" width="6.25390625" style="0" customWidth="1"/>
    <col min="35" max="35" width="6.625" style="0" hidden="1" customWidth="1"/>
    <col min="36" max="36" width="6.625" style="0" customWidth="1"/>
    <col min="37" max="37" width="5.625" style="0" customWidth="1"/>
    <col min="38" max="38" width="6.625" style="0" hidden="1" customWidth="1"/>
    <col min="39" max="39" width="6.375" style="0" customWidth="1"/>
    <col min="40" max="40" width="5.875" style="0" customWidth="1"/>
    <col min="41" max="41" width="8.625" style="0" hidden="1" customWidth="1"/>
    <col min="42" max="42" width="5.50390625" style="0" customWidth="1"/>
    <col min="43" max="43" width="6.125" style="0" customWidth="1"/>
    <col min="44" max="44" width="7.50390625" style="0" hidden="1" customWidth="1"/>
    <col min="45" max="45" width="8.50390625" style="0" customWidth="1"/>
  </cols>
  <sheetData>
    <row r="1" ht="24.75" customHeight="1">
      <c r="B1" s="207" t="s">
        <v>192</v>
      </c>
    </row>
    <row r="2" ht="16.5" customHeight="1">
      <c r="AN2" s="57" t="s">
        <v>151</v>
      </c>
    </row>
    <row r="3" ht="5.25" customHeight="1" thickBot="1"/>
    <row r="4" spans="2:44" ht="24" customHeight="1" thickBot="1" thickTop="1">
      <c r="B4" s="225"/>
      <c r="C4" s="249"/>
      <c r="D4" s="262" t="s">
        <v>152</v>
      </c>
      <c r="E4" s="250"/>
      <c r="F4" s="250"/>
      <c r="G4" s="250"/>
      <c r="H4" s="250"/>
      <c r="I4" s="251"/>
      <c r="J4" s="233"/>
      <c r="K4" s="233"/>
      <c r="L4" s="233"/>
      <c r="M4" s="233"/>
      <c r="N4" s="233"/>
      <c r="O4" s="233"/>
      <c r="P4" s="264"/>
      <c r="Q4" s="235"/>
      <c r="R4" s="264" t="s">
        <v>156</v>
      </c>
      <c r="S4" s="233"/>
      <c r="T4" s="235"/>
      <c r="U4" s="233"/>
      <c r="V4" s="233"/>
      <c r="W4" s="233"/>
      <c r="X4" s="233"/>
      <c r="Y4" s="432"/>
      <c r="Z4" s="233"/>
      <c r="AA4" s="233"/>
      <c r="AB4" s="233"/>
      <c r="AC4" s="233"/>
      <c r="AD4" s="233"/>
      <c r="AE4" s="233"/>
      <c r="AF4" s="233"/>
      <c r="AG4" s="251"/>
      <c r="AH4" s="233"/>
      <c r="AI4" s="235"/>
      <c r="AJ4" s="267"/>
      <c r="AK4" s="264" t="s">
        <v>161</v>
      </c>
      <c r="AL4" s="235"/>
      <c r="AM4" s="233"/>
      <c r="AN4" s="233"/>
      <c r="AO4" s="233"/>
      <c r="AP4" s="233"/>
      <c r="AQ4" s="236"/>
      <c r="AR4" s="433"/>
    </row>
    <row r="5" spans="2:44" ht="24" customHeight="1">
      <c r="B5" s="226" t="s">
        <v>1</v>
      </c>
      <c r="C5" s="237" t="s">
        <v>17</v>
      </c>
      <c r="D5" s="252"/>
      <c r="E5" s="253" t="s">
        <v>17</v>
      </c>
      <c r="F5" s="253" t="s">
        <v>17</v>
      </c>
      <c r="G5" s="252"/>
      <c r="H5" s="253" t="s">
        <v>17</v>
      </c>
      <c r="I5" s="254"/>
      <c r="J5" s="263" t="s">
        <v>158</v>
      </c>
      <c r="K5" s="255"/>
      <c r="L5" s="256"/>
      <c r="M5" s="255"/>
      <c r="N5" s="255"/>
      <c r="O5" s="257"/>
      <c r="P5" s="263" t="s">
        <v>159</v>
      </c>
      <c r="Q5" s="255"/>
      <c r="R5" s="265"/>
      <c r="S5" s="255"/>
      <c r="T5" s="255"/>
      <c r="U5" s="257"/>
      <c r="V5" s="263" t="s">
        <v>157</v>
      </c>
      <c r="W5" s="255"/>
      <c r="X5" s="256"/>
      <c r="Y5" s="258"/>
      <c r="Z5" s="258"/>
      <c r="AA5" s="255"/>
      <c r="AB5" s="263" t="s">
        <v>160</v>
      </c>
      <c r="AC5" s="255"/>
      <c r="AD5" s="256"/>
      <c r="AE5" s="255"/>
      <c r="AF5" s="255"/>
      <c r="AG5" s="259"/>
      <c r="AH5" s="266" t="s">
        <v>18</v>
      </c>
      <c r="AI5" s="255"/>
      <c r="AJ5" s="260"/>
      <c r="AK5" s="255"/>
      <c r="AL5" s="255"/>
      <c r="AM5" s="261"/>
      <c r="AN5" s="263" t="s">
        <v>162</v>
      </c>
      <c r="AO5" s="255"/>
      <c r="AP5" s="256"/>
      <c r="AQ5" s="435"/>
      <c r="AR5" s="434"/>
    </row>
    <row r="6" spans="2:44" ht="24" customHeight="1">
      <c r="B6" s="226"/>
      <c r="C6" s="711" t="s">
        <v>163</v>
      </c>
      <c r="D6" s="713"/>
      <c r="E6" s="423" t="s">
        <v>149</v>
      </c>
      <c r="F6" s="710" t="s">
        <v>150</v>
      </c>
      <c r="G6" s="708"/>
      <c r="H6" s="425" t="s">
        <v>150</v>
      </c>
      <c r="I6" s="711" t="s">
        <v>163</v>
      </c>
      <c r="J6" s="713"/>
      <c r="K6" s="423" t="s">
        <v>149</v>
      </c>
      <c r="L6" s="710" t="s">
        <v>150</v>
      </c>
      <c r="M6" s="708"/>
      <c r="N6" s="421" t="s">
        <v>150</v>
      </c>
      <c r="O6" s="706" t="s">
        <v>163</v>
      </c>
      <c r="P6" s="713"/>
      <c r="Q6" s="423" t="s">
        <v>149</v>
      </c>
      <c r="R6" s="710" t="s">
        <v>150</v>
      </c>
      <c r="S6" s="708"/>
      <c r="T6" s="421" t="s">
        <v>150</v>
      </c>
      <c r="U6" s="706" t="s">
        <v>163</v>
      </c>
      <c r="V6" s="713"/>
      <c r="W6" s="423" t="s">
        <v>149</v>
      </c>
      <c r="X6" s="710" t="s">
        <v>150</v>
      </c>
      <c r="Y6" s="714"/>
      <c r="Z6" s="421" t="s">
        <v>150</v>
      </c>
      <c r="AA6" s="706" t="s">
        <v>163</v>
      </c>
      <c r="AB6" s="707"/>
      <c r="AC6" s="268" t="s">
        <v>149</v>
      </c>
      <c r="AD6" s="710" t="s">
        <v>150</v>
      </c>
      <c r="AE6" s="708"/>
      <c r="AF6" s="425" t="s">
        <v>150</v>
      </c>
      <c r="AG6" s="711" t="s">
        <v>163</v>
      </c>
      <c r="AH6" s="707"/>
      <c r="AI6" s="423" t="s">
        <v>149</v>
      </c>
      <c r="AJ6" s="712" t="s">
        <v>150</v>
      </c>
      <c r="AK6" s="712"/>
      <c r="AL6" s="421" t="s">
        <v>150</v>
      </c>
      <c r="AM6" s="706" t="s">
        <v>163</v>
      </c>
      <c r="AN6" s="707"/>
      <c r="AO6" s="423" t="s">
        <v>149</v>
      </c>
      <c r="AP6" s="708" t="s">
        <v>150</v>
      </c>
      <c r="AQ6" s="709"/>
      <c r="AR6" s="170" t="s">
        <v>150</v>
      </c>
    </row>
    <row r="7" spans="2:44" ht="24" customHeight="1" hidden="1">
      <c r="B7" s="227"/>
      <c r="C7" s="269" t="s">
        <v>146</v>
      </c>
      <c r="D7" s="270" t="s">
        <v>17</v>
      </c>
      <c r="E7" s="429" t="s">
        <v>147</v>
      </c>
      <c r="F7" s="271" t="s">
        <v>146</v>
      </c>
      <c r="G7" s="272" t="s">
        <v>17</v>
      </c>
      <c r="H7" s="426" t="s">
        <v>147</v>
      </c>
      <c r="I7" s="269" t="s">
        <v>146</v>
      </c>
      <c r="J7" s="273"/>
      <c r="K7" s="424" t="s">
        <v>147</v>
      </c>
      <c r="L7" s="271" t="s">
        <v>146</v>
      </c>
      <c r="M7" s="274"/>
      <c r="N7" s="422" t="s">
        <v>147</v>
      </c>
      <c r="O7" s="275" t="s">
        <v>146</v>
      </c>
      <c r="P7" s="273"/>
      <c r="Q7" s="424" t="s">
        <v>147</v>
      </c>
      <c r="R7" s="271" t="s">
        <v>146</v>
      </c>
      <c r="S7" s="274"/>
      <c r="T7" s="422" t="s">
        <v>147</v>
      </c>
      <c r="U7" s="275" t="s">
        <v>146</v>
      </c>
      <c r="V7" s="273"/>
      <c r="W7" s="424" t="s">
        <v>147</v>
      </c>
      <c r="X7" s="271" t="s">
        <v>146</v>
      </c>
      <c r="Y7" s="437"/>
      <c r="Z7" s="422" t="s">
        <v>147</v>
      </c>
      <c r="AA7" s="275" t="s">
        <v>146</v>
      </c>
      <c r="AB7" s="440"/>
      <c r="AC7" s="439" t="s">
        <v>147</v>
      </c>
      <c r="AD7" s="271" t="s">
        <v>146</v>
      </c>
      <c r="AE7" s="274"/>
      <c r="AF7" s="426" t="s">
        <v>147</v>
      </c>
      <c r="AG7" s="269" t="s">
        <v>146</v>
      </c>
      <c r="AH7" s="440"/>
      <c r="AI7" s="424" t="s">
        <v>147</v>
      </c>
      <c r="AJ7" s="430" t="s">
        <v>146</v>
      </c>
      <c r="AK7" s="274"/>
      <c r="AL7" s="422" t="s">
        <v>147</v>
      </c>
      <c r="AM7" s="275" t="s">
        <v>146</v>
      </c>
      <c r="AN7" s="440"/>
      <c r="AO7" s="424" t="s">
        <v>147</v>
      </c>
      <c r="AP7" s="430" t="s">
        <v>146</v>
      </c>
      <c r="AQ7" s="436"/>
      <c r="AR7" s="170" t="s">
        <v>147</v>
      </c>
    </row>
    <row r="8" spans="2:44" ht="24" customHeight="1" thickBot="1">
      <c r="B8" s="227"/>
      <c r="C8" s="269" t="s">
        <v>11</v>
      </c>
      <c r="D8" s="276" t="s">
        <v>9</v>
      </c>
      <c r="E8" s="424" t="s">
        <v>11</v>
      </c>
      <c r="F8" s="271" t="s">
        <v>11</v>
      </c>
      <c r="G8" s="277" t="s">
        <v>9</v>
      </c>
      <c r="H8" s="426" t="s">
        <v>11</v>
      </c>
      <c r="I8" s="269" t="s">
        <v>11</v>
      </c>
      <c r="J8" s="276" t="s">
        <v>9</v>
      </c>
      <c r="K8" s="424" t="s">
        <v>11</v>
      </c>
      <c r="L8" s="271" t="s">
        <v>11</v>
      </c>
      <c r="M8" s="277" t="s">
        <v>9</v>
      </c>
      <c r="N8" s="422" t="s">
        <v>11</v>
      </c>
      <c r="O8" s="275" t="s">
        <v>11</v>
      </c>
      <c r="P8" s="276" t="s">
        <v>9</v>
      </c>
      <c r="Q8" s="424" t="s">
        <v>11</v>
      </c>
      <c r="R8" s="271" t="s">
        <v>11</v>
      </c>
      <c r="S8" s="277" t="s">
        <v>9</v>
      </c>
      <c r="T8" s="422" t="s">
        <v>11</v>
      </c>
      <c r="U8" s="275" t="s">
        <v>11</v>
      </c>
      <c r="V8" s="278" t="s">
        <v>9</v>
      </c>
      <c r="W8" s="424" t="s">
        <v>11</v>
      </c>
      <c r="X8" s="271" t="s">
        <v>11</v>
      </c>
      <c r="Y8" s="438" t="s">
        <v>9</v>
      </c>
      <c r="Z8" s="422" t="s">
        <v>11</v>
      </c>
      <c r="AA8" s="275" t="s">
        <v>11</v>
      </c>
      <c r="AB8" s="441" t="s">
        <v>9</v>
      </c>
      <c r="AC8" s="439" t="s">
        <v>11</v>
      </c>
      <c r="AD8" s="271" t="s">
        <v>11</v>
      </c>
      <c r="AE8" s="277" t="s">
        <v>9</v>
      </c>
      <c r="AF8" s="426" t="s">
        <v>11</v>
      </c>
      <c r="AG8" s="279" t="s">
        <v>11</v>
      </c>
      <c r="AH8" s="442" t="s">
        <v>9</v>
      </c>
      <c r="AI8" s="424" t="s">
        <v>11</v>
      </c>
      <c r="AJ8" s="430" t="s">
        <v>11</v>
      </c>
      <c r="AK8" s="277" t="s">
        <v>9</v>
      </c>
      <c r="AL8" s="422" t="s">
        <v>11</v>
      </c>
      <c r="AM8" s="275" t="s">
        <v>11</v>
      </c>
      <c r="AN8" s="441" t="s">
        <v>9</v>
      </c>
      <c r="AO8" s="424" t="s">
        <v>11</v>
      </c>
      <c r="AP8" s="430" t="s">
        <v>11</v>
      </c>
      <c r="AQ8" s="443" t="s">
        <v>9</v>
      </c>
      <c r="AR8" s="170" t="s">
        <v>11</v>
      </c>
    </row>
    <row r="9" spans="2:45" ht="24" customHeight="1">
      <c r="B9" s="247">
        <v>1</v>
      </c>
      <c r="C9" s="546">
        <v>92219</v>
      </c>
      <c r="D9" s="547">
        <f>(C9-E9)/E9</f>
        <v>-0.007319777392652235</v>
      </c>
      <c r="E9" s="548">
        <v>92899</v>
      </c>
      <c r="F9" s="549">
        <v>1316</v>
      </c>
      <c r="G9" s="550">
        <f>(F9-H9)/H9</f>
        <v>-0.12905360688285902</v>
      </c>
      <c r="H9" s="551">
        <v>1511</v>
      </c>
      <c r="I9" s="546">
        <v>23475</v>
      </c>
      <c r="J9" s="552">
        <f>(I9-K9)/K9</f>
        <v>0.01843817787418655</v>
      </c>
      <c r="K9" s="548">
        <v>23050</v>
      </c>
      <c r="L9" s="549">
        <v>548</v>
      </c>
      <c r="M9" s="553">
        <f>(L9-N9)/N9</f>
        <v>-0.12179487179487179</v>
      </c>
      <c r="N9" s="554">
        <v>624</v>
      </c>
      <c r="O9" s="555">
        <v>39868</v>
      </c>
      <c r="P9" s="556">
        <f>(O9-Q9)/Q9</f>
        <v>-0.011627042169720108</v>
      </c>
      <c r="Q9" s="548">
        <v>40337</v>
      </c>
      <c r="R9" s="543">
        <v>352</v>
      </c>
      <c r="S9" s="553">
        <f>(R9-T9)/T9</f>
        <v>-0.44126984126984126</v>
      </c>
      <c r="T9" s="554">
        <v>630</v>
      </c>
      <c r="U9" s="555">
        <v>549</v>
      </c>
      <c r="V9" s="552">
        <f>(U9-W9)/W9</f>
        <v>0.32929782082324455</v>
      </c>
      <c r="W9" s="548">
        <v>413</v>
      </c>
      <c r="X9" s="549">
        <v>43</v>
      </c>
      <c r="Y9" s="557">
        <f>(X9-Z9)/Z9</f>
        <v>9.75</v>
      </c>
      <c r="Z9" s="554">
        <v>4</v>
      </c>
      <c r="AA9" s="555">
        <v>28327</v>
      </c>
      <c r="AB9" s="556">
        <f>(AA9-AC9)/AC9</f>
        <v>-0.026530121310010653</v>
      </c>
      <c r="AC9" s="558">
        <v>29099</v>
      </c>
      <c r="AD9" s="549">
        <v>373</v>
      </c>
      <c r="AE9" s="553">
        <f>(AD9-AF9)/AF9</f>
        <v>0.4743083003952569</v>
      </c>
      <c r="AF9" s="551">
        <v>253</v>
      </c>
      <c r="AG9" s="546">
        <v>42490</v>
      </c>
      <c r="AH9" s="556">
        <f>(AG9-AI9)/AI9</f>
        <v>0.037708201045279145</v>
      </c>
      <c r="AI9" s="548">
        <v>40946</v>
      </c>
      <c r="AJ9" s="559">
        <v>857</v>
      </c>
      <c r="AK9" s="553">
        <f>(AJ9-AL9)/AL9</f>
        <v>-0.22232304900181488</v>
      </c>
      <c r="AL9" s="554">
        <v>1102</v>
      </c>
      <c r="AM9" s="560">
        <v>49729</v>
      </c>
      <c r="AN9" s="556">
        <f>(AM9-AO9)/AO9</f>
        <v>-0.042807922545377554</v>
      </c>
      <c r="AO9" s="548">
        <v>51953</v>
      </c>
      <c r="AP9" s="543">
        <v>459</v>
      </c>
      <c r="AQ9" s="561">
        <f>(AP9-AR9)/AR9</f>
        <v>0.12224938875305623</v>
      </c>
      <c r="AR9" s="427">
        <v>409</v>
      </c>
      <c r="AS9" s="431"/>
    </row>
    <row r="10" spans="2:45" ht="24" customHeight="1">
      <c r="B10" s="229">
        <v>2</v>
      </c>
      <c r="C10" s="562">
        <v>87360</v>
      </c>
      <c r="D10" s="563">
        <f>(C10-E10)/E10</f>
        <v>-0.09933501726893139</v>
      </c>
      <c r="E10" s="564">
        <v>96995</v>
      </c>
      <c r="F10" s="565">
        <v>1429</v>
      </c>
      <c r="G10" s="566">
        <f>(F10-H10)/H10</f>
        <v>0.13322759714512292</v>
      </c>
      <c r="H10" s="567">
        <v>1261</v>
      </c>
      <c r="I10" s="562">
        <v>22983</v>
      </c>
      <c r="J10" s="568">
        <f>(I10-K10)/K10</f>
        <v>-0.07783974641897043</v>
      </c>
      <c r="K10" s="564">
        <v>24923</v>
      </c>
      <c r="L10" s="565">
        <v>704</v>
      </c>
      <c r="M10" s="569">
        <f>(L10-N10)/N10</f>
        <v>0.27075812274368233</v>
      </c>
      <c r="N10" s="570">
        <v>554</v>
      </c>
      <c r="O10" s="571">
        <v>34123</v>
      </c>
      <c r="P10" s="572">
        <f>(O10-Q10)/Q10</f>
        <v>-0.1458359408245513</v>
      </c>
      <c r="Q10" s="564">
        <v>39949</v>
      </c>
      <c r="R10" s="544">
        <v>257</v>
      </c>
      <c r="S10" s="569">
        <f>(R10-T10)/T10</f>
        <v>-0.437636761487965</v>
      </c>
      <c r="T10" s="570">
        <v>457</v>
      </c>
      <c r="U10" s="571">
        <v>631</v>
      </c>
      <c r="V10" s="568">
        <f>(U10-W10)/W10</f>
        <v>0.21113243761996162</v>
      </c>
      <c r="W10" s="564">
        <v>521</v>
      </c>
      <c r="X10" s="565">
        <v>41</v>
      </c>
      <c r="Y10" s="573">
        <f>(X10-Z10)/Z10</f>
        <v>9.25</v>
      </c>
      <c r="Z10" s="570">
        <v>4</v>
      </c>
      <c r="AA10" s="571">
        <v>29623</v>
      </c>
      <c r="AB10" s="572">
        <f>(AA10-AC10)/AC10</f>
        <v>-0.06262261882159358</v>
      </c>
      <c r="AC10" s="574">
        <v>31602</v>
      </c>
      <c r="AD10" s="565">
        <v>427</v>
      </c>
      <c r="AE10" s="569">
        <f>(AD10-AF10)/AF10</f>
        <v>0.7357723577235772</v>
      </c>
      <c r="AF10" s="567">
        <v>246</v>
      </c>
      <c r="AG10" s="562">
        <v>39150</v>
      </c>
      <c r="AH10" s="572">
        <f>(AG10-AI10)/AI10</f>
        <v>-0.06956294412624474</v>
      </c>
      <c r="AI10" s="564">
        <v>42077</v>
      </c>
      <c r="AJ10" s="544">
        <v>986</v>
      </c>
      <c r="AK10" s="569">
        <f>(AJ10-AL10)/AL10</f>
        <v>0.13073394495412843</v>
      </c>
      <c r="AL10" s="570">
        <v>872</v>
      </c>
      <c r="AM10" s="571">
        <v>48210</v>
      </c>
      <c r="AN10" s="572">
        <f>(AM10-AO10)/AO10</f>
        <v>-0.12214574456462363</v>
      </c>
      <c r="AO10" s="564">
        <v>54918</v>
      </c>
      <c r="AP10" s="575">
        <v>443</v>
      </c>
      <c r="AQ10" s="576">
        <f>(AP10-AR10)/AR10</f>
        <v>0.13881748071979436</v>
      </c>
      <c r="AR10" s="171">
        <v>389</v>
      </c>
      <c r="AS10" s="431"/>
    </row>
    <row r="11" spans="2:45" ht="24" customHeight="1">
      <c r="B11" s="229">
        <v>3</v>
      </c>
      <c r="C11" s="562">
        <v>99488</v>
      </c>
      <c r="D11" s="563">
        <f aca="true" t="shared" si="0" ref="D11:D21">(C11-E11)/E11</f>
        <v>0.05481456349795373</v>
      </c>
      <c r="E11" s="564">
        <v>94318</v>
      </c>
      <c r="F11" s="565">
        <v>1279</v>
      </c>
      <c r="G11" s="566">
        <f aca="true" t="shared" si="1" ref="G11:G21">(F11-H11)/H11</f>
        <v>-0.11914600550964187</v>
      </c>
      <c r="H11" s="567">
        <v>1452</v>
      </c>
      <c r="I11" s="562">
        <v>26078</v>
      </c>
      <c r="J11" s="568">
        <f aca="true" t="shared" si="2" ref="J11:J21">(I11-K11)/K11</f>
        <v>-0.04762252574684099</v>
      </c>
      <c r="K11" s="564">
        <v>27382</v>
      </c>
      <c r="L11" s="565">
        <v>669</v>
      </c>
      <c r="M11" s="569">
        <f aca="true" t="shared" si="3" ref="M11:M21">(L11-N11)/N11</f>
        <v>-0.011816838995568686</v>
      </c>
      <c r="N11" s="570">
        <v>677</v>
      </c>
      <c r="O11" s="571">
        <v>39663</v>
      </c>
      <c r="P11" s="572">
        <f aca="true" t="shared" si="4" ref="P11:P21">(O11-Q11)/Q11</f>
        <v>0.01992902694918741</v>
      </c>
      <c r="Q11" s="564">
        <v>38888</v>
      </c>
      <c r="R11" s="544">
        <v>402</v>
      </c>
      <c r="S11" s="569">
        <f aca="true" t="shared" si="5" ref="S11:S21">(R11-T11)/T11</f>
        <v>-0.09865470852017937</v>
      </c>
      <c r="T11" s="570">
        <v>446</v>
      </c>
      <c r="U11" s="571">
        <v>236</v>
      </c>
      <c r="V11" s="568">
        <f aca="true" t="shared" si="6" ref="V11:V21">(U11-W11)/W11</f>
        <v>-0.6131147540983607</v>
      </c>
      <c r="W11" s="564">
        <v>610</v>
      </c>
      <c r="X11" s="577">
        <v>1</v>
      </c>
      <c r="Y11" s="573">
        <f aca="true" t="shared" si="7" ref="Y11:Y21">(X11-Z11)/Z11</f>
        <v>-0.9333333333333333</v>
      </c>
      <c r="Z11" s="570">
        <v>15</v>
      </c>
      <c r="AA11" s="571">
        <v>33511</v>
      </c>
      <c r="AB11" s="572">
        <f aca="true" t="shared" si="8" ref="AB11:AB21">(AA11-AC11)/AC11</f>
        <v>0.22133537429841826</v>
      </c>
      <c r="AC11" s="574">
        <v>27438</v>
      </c>
      <c r="AD11" s="565">
        <v>207</v>
      </c>
      <c r="AE11" s="569">
        <f aca="true" t="shared" si="9" ref="AE11:AE21">(AD11-AF11)/AF11</f>
        <v>-0.34076433121019106</v>
      </c>
      <c r="AF11" s="567">
        <v>314</v>
      </c>
      <c r="AG11" s="562">
        <v>43780</v>
      </c>
      <c r="AH11" s="572">
        <f aca="true" t="shared" si="10" ref="AH11:AH21">(AG11-AI11)/AI11</f>
        <v>-0.02274604343846961</v>
      </c>
      <c r="AI11" s="564">
        <v>44799</v>
      </c>
      <c r="AJ11" s="544">
        <v>960</v>
      </c>
      <c r="AK11" s="569">
        <f aca="true" t="shared" si="11" ref="AK11:AK21">(AJ11-AL11)/AL11</f>
        <v>-0.0742526518804243</v>
      </c>
      <c r="AL11" s="570">
        <v>1037</v>
      </c>
      <c r="AM11" s="571">
        <v>55708</v>
      </c>
      <c r="AN11" s="572">
        <f aca="true" t="shared" si="12" ref="AN11:AN21">(AM11-AO11)/AO11</f>
        <v>0.12498233001474182</v>
      </c>
      <c r="AO11" s="564">
        <v>49519</v>
      </c>
      <c r="AP11" s="575">
        <v>319</v>
      </c>
      <c r="AQ11" s="576">
        <f aca="true" t="shared" si="13" ref="AQ11:AQ21">(AP11-AR11)/AR11</f>
        <v>-0.23132530120481928</v>
      </c>
      <c r="AR11" s="171">
        <v>415</v>
      </c>
      <c r="AS11" s="431"/>
    </row>
    <row r="12" spans="2:44" ht="24" customHeight="1">
      <c r="B12" s="230">
        <v>4</v>
      </c>
      <c r="C12" s="562">
        <v>107255</v>
      </c>
      <c r="D12" s="568">
        <f>(C12-E12)/E12</f>
        <v>-0.03599676433579004</v>
      </c>
      <c r="E12" s="564">
        <v>111260</v>
      </c>
      <c r="F12" s="565">
        <v>1310</v>
      </c>
      <c r="G12" s="569">
        <f>(F12-H12)/H12</f>
        <v>-0.009826152683295541</v>
      </c>
      <c r="H12" s="567">
        <v>1323</v>
      </c>
      <c r="I12" s="562">
        <v>29577</v>
      </c>
      <c r="J12" s="568">
        <f>(I12-K12)/K12</f>
        <v>-0.06543857431749242</v>
      </c>
      <c r="K12" s="564">
        <v>31648</v>
      </c>
      <c r="L12" s="565">
        <v>612</v>
      </c>
      <c r="M12" s="569">
        <f>(L12-N12)/N12</f>
        <v>-0.16393442622950818</v>
      </c>
      <c r="N12" s="570">
        <v>732</v>
      </c>
      <c r="O12" s="571">
        <v>41395</v>
      </c>
      <c r="P12" s="572">
        <f>(O12-Q12)/Q12</f>
        <v>-0.05320097893460808</v>
      </c>
      <c r="Q12" s="564">
        <v>43721</v>
      </c>
      <c r="R12" s="545">
        <v>346</v>
      </c>
      <c r="S12" s="569">
        <f>(R12-T12)/T12</f>
        <v>-0.02535211267605634</v>
      </c>
      <c r="T12" s="570">
        <v>355</v>
      </c>
      <c r="U12" s="571">
        <v>1631</v>
      </c>
      <c r="V12" s="568">
        <f>(U12-W12)/W12</f>
        <v>0.7575431034482759</v>
      </c>
      <c r="W12" s="564">
        <v>928</v>
      </c>
      <c r="X12" s="578">
        <v>16</v>
      </c>
      <c r="Y12" s="672" t="s">
        <v>184</v>
      </c>
      <c r="Z12" s="570">
        <v>22</v>
      </c>
      <c r="AA12" s="571">
        <v>34652</v>
      </c>
      <c r="AB12" s="572">
        <f>(AA12-AC12)/AC12</f>
        <v>-0.008895117695849898</v>
      </c>
      <c r="AC12" s="564">
        <v>34963</v>
      </c>
      <c r="AD12" s="545">
        <v>336</v>
      </c>
      <c r="AE12" s="569">
        <f>(AD12-AF12)/AF12</f>
        <v>0.5700934579439252</v>
      </c>
      <c r="AF12" s="567">
        <v>214</v>
      </c>
      <c r="AG12" s="562">
        <v>48304</v>
      </c>
      <c r="AH12" s="572">
        <f>(AG12-AI12)/AI12</f>
        <v>-0.025421677023646196</v>
      </c>
      <c r="AI12" s="564">
        <v>49564</v>
      </c>
      <c r="AJ12" s="577">
        <v>789</v>
      </c>
      <c r="AK12" s="569">
        <f>(AJ12-AL12)/AL12</f>
        <v>-0.2234251968503937</v>
      </c>
      <c r="AL12" s="570">
        <v>1016</v>
      </c>
      <c r="AM12" s="571">
        <v>58951</v>
      </c>
      <c r="AN12" s="572">
        <f>(AM12-AO12)/AO12</f>
        <v>-0.04449234958506224</v>
      </c>
      <c r="AO12" s="564">
        <v>61696</v>
      </c>
      <c r="AP12" s="577">
        <v>521</v>
      </c>
      <c r="AQ12" s="576">
        <f>(AP12-AR12)/AR12</f>
        <v>0.6970684039087948</v>
      </c>
      <c r="AR12" s="171">
        <v>307</v>
      </c>
    </row>
    <row r="13" spans="2:44" ht="24" customHeight="1">
      <c r="B13" s="248">
        <f aca="true" t="shared" si="14" ref="B13:B20">B12+1</f>
        <v>5</v>
      </c>
      <c r="C13" s="579">
        <v>97076</v>
      </c>
      <c r="D13" s="580">
        <f t="shared" si="0"/>
        <v>-0.10654198726208446</v>
      </c>
      <c r="E13" s="581">
        <v>108652</v>
      </c>
      <c r="F13" s="565">
        <v>1171</v>
      </c>
      <c r="G13" s="582">
        <f t="shared" si="1"/>
        <v>-0.2694946974422957</v>
      </c>
      <c r="H13" s="583">
        <v>1603</v>
      </c>
      <c r="I13" s="579">
        <v>28848</v>
      </c>
      <c r="J13" s="580">
        <f t="shared" si="2"/>
        <v>-0.12740471869328493</v>
      </c>
      <c r="K13" s="581">
        <v>33060</v>
      </c>
      <c r="L13" s="584">
        <v>676</v>
      </c>
      <c r="M13" s="582">
        <f t="shared" si="3"/>
        <v>-0.12548512289780078</v>
      </c>
      <c r="N13" s="585">
        <v>773</v>
      </c>
      <c r="O13" s="586">
        <v>41264</v>
      </c>
      <c r="P13" s="587">
        <f t="shared" si="4"/>
        <v>-0.07777579116753085</v>
      </c>
      <c r="Q13" s="581">
        <v>44744</v>
      </c>
      <c r="R13" s="544">
        <v>402</v>
      </c>
      <c r="S13" s="582">
        <f t="shared" si="5"/>
        <v>-0.20553359683794467</v>
      </c>
      <c r="T13" s="585">
        <v>506</v>
      </c>
      <c r="U13" s="586">
        <v>1008</v>
      </c>
      <c r="V13" s="580">
        <f t="shared" si="6"/>
        <v>0.47368421052631576</v>
      </c>
      <c r="W13" s="581">
        <v>684</v>
      </c>
      <c r="X13" s="565">
        <v>0</v>
      </c>
      <c r="Y13" s="588" t="e">
        <f t="shared" si="7"/>
        <v>#DIV/0!</v>
      </c>
      <c r="Z13" s="585">
        <v>0</v>
      </c>
      <c r="AA13" s="586">
        <v>25956</v>
      </c>
      <c r="AB13" s="587">
        <f t="shared" si="8"/>
        <v>-0.13950404455642487</v>
      </c>
      <c r="AC13" s="581">
        <v>30164</v>
      </c>
      <c r="AD13" s="544">
        <v>93</v>
      </c>
      <c r="AE13" s="582">
        <f t="shared" si="9"/>
        <v>-0.7129629629629629</v>
      </c>
      <c r="AF13" s="583">
        <v>324</v>
      </c>
      <c r="AG13" s="579">
        <v>47324</v>
      </c>
      <c r="AH13" s="587">
        <f t="shared" si="10"/>
        <v>-0.07705509507557289</v>
      </c>
      <c r="AI13" s="581">
        <v>51275</v>
      </c>
      <c r="AJ13" s="544">
        <v>921</v>
      </c>
      <c r="AK13" s="582">
        <f t="shared" si="11"/>
        <v>-0.17620751341681573</v>
      </c>
      <c r="AL13" s="585">
        <v>1118</v>
      </c>
      <c r="AM13" s="586">
        <v>49752</v>
      </c>
      <c r="AN13" s="587">
        <f t="shared" si="12"/>
        <v>-0.13289297105111805</v>
      </c>
      <c r="AO13" s="581">
        <v>57377</v>
      </c>
      <c r="AP13" s="544">
        <v>250</v>
      </c>
      <c r="AQ13" s="576">
        <f t="shared" si="13"/>
        <v>-0.4845360824742268</v>
      </c>
      <c r="AR13" s="428">
        <v>485</v>
      </c>
    </row>
    <row r="14" spans="2:44" ht="24" customHeight="1">
      <c r="B14" s="230">
        <f t="shared" si="14"/>
        <v>6</v>
      </c>
      <c r="C14" s="579">
        <v>121149</v>
      </c>
      <c r="D14" s="568">
        <f t="shared" si="0"/>
        <v>0.0596338700789812</v>
      </c>
      <c r="E14" s="564">
        <v>114331</v>
      </c>
      <c r="F14" s="565">
        <v>1649</v>
      </c>
      <c r="G14" s="569">
        <f t="shared" si="1"/>
        <v>-0.08743774211400111</v>
      </c>
      <c r="H14" s="567">
        <v>1807</v>
      </c>
      <c r="I14" s="562">
        <v>31695</v>
      </c>
      <c r="J14" s="568">
        <f t="shared" si="2"/>
        <v>-0.07120879120879121</v>
      </c>
      <c r="K14" s="564">
        <v>34125</v>
      </c>
      <c r="L14" s="565">
        <v>777</v>
      </c>
      <c r="M14" s="569">
        <f t="shared" si="3"/>
        <v>-0.06272617611580217</v>
      </c>
      <c r="N14" s="570">
        <v>829</v>
      </c>
      <c r="O14" s="571">
        <v>53406</v>
      </c>
      <c r="P14" s="572">
        <f t="shared" si="4"/>
        <v>0.1305728438968627</v>
      </c>
      <c r="Q14" s="564">
        <v>47238</v>
      </c>
      <c r="R14" s="544">
        <v>567</v>
      </c>
      <c r="S14" s="569">
        <f t="shared" si="5"/>
        <v>0.10526315789473684</v>
      </c>
      <c r="T14" s="570">
        <v>513</v>
      </c>
      <c r="U14" s="571">
        <v>1421</v>
      </c>
      <c r="V14" s="568">
        <f t="shared" si="6"/>
        <v>0.48640167364016734</v>
      </c>
      <c r="W14" s="564">
        <v>956</v>
      </c>
      <c r="X14" s="565">
        <v>3</v>
      </c>
      <c r="Y14" s="573">
        <f t="shared" si="7"/>
        <v>-0.85</v>
      </c>
      <c r="Z14" s="570">
        <v>20</v>
      </c>
      <c r="AA14" s="571">
        <v>34627</v>
      </c>
      <c r="AB14" s="572">
        <f t="shared" si="8"/>
        <v>0.08168811695614145</v>
      </c>
      <c r="AC14" s="564">
        <v>32012</v>
      </c>
      <c r="AD14" s="544">
        <v>302</v>
      </c>
      <c r="AE14" s="569">
        <f t="shared" si="9"/>
        <v>-0.32134831460674157</v>
      </c>
      <c r="AF14" s="567">
        <v>445</v>
      </c>
      <c r="AG14" s="562">
        <v>51598</v>
      </c>
      <c r="AH14" s="572">
        <f t="shared" si="10"/>
        <v>-0.05631252629076211</v>
      </c>
      <c r="AI14" s="564">
        <v>54677</v>
      </c>
      <c r="AJ14" s="544">
        <v>1141</v>
      </c>
      <c r="AK14" s="569">
        <f t="shared" si="11"/>
        <v>-0.09011164274322168</v>
      </c>
      <c r="AL14" s="570">
        <v>1254</v>
      </c>
      <c r="AM14" s="571">
        <v>69551</v>
      </c>
      <c r="AN14" s="572">
        <f t="shared" si="12"/>
        <v>0.1659067288027626</v>
      </c>
      <c r="AO14" s="564">
        <v>59654</v>
      </c>
      <c r="AP14" s="544">
        <v>508</v>
      </c>
      <c r="AQ14" s="576">
        <f t="shared" si="13"/>
        <v>-0.081374321880651</v>
      </c>
      <c r="AR14" s="171">
        <v>553</v>
      </c>
    </row>
    <row r="15" spans="2:44" ht="24" customHeight="1">
      <c r="B15" s="230">
        <f t="shared" si="14"/>
        <v>7</v>
      </c>
      <c r="C15" s="579">
        <v>81714</v>
      </c>
      <c r="D15" s="568">
        <f t="shared" si="0"/>
        <v>-0.2338043488452775</v>
      </c>
      <c r="E15" s="564">
        <v>106649</v>
      </c>
      <c r="F15" s="565">
        <v>1029</v>
      </c>
      <c r="G15" s="569">
        <f t="shared" si="1"/>
        <v>-0.3382636655948553</v>
      </c>
      <c r="H15" s="567">
        <v>1555</v>
      </c>
      <c r="I15" s="562">
        <v>24093</v>
      </c>
      <c r="J15" s="568">
        <f t="shared" si="2"/>
        <v>-0.2601338901854809</v>
      </c>
      <c r="K15" s="564">
        <v>32564</v>
      </c>
      <c r="L15" s="565">
        <v>560</v>
      </c>
      <c r="M15" s="569">
        <f t="shared" si="3"/>
        <v>-0.2973651191969887</v>
      </c>
      <c r="N15" s="570">
        <v>797</v>
      </c>
      <c r="O15" s="571">
        <v>34763</v>
      </c>
      <c r="P15" s="572">
        <f t="shared" si="4"/>
        <v>-0.25325972547419073</v>
      </c>
      <c r="Q15" s="564">
        <v>46553</v>
      </c>
      <c r="R15" s="544">
        <v>324</v>
      </c>
      <c r="S15" s="569">
        <f t="shared" si="5"/>
        <v>-0.457286432160804</v>
      </c>
      <c r="T15" s="570">
        <v>597</v>
      </c>
      <c r="U15" s="571">
        <v>1615</v>
      </c>
      <c r="V15" s="568">
        <f t="shared" si="6"/>
        <v>1.046894803548796</v>
      </c>
      <c r="W15" s="564">
        <v>789</v>
      </c>
      <c r="X15" s="565">
        <v>0</v>
      </c>
      <c r="Y15" s="672" t="s">
        <v>184</v>
      </c>
      <c r="Z15" s="570">
        <v>3</v>
      </c>
      <c r="AA15" s="571">
        <v>21243</v>
      </c>
      <c r="AB15" s="572">
        <f t="shared" si="8"/>
        <v>-0.20566129454436674</v>
      </c>
      <c r="AC15" s="564">
        <v>26743</v>
      </c>
      <c r="AD15" s="544">
        <v>145</v>
      </c>
      <c r="AE15" s="569">
        <f t="shared" si="9"/>
        <v>-0.08227848101265822</v>
      </c>
      <c r="AF15" s="567">
        <v>158</v>
      </c>
      <c r="AG15" s="562">
        <v>38828</v>
      </c>
      <c r="AH15" s="572">
        <f t="shared" si="10"/>
        <v>-0.25340819505066625</v>
      </c>
      <c r="AI15" s="564">
        <v>52007</v>
      </c>
      <c r="AJ15" s="544">
        <v>740</v>
      </c>
      <c r="AK15" s="569">
        <f t="shared" si="11"/>
        <v>-0.3211009174311927</v>
      </c>
      <c r="AL15" s="570">
        <v>1090</v>
      </c>
      <c r="AM15" s="571">
        <v>42886</v>
      </c>
      <c r="AN15" s="572">
        <f t="shared" si="12"/>
        <v>-0.21514585849712675</v>
      </c>
      <c r="AO15" s="564">
        <v>54642</v>
      </c>
      <c r="AP15" s="544">
        <v>289</v>
      </c>
      <c r="AQ15" s="576">
        <f t="shared" si="13"/>
        <v>-0.37849462365591396</v>
      </c>
      <c r="AR15" s="171">
        <v>465</v>
      </c>
    </row>
    <row r="16" spans="2:44" ht="24" customHeight="1">
      <c r="B16" s="230">
        <f t="shared" si="14"/>
        <v>8</v>
      </c>
      <c r="C16" s="562">
        <v>63076</v>
      </c>
      <c r="D16" s="568">
        <f t="shared" si="0"/>
        <v>-0.432703463534406</v>
      </c>
      <c r="E16" s="564">
        <v>111187</v>
      </c>
      <c r="F16" s="565">
        <v>1020</v>
      </c>
      <c r="G16" s="569">
        <f t="shared" si="1"/>
        <v>-0.2614047791455467</v>
      </c>
      <c r="H16" s="567">
        <v>1381</v>
      </c>
      <c r="I16" s="562">
        <v>23187</v>
      </c>
      <c r="J16" s="568">
        <f t="shared" si="2"/>
        <v>-0.3104032833690221</v>
      </c>
      <c r="K16" s="564">
        <v>33624</v>
      </c>
      <c r="L16" s="565">
        <v>583</v>
      </c>
      <c r="M16" s="569">
        <f t="shared" si="3"/>
        <v>-0.30760095011876487</v>
      </c>
      <c r="N16" s="570">
        <v>842</v>
      </c>
      <c r="O16" s="571">
        <v>24001</v>
      </c>
      <c r="P16" s="572">
        <f t="shared" si="4"/>
        <v>-0.4657540345019477</v>
      </c>
      <c r="Q16" s="564">
        <v>44925</v>
      </c>
      <c r="R16" s="544">
        <v>287</v>
      </c>
      <c r="S16" s="569">
        <f t="shared" si="5"/>
        <v>-0.22849462365591397</v>
      </c>
      <c r="T16" s="570">
        <v>372</v>
      </c>
      <c r="U16" s="571">
        <v>682</v>
      </c>
      <c r="V16" s="568">
        <f t="shared" si="6"/>
        <v>-0.2775423728813559</v>
      </c>
      <c r="W16" s="564">
        <v>944</v>
      </c>
      <c r="X16" s="565">
        <v>0</v>
      </c>
      <c r="Y16" s="573">
        <f t="shared" si="7"/>
        <v>-1</v>
      </c>
      <c r="Z16" s="570">
        <v>2</v>
      </c>
      <c r="AA16" s="571">
        <v>15206</v>
      </c>
      <c r="AB16" s="572">
        <f t="shared" si="8"/>
        <v>-0.5202246481983972</v>
      </c>
      <c r="AC16" s="564">
        <v>31694</v>
      </c>
      <c r="AD16" s="544">
        <v>150</v>
      </c>
      <c r="AE16" s="569">
        <f t="shared" si="9"/>
        <v>-0.09090909090909091</v>
      </c>
      <c r="AF16" s="567">
        <v>165</v>
      </c>
      <c r="AG16" s="562">
        <v>36185</v>
      </c>
      <c r="AH16" s="572">
        <f t="shared" si="10"/>
        <v>-0.3211960905697188</v>
      </c>
      <c r="AI16" s="564">
        <v>53307</v>
      </c>
      <c r="AJ16" s="544">
        <v>855</v>
      </c>
      <c r="AK16" s="569">
        <f t="shared" si="11"/>
        <v>-0.21631530705774518</v>
      </c>
      <c r="AL16" s="570">
        <v>1091</v>
      </c>
      <c r="AM16" s="571">
        <v>26891</v>
      </c>
      <c r="AN16" s="572">
        <f t="shared" si="12"/>
        <v>-0.5354008293020042</v>
      </c>
      <c r="AO16" s="564">
        <v>57880</v>
      </c>
      <c r="AP16" s="544">
        <v>165</v>
      </c>
      <c r="AQ16" s="576">
        <f t="shared" si="13"/>
        <v>-0.43103448275862066</v>
      </c>
      <c r="AR16" s="171">
        <v>290</v>
      </c>
    </row>
    <row r="17" spans="2:44" ht="24" customHeight="1">
      <c r="B17" s="230">
        <f t="shared" si="14"/>
        <v>9</v>
      </c>
      <c r="C17" s="562">
        <v>63018</v>
      </c>
      <c r="D17" s="568">
        <f t="shared" si="0"/>
        <v>-0.43955105743405487</v>
      </c>
      <c r="E17" s="564">
        <v>112442</v>
      </c>
      <c r="F17" s="565">
        <v>1444</v>
      </c>
      <c r="G17" s="569">
        <f t="shared" si="1"/>
        <v>0.0712166172106825</v>
      </c>
      <c r="H17" s="567">
        <v>1348</v>
      </c>
      <c r="I17" s="562">
        <v>25431</v>
      </c>
      <c r="J17" s="568">
        <f t="shared" si="2"/>
        <v>-0.21603625265883658</v>
      </c>
      <c r="K17" s="564">
        <v>32439</v>
      </c>
      <c r="L17" s="565">
        <v>630</v>
      </c>
      <c r="M17" s="569">
        <f t="shared" si="3"/>
        <v>-0.21151439299123906</v>
      </c>
      <c r="N17" s="570">
        <v>799</v>
      </c>
      <c r="O17" s="571">
        <v>22749</v>
      </c>
      <c r="P17" s="572">
        <f t="shared" si="4"/>
        <v>-0.5132133610082811</v>
      </c>
      <c r="Q17" s="564">
        <v>46733</v>
      </c>
      <c r="R17" s="544">
        <v>471</v>
      </c>
      <c r="S17" s="569">
        <f t="shared" si="5"/>
        <v>0.1984732824427481</v>
      </c>
      <c r="T17" s="570">
        <v>393</v>
      </c>
      <c r="U17" s="571">
        <v>307</v>
      </c>
      <c r="V17" s="568">
        <f t="shared" si="6"/>
        <v>-0.46045694200351495</v>
      </c>
      <c r="W17" s="564">
        <v>569</v>
      </c>
      <c r="X17" s="565">
        <v>17</v>
      </c>
      <c r="Y17" s="573">
        <f t="shared" si="7"/>
        <v>1.8333333333333333</v>
      </c>
      <c r="Z17" s="570">
        <v>6</v>
      </c>
      <c r="AA17" s="571">
        <v>14531</v>
      </c>
      <c r="AB17" s="572">
        <f t="shared" si="8"/>
        <v>-0.555640500290511</v>
      </c>
      <c r="AC17" s="564">
        <v>32701</v>
      </c>
      <c r="AD17" s="544">
        <v>326</v>
      </c>
      <c r="AE17" s="569">
        <f t="shared" si="9"/>
        <v>1.1733333333333333</v>
      </c>
      <c r="AF17" s="567">
        <v>150</v>
      </c>
      <c r="AG17" s="562">
        <v>40915</v>
      </c>
      <c r="AH17" s="572">
        <f t="shared" si="10"/>
        <v>-0.21238546238546238</v>
      </c>
      <c r="AI17" s="564">
        <v>51948</v>
      </c>
      <c r="AJ17" s="544">
        <v>851</v>
      </c>
      <c r="AK17" s="569">
        <f t="shared" si="11"/>
        <v>-0.17618586640851888</v>
      </c>
      <c r="AL17" s="570">
        <v>1033</v>
      </c>
      <c r="AM17" s="571">
        <v>22103</v>
      </c>
      <c r="AN17" s="572">
        <f t="shared" si="12"/>
        <v>-0.6346249214798162</v>
      </c>
      <c r="AO17" s="564">
        <v>60494</v>
      </c>
      <c r="AP17" s="544">
        <v>593</v>
      </c>
      <c r="AQ17" s="576">
        <f t="shared" si="13"/>
        <v>0.8825396825396825</v>
      </c>
      <c r="AR17" s="171">
        <v>315</v>
      </c>
    </row>
    <row r="18" spans="2:44" ht="24" customHeight="1">
      <c r="B18" s="230">
        <f t="shared" si="14"/>
        <v>10</v>
      </c>
      <c r="C18" s="562">
        <v>76920</v>
      </c>
      <c r="D18" s="568">
        <f t="shared" si="0"/>
        <v>-0.3501182832037851</v>
      </c>
      <c r="E18" s="564">
        <v>118360</v>
      </c>
      <c r="F18" s="565">
        <v>1439</v>
      </c>
      <c r="G18" s="569">
        <f t="shared" si="1"/>
        <v>-0.3748913987836664</v>
      </c>
      <c r="H18" s="567">
        <v>2302</v>
      </c>
      <c r="I18" s="562">
        <v>27724</v>
      </c>
      <c r="J18" s="568">
        <f t="shared" si="2"/>
        <v>-0.08028131634819533</v>
      </c>
      <c r="K18" s="564">
        <v>30144</v>
      </c>
      <c r="L18" s="565">
        <v>715</v>
      </c>
      <c r="M18" s="569">
        <f t="shared" si="3"/>
        <v>-0.05921052631578947</v>
      </c>
      <c r="N18" s="570">
        <v>760</v>
      </c>
      <c r="O18" s="571">
        <v>31706</v>
      </c>
      <c r="P18" s="572">
        <f t="shared" si="4"/>
        <v>-0.40159293371583876</v>
      </c>
      <c r="Q18" s="564">
        <v>52984</v>
      </c>
      <c r="R18" s="544">
        <v>586</v>
      </c>
      <c r="S18" s="569">
        <f t="shared" si="5"/>
        <v>-0.43161978661493694</v>
      </c>
      <c r="T18" s="570">
        <v>1031</v>
      </c>
      <c r="U18" s="571">
        <v>453</v>
      </c>
      <c r="V18" s="568">
        <f t="shared" si="6"/>
        <v>-0.5631629701060752</v>
      </c>
      <c r="W18" s="564">
        <v>1037</v>
      </c>
      <c r="X18" s="565">
        <v>16</v>
      </c>
      <c r="Y18" s="573">
        <f t="shared" si="7"/>
        <v>0.6</v>
      </c>
      <c r="Z18" s="570">
        <v>10</v>
      </c>
      <c r="AA18" s="571">
        <v>17037</v>
      </c>
      <c r="AB18" s="572">
        <f t="shared" si="8"/>
        <v>-0.5017692645123556</v>
      </c>
      <c r="AC18" s="564">
        <v>34195</v>
      </c>
      <c r="AD18" s="544">
        <v>122</v>
      </c>
      <c r="AE18" s="569">
        <f t="shared" si="9"/>
        <v>-0.7564870259481038</v>
      </c>
      <c r="AF18" s="567">
        <v>501</v>
      </c>
      <c r="AG18" s="562">
        <v>47285</v>
      </c>
      <c r="AH18" s="572">
        <f t="shared" si="10"/>
        <v>-0.048802075999275815</v>
      </c>
      <c r="AI18" s="564">
        <v>49711</v>
      </c>
      <c r="AJ18" s="544">
        <v>1022</v>
      </c>
      <c r="AK18" s="569">
        <f t="shared" si="11"/>
        <v>-0.12048192771084337</v>
      </c>
      <c r="AL18" s="570">
        <v>1162</v>
      </c>
      <c r="AM18" s="571">
        <v>29635</v>
      </c>
      <c r="AN18" s="572">
        <f t="shared" si="12"/>
        <v>-0.568311264548646</v>
      </c>
      <c r="AO18" s="564">
        <v>68649</v>
      </c>
      <c r="AP18" s="544">
        <v>417</v>
      </c>
      <c r="AQ18" s="576">
        <f t="shared" si="13"/>
        <v>-0.6342105263157894</v>
      </c>
      <c r="AR18" s="171">
        <v>1140</v>
      </c>
    </row>
    <row r="19" spans="2:44" ht="24" customHeight="1">
      <c r="B19" s="230">
        <f t="shared" si="14"/>
        <v>11</v>
      </c>
      <c r="C19" s="562">
        <v>84252</v>
      </c>
      <c r="D19" s="568">
        <f t="shared" si="0"/>
        <v>-0.2698627287853577</v>
      </c>
      <c r="E19" s="564">
        <v>115392</v>
      </c>
      <c r="F19" s="565">
        <v>1371</v>
      </c>
      <c r="G19" s="569">
        <f t="shared" si="1"/>
        <v>-0.18683274021352314</v>
      </c>
      <c r="H19" s="567">
        <v>1686</v>
      </c>
      <c r="I19" s="562">
        <v>26604</v>
      </c>
      <c r="J19" s="568">
        <f t="shared" si="2"/>
        <v>-0.0759291420632164</v>
      </c>
      <c r="K19" s="564">
        <v>28790</v>
      </c>
      <c r="L19" s="565">
        <v>665</v>
      </c>
      <c r="M19" s="569">
        <f t="shared" si="3"/>
        <v>-0.15070242656449553</v>
      </c>
      <c r="N19" s="570">
        <v>783</v>
      </c>
      <c r="O19" s="571">
        <v>38859</v>
      </c>
      <c r="P19" s="572">
        <f t="shared" si="4"/>
        <v>-0.23436576427473696</v>
      </c>
      <c r="Q19" s="564">
        <v>50754</v>
      </c>
      <c r="R19" s="544">
        <v>578</v>
      </c>
      <c r="S19" s="569">
        <f t="shared" si="5"/>
        <v>-0.054009819967266774</v>
      </c>
      <c r="T19" s="570">
        <v>611</v>
      </c>
      <c r="U19" s="571">
        <v>311</v>
      </c>
      <c r="V19" s="568">
        <f t="shared" si="6"/>
        <v>-0.586436170212766</v>
      </c>
      <c r="W19" s="564">
        <v>752</v>
      </c>
      <c r="X19" s="565">
        <v>0</v>
      </c>
      <c r="Y19" s="573">
        <f t="shared" si="7"/>
        <v>-1</v>
      </c>
      <c r="Z19" s="570">
        <v>65</v>
      </c>
      <c r="AA19" s="571">
        <v>18478</v>
      </c>
      <c r="AB19" s="572">
        <f t="shared" si="8"/>
        <v>-0.4735012537041258</v>
      </c>
      <c r="AC19" s="564">
        <v>35096</v>
      </c>
      <c r="AD19" s="544">
        <v>128</v>
      </c>
      <c r="AE19" s="569">
        <f t="shared" si="9"/>
        <v>-0.43612334801762115</v>
      </c>
      <c r="AF19" s="567">
        <v>227</v>
      </c>
      <c r="AG19" s="562">
        <v>47688</v>
      </c>
      <c r="AH19" s="572">
        <f t="shared" si="10"/>
        <v>-0.0675739089629282</v>
      </c>
      <c r="AI19" s="564">
        <v>51144</v>
      </c>
      <c r="AJ19" s="544">
        <v>1017</v>
      </c>
      <c r="AK19" s="569">
        <f t="shared" si="11"/>
        <v>-0.1998426435877262</v>
      </c>
      <c r="AL19" s="570">
        <v>1271</v>
      </c>
      <c r="AM19" s="571">
        <v>36564</v>
      </c>
      <c r="AN19" s="572">
        <f t="shared" si="12"/>
        <v>-0.4308927904370564</v>
      </c>
      <c r="AO19" s="564">
        <v>64248</v>
      </c>
      <c r="AP19" s="544">
        <v>354</v>
      </c>
      <c r="AQ19" s="576">
        <f t="shared" si="13"/>
        <v>-0.14698795180722893</v>
      </c>
      <c r="AR19" s="171">
        <v>415</v>
      </c>
    </row>
    <row r="20" spans="2:44" ht="24" customHeight="1" thickBot="1">
      <c r="B20" s="230">
        <f t="shared" si="14"/>
        <v>12</v>
      </c>
      <c r="C20" s="562">
        <v>87214</v>
      </c>
      <c r="D20" s="568">
        <f t="shared" si="0"/>
        <v>-0.19175949437473355</v>
      </c>
      <c r="E20" s="564">
        <v>107906</v>
      </c>
      <c r="F20" s="565">
        <v>1327</v>
      </c>
      <c r="G20" s="569">
        <f t="shared" si="1"/>
        <v>-0.3019463440294582</v>
      </c>
      <c r="H20" s="567">
        <v>1901</v>
      </c>
      <c r="I20" s="562">
        <v>25170</v>
      </c>
      <c r="J20" s="568">
        <f t="shared" si="2"/>
        <v>-0.05976839745984311</v>
      </c>
      <c r="K20" s="564">
        <v>26770</v>
      </c>
      <c r="L20" s="565">
        <v>575</v>
      </c>
      <c r="M20" s="569">
        <f t="shared" si="3"/>
        <v>-0.11809815950920245</v>
      </c>
      <c r="N20" s="570">
        <v>652</v>
      </c>
      <c r="O20" s="571">
        <v>39936</v>
      </c>
      <c r="P20" s="589">
        <f t="shared" si="4"/>
        <v>-0.14368419924094603</v>
      </c>
      <c r="Q20" s="590">
        <v>46637</v>
      </c>
      <c r="R20" s="544">
        <v>538</v>
      </c>
      <c r="S20" s="569">
        <f t="shared" si="5"/>
        <v>-0.2768817204301075</v>
      </c>
      <c r="T20" s="570">
        <v>744</v>
      </c>
      <c r="U20" s="571">
        <v>522</v>
      </c>
      <c r="V20" s="568">
        <f t="shared" si="6"/>
        <v>-0.49073170731707316</v>
      </c>
      <c r="W20" s="564">
        <v>1025</v>
      </c>
      <c r="X20" s="565">
        <v>2</v>
      </c>
      <c r="Y20" s="573">
        <f t="shared" si="7"/>
        <v>-0.6</v>
      </c>
      <c r="Z20" s="570">
        <v>5</v>
      </c>
      <c r="AA20" s="571">
        <v>21586</v>
      </c>
      <c r="AB20" s="572">
        <f t="shared" si="8"/>
        <v>-0.3551413036983928</v>
      </c>
      <c r="AC20" s="590">
        <v>33474</v>
      </c>
      <c r="AD20" s="544">
        <v>212</v>
      </c>
      <c r="AE20" s="569">
        <f t="shared" si="9"/>
        <v>-0.576</v>
      </c>
      <c r="AF20" s="567">
        <v>500</v>
      </c>
      <c r="AG20" s="562">
        <v>46508</v>
      </c>
      <c r="AH20" s="572">
        <f t="shared" si="10"/>
        <v>-0.029405012834693323</v>
      </c>
      <c r="AI20" s="564">
        <v>47917</v>
      </c>
      <c r="AJ20" s="544">
        <v>997</v>
      </c>
      <c r="AK20" s="569">
        <f t="shared" si="11"/>
        <v>-0.08949771689497717</v>
      </c>
      <c r="AL20" s="570">
        <v>1095</v>
      </c>
      <c r="AM20" s="571">
        <v>40706</v>
      </c>
      <c r="AN20" s="572">
        <f t="shared" si="12"/>
        <v>-0.3214422644151428</v>
      </c>
      <c r="AO20" s="564">
        <v>59989</v>
      </c>
      <c r="AP20" s="544">
        <v>330</v>
      </c>
      <c r="AQ20" s="576">
        <f t="shared" si="13"/>
        <v>-0.5905707196029777</v>
      </c>
      <c r="AR20" s="171">
        <v>806</v>
      </c>
    </row>
    <row r="21" spans="2:44" ht="24" customHeight="1" thickBot="1">
      <c r="B21" s="231" t="s">
        <v>19</v>
      </c>
      <c r="C21" s="591">
        <f>SUM(C9:C20)</f>
        <v>1060741</v>
      </c>
      <c r="D21" s="592">
        <f t="shared" si="0"/>
        <v>-0.17796931317716877</v>
      </c>
      <c r="E21" s="593">
        <f>SUM(E9:E20)</f>
        <v>1290391</v>
      </c>
      <c r="F21" s="594">
        <f>SUM(F9:F20)</f>
        <v>15784</v>
      </c>
      <c r="G21" s="595">
        <f t="shared" si="1"/>
        <v>-0.17490852064819656</v>
      </c>
      <c r="H21" s="596">
        <f>SUM(H9:H20)</f>
        <v>19130</v>
      </c>
      <c r="I21" s="591">
        <f>SUM(I9:I20)</f>
        <v>314865</v>
      </c>
      <c r="J21" s="597">
        <f t="shared" si="2"/>
        <v>-0.12176202655926185</v>
      </c>
      <c r="K21" s="593">
        <f>SUM(K9:K20)</f>
        <v>358519</v>
      </c>
      <c r="L21" s="594">
        <f>SUM(L9:L20)</f>
        <v>7714</v>
      </c>
      <c r="M21" s="598">
        <f t="shared" si="3"/>
        <v>-0.1255951031512129</v>
      </c>
      <c r="N21" s="599">
        <f>SUM(N9:N20)</f>
        <v>8822</v>
      </c>
      <c r="O21" s="600">
        <f>SUM(O9:O20)</f>
        <v>441733</v>
      </c>
      <c r="P21" s="592">
        <f t="shared" si="4"/>
        <v>-0.18718845625185154</v>
      </c>
      <c r="Q21" s="593">
        <f>SUM(Q9:Q20)</f>
        <v>543463</v>
      </c>
      <c r="R21" s="594">
        <f>SUM(R9:R20)</f>
        <v>5110</v>
      </c>
      <c r="S21" s="595">
        <f t="shared" si="5"/>
        <v>-0.23215627347858753</v>
      </c>
      <c r="T21" s="599">
        <f>SUM(T9:T20)</f>
        <v>6655</v>
      </c>
      <c r="U21" s="600">
        <f>SUM(U9:U20)</f>
        <v>9366</v>
      </c>
      <c r="V21" s="671">
        <f t="shared" si="6"/>
        <v>0.01495448634590377</v>
      </c>
      <c r="W21" s="593">
        <f>SUM(W9:W20)</f>
        <v>9228</v>
      </c>
      <c r="X21" s="594">
        <f>SUM(X9:X20)</f>
        <v>139</v>
      </c>
      <c r="Y21" s="667">
        <f t="shared" si="7"/>
        <v>-0.10897435897435898</v>
      </c>
      <c r="Z21" s="599">
        <f>SUM(Z9:Z20)</f>
        <v>156</v>
      </c>
      <c r="AA21" s="600">
        <f>SUM(AA9:AA20)</f>
        <v>294777</v>
      </c>
      <c r="AB21" s="669">
        <f t="shared" si="8"/>
        <v>-0.2225955414432685</v>
      </c>
      <c r="AC21" s="601">
        <f>SUM(AC9:AC20)</f>
        <v>379181</v>
      </c>
      <c r="AD21" s="594">
        <f>SUM(AD9:AD20)</f>
        <v>2821</v>
      </c>
      <c r="AE21" s="668">
        <f t="shared" si="9"/>
        <v>-0.19330855018587362</v>
      </c>
      <c r="AF21" s="596">
        <f>SUM(AF9:AF20)</f>
        <v>3497</v>
      </c>
      <c r="AG21" s="591">
        <f>SUM(AG9:AG20)</f>
        <v>530055</v>
      </c>
      <c r="AH21" s="669">
        <f t="shared" si="10"/>
        <v>-0.10064441473297</v>
      </c>
      <c r="AI21" s="593">
        <f>SUM(AI9:AI20)</f>
        <v>589372</v>
      </c>
      <c r="AJ21" s="602">
        <f>SUM(AJ9:AJ20)</f>
        <v>11136</v>
      </c>
      <c r="AK21" s="668">
        <f t="shared" si="11"/>
        <v>-0.1525759074651853</v>
      </c>
      <c r="AL21" s="599">
        <f>SUM(AL9:AL20)</f>
        <v>13141</v>
      </c>
      <c r="AM21" s="600">
        <f>SUM(AM9:AM20)</f>
        <v>530686</v>
      </c>
      <c r="AN21" s="669">
        <f t="shared" si="12"/>
        <v>-0.24297914892463685</v>
      </c>
      <c r="AO21" s="593">
        <f>SUM(AO9:AO20)</f>
        <v>701019</v>
      </c>
      <c r="AP21" s="602">
        <f>SUM(AP9:AP20)</f>
        <v>4648</v>
      </c>
      <c r="AQ21" s="670">
        <f t="shared" si="13"/>
        <v>-0.22391050258807815</v>
      </c>
      <c r="AR21" s="172">
        <f>SUM(AR9:AR20)</f>
        <v>5989</v>
      </c>
    </row>
    <row r="22" spans="2:3" ht="24" customHeight="1" thickTop="1">
      <c r="B22" s="130" t="s">
        <v>148</v>
      </c>
      <c r="C22" s="11"/>
    </row>
    <row r="23" spans="45:48" ht="14.25" customHeight="1">
      <c r="AS23" s="71"/>
      <c r="AT23" s="71"/>
      <c r="AU23" s="71"/>
      <c r="AV23" s="71"/>
    </row>
    <row r="24" spans="3:50" s="71" customFormat="1" ht="14.25" customHeight="1"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6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/>
      <c r="AS24" s="156"/>
      <c r="AT24" s="109"/>
      <c r="AU24" s="109" t="s">
        <v>169</v>
      </c>
      <c r="AV24" t="s">
        <v>170</v>
      </c>
      <c r="AW24" s="71" t="s">
        <v>171</v>
      </c>
      <c r="AX24" s="71" t="s">
        <v>172</v>
      </c>
    </row>
    <row r="25" spans="45:50" ht="14.25" customHeight="1">
      <c r="AS25" s="156"/>
      <c r="AT25" s="109" t="s">
        <v>149</v>
      </c>
      <c r="AU25" s="109">
        <f>I21</f>
        <v>314865</v>
      </c>
      <c r="AV25" s="381">
        <f>O21</f>
        <v>441733</v>
      </c>
      <c r="AW25" s="381">
        <f>U21</f>
        <v>9366</v>
      </c>
      <c r="AX25" s="381">
        <f>AA21</f>
        <v>294777</v>
      </c>
    </row>
    <row r="26" spans="45:50" ht="14.25" customHeight="1">
      <c r="AS26" s="156"/>
      <c r="AT26" s="109" t="s">
        <v>168</v>
      </c>
      <c r="AU26" s="109">
        <f>L21</f>
        <v>7714</v>
      </c>
      <c r="AV26" s="381">
        <f>R21</f>
        <v>5110</v>
      </c>
      <c r="AW26" s="381">
        <f>X21</f>
        <v>139</v>
      </c>
      <c r="AX26" s="381">
        <f>AD21</f>
        <v>2821</v>
      </c>
    </row>
    <row r="27" spans="45:47" ht="14.25" customHeight="1">
      <c r="AS27" s="156"/>
      <c r="AT27" s="109"/>
      <c r="AU27" s="109"/>
    </row>
    <row r="28" spans="45:47" ht="14.25" customHeight="1">
      <c r="AS28" s="156"/>
      <c r="AT28" s="109"/>
      <c r="AU28" s="109"/>
    </row>
    <row r="29" spans="45:47" ht="14.25" customHeight="1">
      <c r="AS29" s="156"/>
      <c r="AT29" s="109"/>
      <c r="AU29" s="109"/>
    </row>
    <row r="30" spans="45:47" ht="14.25" customHeight="1">
      <c r="AS30" s="156"/>
      <c r="AT30" s="109"/>
      <c r="AU30" s="109"/>
    </row>
    <row r="31" spans="45:47" ht="14.25" customHeight="1">
      <c r="AS31" s="156"/>
      <c r="AT31" s="109"/>
      <c r="AU31" s="109"/>
    </row>
    <row r="32" spans="45:47" ht="14.25" customHeight="1">
      <c r="AS32" s="156"/>
      <c r="AT32" s="109"/>
      <c r="AU32" s="109"/>
    </row>
    <row r="33" spans="45:47" ht="14.25" customHeight="1">
      <c r="AS33" s="156"/>
      <c r="AT33" s="109"/>
      <c r="AU33" s="109"/>
    </row>
    <row r="34" spans="45:47" ht="14.25" customHeight="1">
      <c r="AS34" s="156"/>
      <c r="AT34" s="109"/>
      <c r="AU34" s="109"/>
    </row>
    <row r="35" spans="45:47" ht="14.25" customHeight="1">
      <c r="AS35" s="156"/>
      <c r="AT35" s="109"/>
      <c r="AU35" s="109"/>
    </row>
  </sheetData>
  <sheetProtection/>
  <mergeCells count="14">
    <mergeCell ref="U6:V6"/>
    <mergeCell ref="X6:Y6"/>
    <mergeCell ref="C6:D6"/>
    <mergeCell ref="F6:G6"/>
    <mergeCell ref="I6:J6"/>
    <mergeCell ref="L6:M6"/>
    <mergeCell ref="O6:P6"/>
    <mergeCell ref="R6:S6"/>
    <mergeCell ref="AM6:AN6"/>
    <mergeCell ref="AP6:AQ6"/>
    <mergeCell ref="AA6:AB6"/>
    <mergeCell ref="AD6:AE6"/>
    <mergeCell ref="AG6:AH6"/>
    <mergeCell ref="AJ6:AK6"/>
  </mergeCells>
  <printOptions/>
  <pageMargins left="0.21" right="0.17" top="1.38" bottom="0.49" header="0.48" footer="0.38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B1">
      <pane xSplit="2" ySplit="3" topLeftCell="D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H10" sqref="H10"/>
    </sheetView>
  </sheetViews>
  <sheetFormatPr defaultColWidth="11.25390625" defaultRowHeight="14.25" customHeight="1"/>
  <cols>
    <col min="1" max="1" width="1.37890625" style="89" hidden="1" customWidth="1"/>
    <col min="2" max="2" width="8.00390625" style="89" customWidth="1"/>
    <col min="3" max="7" width="7.375" style="89" customWidth="1"/>
    <col min="8" max="8" width="7.50390625" style="89" customWidth="1"/>
    <col min="9" max="15" width="7.375" style="89" customWidth="1"/>
    <col min="16" max="16" width="8.00390625" style="89" customWidth="1"/>
    <col min="17" max="17" width="2.25390625" style="89" customWidth="1"/>
    <col min="18" max="16384" width="11.25390625" style="89" customWidth="1"/>
  </cols>
  <sheetData>
    <row r="1" spans="2:16" ht="16.5" customHeight="1" thickBot="1">
      <c r="B1" s="715" t="s">
        <v>191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</row>
    <row r="2" spans="2:16" ht="13.5" customHeight="1" thickTop="1">
      <c r="B2" s="291" t="s">
        <v>130</v>
      </c>
      <c r="C2" s="292"/>
      <c r="D2" s="281"/>
      <c r="E2" s="282"/>
      <c r="F2" s="283"/>
      <c r="G2" s="284"/>
      <c r="H2" s="284"/>
      <c r="I2" s="282"/>
      <c r="J2" s="284"/>
      <c r="K2" s="282"/>
      <c r="L2" s="284"/>
      <c r="M2" s="282"/>
      <c r="N2" s="284"/>
      <c r="O2" s="282"/>
      <c r="P2" s="285"/>
    </row>
    <row r="3" spans="2:16" ht="12" customHeight="1" thickBot="1">
      <c r="B3" s="293"/>
      <c r="C3" s="294"/>
      <c r="D3" s="286" t="s">
        <v>56</v>
      </c>
      <c r="E3" s="287" t="s">
        <v>57</v>
      </c>
      <c r="F3" s="288" t="s">
        <v>58</v>
      </c>
      <c r="G3" s="289" t="s">
        <v>59</v>
      </c>
      <c r="H3" s="289" t="s">
        <v>60</v>
      </c>
      <c r="I3" s="287" t="s">
        <v>61</v>
      </c>
      <c r="J3" s="289" t="s">
        <v>62</v>
      </c>
      <c r="K3" s="287" t="s">
        <v>63</v>
      </c>
      <c r="L3" s="289" t="s">
        <v>64</v>
      </c>
      <c r="M3" s="287" t="s">
        <v>65</v>
      </c>
      <c r="N3" s="289" t="s">
        <v>66</v>
      </c>
      <c r="O3" s="287" t="s">
        <v>67</v>
      </c>
      <c r="P3" s="290" t="s">
        <v>15</v>
      </c>
    </row>
    <row r="4" spans="2:16" ht="14.25" thickTop="1">
      <c r="B4" s="295"/>
      <c r="C4" s="296" t="s">
        <v>75</v>
      </c>
      <c r="D4" s="184">
        <v>1316</v>
      </c>
      <c r="E4" s="102">
        <v>1429</v>
      </c>
      <c r="F4" s="102">
        <v>1279</v>
      </c>
      <c r="G4" s="178">
        <v>1310</v>
      </c>
      <c r="H4" s="102">
        <v>1171</v>
      </c>
      <c r="I4" s="102">
        <v>1649</v>
      </c>
      <c r="J4" s="102">
        <v>1029</v>
      </c>
      <c r="K4" s="102">
        <v>1020</v>
      </c>
      <c r="L4" s="102">
        <v>1444</v>
      </c>
      <c r="M4" s="102">
        <v>1439</v>
      </c>
      <c r="N4" s="102">
        <v>1371</v>
      </c>
      <c r="O4" s="102">
        <v>1327</v>
      </c>
      <c r="P4" s="90">
        <f aca="true" t="shared" si="0" ref="P4:P35">SUM(D4:O4)</f>
        <v>15784</v>
      </c>
    </row>
    <row r="5" spans="2:16" ht="13.5">
      <c r="B5" s="297"/>
      <c r="C5" s="298" t="s">
        <v>91</v>
      </c>
      <c r="D5" s="185">
        <v>548</v>
      </c>
      <c r="E5" s="101">
        <v>704</v>
      </c>
      <c r="F5" s="179">
        <v>669</v>
      </c>
      <c r="G5" s="179">
        <v>612</v>
      </c>
      <c r="H5" s="101">
        <v>676</v>
      </c>
      <c r="I5" s="101">
        <v>777</v>
      </c>
      <c r="J5" s="101">
        <v>560</v>
      </c>
      <c r="K5" s="101">
        <v>583</v>
      </c>
      <c r="L5" s="101">
        <v>630</v>
      </c>
      <c r="M5" s="101">
        <v>715</v>
      </c>
      <c r="N5" s="101">
        <v>665</v>
      </c>
      <c r="O5" s="101">
        <v>575</v>
      </c>
      <c r="P5" s="91">
        <f t="shared" si="0"/>
        <v>7714</v>
      </c>
    </row>
    <row r="6" spans="2:16" ht="13.5">
      <c r="B6" s="299" t="s">
        <v>92</v>
      </c>
      <c r="C6" s="298" t="s">
        <v>93</v>
      </c>
      <c r="D6" s="185">
        <v>352</v>
      </c>
      <c r="E6" s="101">
        <v>257</v>
      </c>
      <c r="F6" s="179">
        <v>402</v>
      </c>
      <c r="G6" s="179">
        <v>346</v>
      </c>
      <c r="H6" s="101">
        <v>402</v>
      </c>
      <c r="I6" s="101">
        <v>567</v>
      </c>
      <c r="J6" s="101">
        <v>324</v>
      </c>
      <c r="K6" s="101">
        <v>287</v>
      </c>
      <c r="L6" s="101">
        <v>471</v>
      </c>
      <c r="M6" s="101">
        <v>586</v>
      </c>
      <c r="N6" s="101">
        <v>578</v>
      </c>
      <c r="O6" s="101">
        <v>538</v>
      </c>
      <c r="P6" s="91">
        <f t="shared" si="0"/>
        <v>5110</v>
      </c>
    </row>
    <row r="7" spans="2:16" ht="13.5">
      <c r="B7" s="297"/>
      <c r="C7" s="298" t="s">
        <v>94</v>
      </c>
      <c r="D7" s="185">
        <v>43</v>
      </c>
      <c r="E7" s="101">
        <v>41</v>
      </c>
      <c r="F7" s="179">
        <v>1</v>
      </c>
      <c r="G7" s="179">
        <v>16</v>
      </c>
      <c r="H7" s="101">
        <v>0</v>
      </c>
      <c r="I7" s="101">
        <v>3</v>
      </c>
      <c r="J7" s="101">
        <v>0</v>
      </c>
      <c r="K7" s="101">
        <v>0</v>
      </c>
      <c r="L7" s="101">
        <v>17</v>
      </c>
      <c r="M7" s="101">
        <v>16</v>
      </c>
      <c r="N7" s="101">
        <v>0</v>
      </c>
      <c r="O7" s="101">
        <v>2</v>
      </c>
      <c r="P7" s="91">
        <f t="shared" si="0"/>
        <v>139</v>
      </c>
    </row>
    <row r="8" spans="2:16" ht="14.25" thickBot="1">
      <c r="B8" s="297"/>
      <c r="C8" s="298" t="s">
        <v>95</v>
      </c>
      <c r="D8" s="185">
        <v>373</v>
      </c>
      <c r="E8" s="101">
        <v>427</v>
      </c>
      <c r="F8" s="179">
        <v>207</v>
      </c>
      <c r="G8" s="179">
        <v>336</v>
      </c>
      <c r="H8" s="101">
        <v>93</v>
      </c>
      <c r="I8" s="101">
        <v>302</v>
      </c>
      <c r="J8" s="101">
        <v>145</v>
      </c>
      <c r="K8" s="101">
        <v>150</v>
      </c>
      <c r="L8" s="101">
        <v>326</v>
      </c>
      <c r="M8" s="101">
        <v>122</v>
      </c>
      <c r="N8" s="101">
        <v>128</v>
      </c>
      <c r="O8" s="101">
        <v>212</v>
      </c>
      <c r="P8" s="91">
        <f t="shared" si="0"/>
        <v>2821</v>
      </c>
    </row>
    <row r="9" spans="2:16" ht="14.25" thickTop="1">
      <c r="B9" s="300"/>
      <c r="C9" s="301" t="s">
        <v>75</v>
      </c>
      <c r="D9" s="186">
        <v>1115</v>
      </c>
      <c r="E9" s="100">
        <v>1295</v>
      </c>
      <c r="F9" s="100">
        <v>1098</v>
      </c>
      <c r="G9" s="180">
        <v>1150</v>
      </c>
      <c r="H9" s="100">
        <v>1019</v>
      </c>
      <c r="I9" s="100">
        <v>1387</v>
      </c>
      <c r="J9" s="100">
        <v>855</v>
      </c>
      <c r="K9" s="100">
        <v>896</v>
      </c>
      <c r="L9" s="100">
        <v>1268</v>
      </c>
      <c r="M9" s="100">
        <v>1212</v>
      </c>
      <c r="N9" s="100">
        <v>1154</v>
      </c>
      <c r="O9" s="100">
        <v>1105</v>
      </c>
      <c r="P9" s="92">
        <f t="shared" si="0"/>
        <v>13554</v>
      </c>
    </row>
    <row r="10" spans="2:16" ht="13.5">
      <c r="B10" s="297"/>
      <c r="C10" s="298" t="s">
        <v>91</v>
      </c>
      <c r="D10" s="185">
        <v>467</v>
      </c>
      <c r="E10" s="101">
        <v>599</v>
      </c>
      <c r="F10" s="101">
        <v>560</v>
      </c>
      <c r="G10" s="179">
        <v>499</v>
      </c>
      <c r="H10" s="101">
        <v>567</v>
      </c>
      <c r="I10" s="101">
        <v>643</v>
      </c>
      <c r="J10" s="101">
        <v>447</v>
      </c>
      <c r="K10" s="101">
        <v>480</v>
      </c>
      <c r="L10" s="101">
        <v>514</v>
      </c>
      <c r="M10" s="101">
        <v>582</v>
      </c>
      <c r="N10" s="101">
        <v>536</v>
      </c>
      <c r="O10" s="101">
        <v>465</v>
      </c>
      <c r="P10" s="91">
        <f t="shared" si="0"/>
        <v>6359</v>
      </c>
    </row>
    <row r="11" spans="2:16" ht="13.5">
      <c r="B11" s="302" t="s">
        <v>78</v>
      </c>
      <c r="C11" s="298" t="s">
        <v>93</v>
      </c>
      <c r="D11" s="185">
        <v>243</v>
      </c>
      <c r="E11" s="101">
        <v>239</v>
      </c>
      <c r="F11" s="101">
        <v>354</v>
      </c>
      <c r="G11" s="179">
        <v>307</v>
      </c>
      <c r="H11" s="101">
        <v>360</v>
      </c>
      <c r="I11" s="101">
        <v>459</v>
      </c>
      <c r="J11" s="101">
        <v>269</v>
      </c>
      <c r="K11" s="101">
        <v>269</v>
      </c>
      <c r="L11" s="101">
        <v>428</v>
      </c>
      <c r="M11" s="101">
        <v>498</v>
      </c>
      <c r="N11" s="101">
        <v>502</v>
      </c>
      <c r="O11" s="101">
        <v>442</v>
      </c>
      <c r="P11" s="91">
        <f t="shared" si="0"/>
        <v>4370</v>
      </c>
    </row>
    <row r="12" spans="2:16" ht="13.5">
      <c r="B12" s="297"/>
      <c r="C12" s="298" t="s">
        <v>94</v>
      </c>
      <c r="D12" s="185">
        <v>42</v>
      </c>
      <c r="E12" s="101">
        <v>41</v>
      </c>
      <c r="F12" s="101">
        <v>1</v>
      </c>
      <c r="G12" s="179">
        <v>8</v>
      </c>
      <c r="H12" s="101">
        <v>0</v>
      </c>
      <c r="I12" s="101">
        <v>2</v>
      </c>
      <c r="J12" s="101">
        <v>0</v>
      </c>
      <c r="K12" s="101">
        <v>0</v>
      </c>
      <c r="L12" s="101">
        <v>7</v>
      </c>
      <c r="M12" s="101">
        <v>16</v>
      </c>
      <c r="N12" s="101">
        <v>0</v>
      </c>
      <c r="O12" s="101">
        <v>2</v>
      </c>
      <c r="P12" s="91">
        <f t="shared" si="0"/>
        <v>119</v>
      </c>
    </row>
    <row r="13" spans="2:16" ht="14.25" thickBot="1">
      <c r="B13" s="297"/>
      <c r="C13" s="298" t="s">
        <v>95</v>
      </c>
      <c r="D13" s="185">
        <v>363</v>
      </c>
      <c r="E13" s="101">
        <v>416</v>
      </c>
      <c r="F13" s="101">
        <v>183</v>
      </c>
      <c r="G13" s="179">
        <v>336</v>
      </c>
      <c r="H13" s="101">
        <v>92</v>
      </c>
      <c r="I13" s="101">
        <v>283</v>
      </c>
      <c r="J13" s="101">
        <v>139</v>
      </c>
      <c r="K13" s="101">
        <v>147</v>
      </c>
      <c r="L13" s="101">
        <v>319</v>
      </c>
      <c r="M13" s="101">
        <v>116</v>
      </c>
      <c r="N13" s="101">
        <v>116</v>
      </c>
      <c r="O13" s="101">
        <v>196</v>
      </c>
      <c r="P13" s="91">
        <f t="shared" si="0"/>
        <v>2706</v>
      </c>
    </row>
    <row r="14" spans="2:16" ht="14.25" thickTop="1">
      <c r="B14" s="300"/>
      <c r="C14" s="301" t="s">
        <v>75</v>
      </c>
      <c r="D14" s="186">
        <v>201</v>
      </c>
      <c r="E14" s="100">
        <v>134</v>
      </c>
      <c r="F14" s="100">
        <v>181</v>
      </c>
      <c r="G14" s="180">
        <v>160</v>
      </c>
      <c r="H14" s="100">
        <v>152</v>
      </c>
      <c r="I14" s="100">
        <v>262</v>
      </c>
      <c r="J14" s="100">
        <v>174</v>
      </c>
      <c r="K14" s="100">
        <v>124</v>
      </c>
      <c r="L14" s="100">
        <v>176</v>
      </c>
      <c r="M14" s="100">
        <v>227</v>
      </c>
      <c r="N14" s="100">
        <v>217</v>
      </c>
      <c r="O14" s="100">
        <v>222</v>
      </c>
      <c r="P14" s="92">
        <f t="shared" si="0"/>
        <v>2230</v>
      </c>
    </row>
    <row r="15" spans="2:16" ht="13.5">
      <c r="B15" s="297"/>
      <c r="C15" s="298" t="s">
        <v>91</v>
      </c>
      <c r="D15" s="185">
        <v>81</v>
      </c>
      <c r="E15" s="101">
        <v>105</v>
      </c>
      <c r="F15" s="101">
        <v>109</v>
      </c>
      <c r="G15" s="179">
        <v>113</v>
      </c>
      <c r="H15" s="101">
        <v>109</v>
      </c>
      <c r="I15" s="101">
        <v>134</v>
      </c>
      <c r="J15" s="101">
        <v>113</v>
      </c>
      <c r="K15" s="101">
        <v>103</v>
      </c>
      <c r="L15" s="101">
        <v>116</v>
      </c>
      <c r="M15" s="101">
        <v>133</v>
      </c>
      <c r="N15" s="101">
        <v>129</v>
      </c>
      <c r="O15" s="101">
        <v>110</v>
      </c>
      <c r="P15" s="91">
        <f t="shared" si="0"/>
        <v>1355</v>
      </c>
    </row>
    <row r="16" spans="2:16" ht="13.5">
      <c r="B16" s="302" t="s">
        <v>79</v>
      </c>
      <c r="C16" s="298" t="s">
        <v>93</v>
      </c>
      <c r="D16" s="185">
        <v>109</v>
      </c>
      <c r="E16" s="101">
        <v>18</v>
      </c>
      <c r="F16" s="101">
        <v>48</v>
      </c>
      <c r="G16" s="179">
        <v>39</v>
      </c>
      <c r="H16" s="101">
        <v>42</v>
      </c>
      <c r="I16" s="101">
        <v>108</v>
      </c>
      <c r="J16" s="101">
        <v>55</v>
      </c>
      <c r="K16" s="101">
        <v>18</v>
      </c>
      <c r="L16" s="101">
        <v>43</v>
      </c>
      <c r="M16" s="101">
        <v>88</v>
      </c>
      <c r="N16" s="101">
        <v>76</v>
      </c>
      <c r="O16" s="101">
        <v>96</v>
      </c>
      <c r="P16" s="91">
        <f t="shared" si="0"/>
        <v>740</v>
      </c>
    </row>
    <row r="17" spans="2:16" ht="13.5">
      <c r="B17" s="297"/>
      <c r="C17" s="298" t="s">
        <v>94</v>
      </c>
      <c r="D17" s="185">
        <v>1</v>
      </c>
      <c r="E17" s="101">
        <v>0</v>
      </c>
      <c r="F17" s="101">
        <v>0</v>
      </c>
      <c r="G17" s="179">
        <v>8</v>
      </c>
      <c r="H17" s="101">
        <v>0</v>
      </c>
      <c r="I17" s="101">
        <v>1</v>
      </c>
      <c r="J17" s="101">
        <v>0</v>
      </c>
      <c r="K17" s="101">
        <v>0</v>
      </c>
      <c r="L17" s="101">
        <v>10</v>
      </c>
      <c r="M17" s="101">
        <v>0</v>
      </c>
      <c r="N17" s="101">
        <v>0</v>
      </c>
      <c r="O17" s="101">
        <v>0</v>
      </c>
      <c r="P17" s="91">
        <f t="shared" si="0"/>
        <v>20</v>
      </c>
    </row>
    <row r="18" spans="2:16" ht="14.25" thickBot="1">
      <c r="B18" s="305"/>
      <c r="C18" s="306" t="s">
        <v>95</v>
      </c>
      <c r="D18" s="414">
        <v>10</v>
      </c>
      <c r="E18" s="413">
        <v>11</v>
      </c>
      <c r="F18" s="413">
        <v>24</v>
      </c>
      <c r="G18" s="181">
        <v>0</v>
      </c>
      <c r="H18" s="413">
        <v>1</v>
      </c>
      <c r="I18" s="413">
        <v>19</v>
      </c>
      <c r="J18" s="413">
        <v>6</v>
      </c>
      <c r="K18" s="413">
        <v>3</v>
      </c>
      <c r="L18" s="413">
        <v>7</v>
      </c>
      <c r="M18" s="413">
        <v>6</v>
      </c>
      <c r="N18" s="413">
        <v>12</v>
      </c>
      <c r="O18" s="413">
        <v>16</v>
      </c>
      <c r="P18" s="131">
        <f t="shared" si="0"/>
        <v>115</v>
      </c>
    </row>
    <row r="19" spans="2:16" ht="14.25" thickTop="1">
      <c r="B19" s="300"/>
      <c r="C19" s="301" t="s">
        <v>75</v>
      </c>
      <c r="D19" s="186">
        <v>149</v>
      </c>
      <c r="E19" s="100">
        <v>162</v>
      </c>
      <c r="F19" s="100">
        <v>206</v>
      </c>
      <c r="G19" s="180">
        <v>387</v>
      </c>
      <c r="H19" s="100">
        <v>182</v>
      </c>
      <c r="I19" s="100">
        <v>215</v>
      </c>
      <c r="J19" s="100">
        <v>236</v>
      </c>
      <c r="K19" s="100">
        <v>157</v>
      </c>
      <c r="L19" s="100">
        <v>289</v>
      </c>
      <c r="M19" s="100">
        <v>193</v>
      </c>
      <c r="N19" s="100">
        <v>172</v>
      </c>
      <c r="O19" s="100">
        <v>269</v>
      </c>
      <c r="P19" s="92">
        <f t="shared" si="0"/>
        <v>2617</v>
      </c>
    </row>
    <row r="20" spans="2:16" ht="13.5">
      <c r="B20" s="297"/>
      <c r="C20" s="298" t="s">
        <v>91</v>
      </c>
      <c r="D20" s="185">
        <v>80</v>
      </c>
      <c r="E20" s="101">
        <v>96</v>
      </c>
      <c r="F20" s="101">
        <v>99</v>
      </c>
      <c r="G20" s="179">
        <v>119</v>
      </c>
      <c r="H20" s="101">
        <v>97</v>
      </c>
      <c r="I20" s="101">
        <v>112</v>
      </c>
      <c r="J20" s="101">
        <v>81</v>
      </c>
      <c r="K20" s="101">
        <v>98</v>
      </c>
      <c r="L20" s="101">
        <v>123</v>
      </c>
      <c r="M20" s="101">
        <v>110</v>
      </c>
      <c r="N20" s="101">
        <v>99</v>
      </c>
      <c r="O20" s="101">
        <v>86</v>
      </c>
      <c r="P20" s="91">
        <f t="shared" si="0"/>
        <v>1200</v>
      </c>
    </row>
    <row r="21" spans="2:16" ht="13.5">
      <c r="B21" s="302" t="s">
        <v>80</v>
      </c>
      <c r="C21" s="298" t="s">
        <v>93</v>
      </c>
      <c r="D21" s="185">
        <v>36</v>
      </c>
      <c r="E21" s="101">
        <v>38</v>
      </c>
      <c r="F21" s="101">
        <v>79</v>
      </c>
      <c r="G21" s="179">
        <v>106</v>
      </c>
      <c r="H21" s="101">
        <v>74</v>
      </c>
      <c r="I21" s="101">
        <v>84</v>
      </c>
      <c r="J21" s="101">
        <v>81</v>
      </c>
      <c r="K21" s="101">
        <v>24</v>
      </c>
      <c r="L21" s="101">
        <v>49</v>
      </c>
      <c r="M21" s="101">
        <v>69</v>
      </c>
      <c r="N21" s="101">
        <v>56</v>
      </c>
      <c r="O21" s="101">
        <v>79</v>
      </c>
      <c r="P21" s="91">
        <f t="shared" si="0"/>
        <v>775</v>
      </c>
    </row>
    <row r="22" spans="2:16" ht="13.5">
      <c r="B22" s="297"/>
      <c r="C22" s="298" t="s">
        <v>94</v>
      </c>
      <c r="D22" s="185">
        <v>0</v>
      </c>
      <c r="E22" s="101">
        <v>1</v>
      </c>
      <c r="F22" s="101">
        <v>0</v>
      </c>
      <c r="G22" s="179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5</v>
      </c>
      <c r="M22" s="101">
        <v>0</v>
      </c>
      <c r="N22" s="101">
        <v>0</v>
      </c>
      <c r="O22" s="101">
        <v>0</v>
      </c>
      <c r="P22" s="280">
        <f t="shared" si="0"/>
        <v>6</v>
      </c>
    </row>
    <row r="23" spans="2:16" ht="14.25" thickBot="1">
      <c r="B23" s="297"/>
      <c r="C23" s="298" t="s">
        <v>95</v>
      </c>
      <c r="D23" s="185">
        <v>33</v>
      </c>
      <c r="E23" s="101">
        <v>27</v>
      </c>
      <c r="F23" s="101">
        <v>28</v>
      </c>
      <c r="G23" s="181">
        <v>162</v>
      </c>
      <c r="H23" s="101">
        <v>11</v>
      </c>
      <c r="I23" s="101">
        <v>19</v>
      </c>
      <c r="J23" s="101">
        <v>74</v>
      </c>
      <c r="K23" s="101">
        <v>35</v>
      </c>
      <c r="L23" s="101">
        <v>112</v>
      </c>
      <c r="M23" s="101">
        <v>14</v>
      </c>
      <c r="N23" s="101">
        <v>17</v>
      </c>
      <c r="O23" s="101">
        <v>104</v>
      </c>
      <c r="P23" s="91">
        <f t="shared" si="0"/>
        <v>636</v>
      </c>
    </row>
    <row r="24" spans="2:16" ht="14.25" thickTop="1">
      <c r="B24" s="300"/>
      <c r="C24" s="301" t="s">
        <v>75</v>
      </c>
      <c r="D24" s="186">
        <v>392</v>
      </c>
      <c r="E24" s="100">
        <v>510</v>
      </c>
      <c r="F24" s="100">
        <v>263</v>
      </c>
      <c r="G24" s="182">
        <v>263</v>
      </c>
      <c r="H24" s="100">
        <v>286</v>
      </c>
      <c r="I24" s="100">
        <v>361</v>
      </c>
      <c r="J24" s="100">
        <v>142</v>
      </c>
      <c r="K24" s="100">
        <v>246</v>
      </c>
      <c r="L24" s="100">
        <v>330</v>
      </c>
      <c r="M24" s="100">
        <v>283</v>
      </c>
      <c r="N24" s="100">
        <v>335</v>
      </c>
      <c r="O24" s="100">
        <v>165</v>
      </c>
      <c r="P24" s="92">
        <f t="shared" si="0"/>
        <v>3576</v>
      </c>
    </row>
    <row r="25" spans="2:16" ht="13.5">
      <c r="B25" s="297"/>
      <c r="C25" s="298" t="s">
        <v>91</v>
      </c>
      <c r="D25" s="185">
        <v>94</v>
      </c>
      <c r="E25" s="101">
        <v>163</v>
      </c>
      <c r="F25" s="101">
        <v>104</v>
      </c>
      <c r="G25" s="179">
        <v>80</v>
      </c>
      <c r="H25" s="101">
        <v>126</v>
      </c>
      <c r="I25" s="101">
        <v>156</v>
      </c>
      <c r="J25" s="101">
        <v>77</v>
      </c>
      <c r="K25" s="101">
        <v>97</v>
      </c>
      <c r="L25" s="101">
        <v>101</v>
      </c>
      <c r="M25" s="101">
        <v>114</v>
      </c>
      <c r="N25" s="101">
        <v>145</v>
      </c>
      <c r="O25" s="101">
        <v>73</v>
      </c>
      <c r="P25" s="91">
        <f t="shared" si="0"/>
        <v>1330</v>
      </c>
    </row>
    <row r="26" spans="2:16" ht="13.5">
      <c r="B26" s="302" t="s">
        <v>81</v>
      </c>
      <c r="C26" s="298" t="s">
        <v>93</v>
      </c>
      <c r="D26" s="185">
        <v>62</v>
      </c>
      <c r="E26" s="101">
        <v>49</v>
      </c>
      <c r="F26" s="101">
        <v>62</v>
      </c>
      <c r="G26" s="179">
        <v>38</v>
      </c>
      <c r="H26" s="101">
        <v>117</v>
      </c>
      <c r="I26" s="101">
        <v>90</v>
      </c>
      <c r="J26" s="101">
        <v>53</v>
      </c>
      <c r="K26" s="101">
        <v>113</v>
      </c>
      <c r="L26" s="101">
        <v>72</v>
      </c>
      <c r="M26" s="101">
        <v>133</v>
      </c>
      <c r="N26" s="101">
        <v>166</v>
      </c>
      <c r="O26" s="101">
        <v>71</v>
      </c>
      <c r="P26" s="91">
        <f t="shared" si="0"/>
        <v>1026</v>
      </c>
    </row>
    <row r="27" spans="2:16" ht="13.5">
      <c r="B27" s="297"/>
      <c r="C27" s="298" t="s">
        <v>94</v>
      </c>
      <c r="D27" s="185">
        <v>36</v>
      </c>
      <c r="E27" s="101">
        <v>40</v>
      </c>
      <c r="F27" s="101">
        <v>0</v>
      </c>
      <c r="G27" s="179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91">
        <f t="shared" si="0"/>
        <v>76</v>
      </c>
    </row>
    <row r="28" spans="2:16" ht="14.25" thickBot="1">
      <c r="B28" s="297"/>
      <c r="C28" s="298" t="s">
        <v>95</v>
      </c>
      <c r="D28" s="185">
        <v>200</v>
      </c>
      <c r="E28" s="101">
        <v>258</v>
      </c>
      <c r="F28" s="101">
        <v>97</v>
      </c>
      <c r="G28" s="179">
        <v>145</v>
      </c>
      <c r="H28" s="101">
        <v>43</v>
      </c>
      <c r="I28" s="101">
        <v>115</v>
      </c>
      <c r="J28" s="101">
        <v>12</v>
      </c>
      <c r="K28" s="101">
        <v>36</v>
      </c>
      <c r="L28" s="101">
        <v>157</v>
      </c>
      <c r="M28" s="101">
        <v>36</v>
      </c>
      <c r="N28" s="101">
        <v>24</v>
      </c>
      <c r="O28" s="101">
        <v>21</v>
      </c>
      <c r="P28" s="91">
        <f t="shared" si="0"/>
        <v>1144</v>
      </c>
    </row>
    <row r="29" spans="2:16" ht="14.25" thickTop="1">
      <c r="B29" s="300"/>
      <c r="C29" s="301" t="s">
        <v>75</v>
      </c>
      <c r="D29" s="186">
        <v>48</v>
      </c>
      <c r="E29" s="100">
        <v>65</v>
      </c>
      <c r="F29" s="100">
        <v>63</v>
      </c>
      <c r="G29" s="180">
        <v>56</v>
      </c>
      <c r="H29" s="100">
        <v>69</v>
      </c>
      <c r="I29" s="100">
        <v>75</v>
      </c>
      <c r="J29" s="100">
        <v>33</v>
      </c>
      <c r="K29" s="100">
        <v>66</v>
      </c>
      <c r="L29" s="100">
        <v>51</v>
      </c>
      <c r="M29" s="100">
        <v>51</v>
      </c>
      <c r="N29" s="100">
        <v>78</v>
      </c>
      <c r="O29" s="100">
        <v>98</v>
      </c>
      <c r="P29" s="92">
        <f t="shared" si="0"/>
        <v>753</v>
      </c>
    </row>
    <row r="30" spans="2:16" ht="13.5">
      <c r="B30" s="297"/>
      <c r="C30" s="298" t="s">
        <v>91</v>
      </c>
      <c r="D30" s="185">
        <v>28</v>
      </c>
      <c r="E30" s="101">
        <v>53</v>
      </c>
      <c r="F30" s="101">
        <v>36</v>
      </c>
      <c r="G30" s="179">
        <v>33</v>
      </c>
      <c r="H30" s="101">
        <v>25</v>
      </c>
      <c r="I30" s="101">
        <v>52</v>
      </c>
      <c r="J30" s="101">
        <v>28</v>
      </c>
      <c r="K30" s="101">
        <v>32</v>
      </c>
      <c r="L30" s="101">
        <v>36</v>
      </c>
      <c r="M30" s="101">
        <v>35</v>
      </c>
      <c r="N30" s="101">
        <v>43</v>
      </c>
      <c r="O30" s="101">
        <v>31</v>
      </c>
      <c r="P30" s="91">
        <f t="shared" si="0"/>
        <v>432</v>
      </c>
    </row>
    <row r="31" spans="2:16" ht="13.5">
      <c r="B31" s="302" t="s">
        <v>82</v>
      </c>
      <c r="C31" s="298" t="s">
        <v>93</v>
      </c>
      <c r="D31" s="185">
        <v>8</v>
      </c>
      <c r="E31" s="101">
        <v>8</v>
      </c>
      <c r="F31" s="101">
        <v>25</v>
      </c>
      <c r="G31" s="179">
        <v>16</v>
      </c>
      <c r="H31" s="101">
        <v>36</v>
      </c>
      <c r="I31" s="101">
        <v>14</v>
      </c>
      <c r="J31" s="101">
        <v>0</v>
      </c>
      <c r="K31" s="101">
        <v>29</v>
      </c>
      <c r="L31" s="101">
        <v>7</v>
      </c>
      <c r="M31" s="101">
        <v>6</v>
      </c>
      <c r="N31" s="101">
        <v>34</v>
      </c>
      <c r="O31" s="101">
        <v>56</v>
      </c>
      <c r="P31" s="91">
        <f t="shared" si="0"/>
        <v>239</v>
      </c>
    </row>
    <row r="32" spans="2:16" ht="13.5">
      <c r="B32" s="297"/>
      <c r="C32" s="298" t="s">
        <v>94</v>
      </c>
      <c r="D32" s="185">
        <v>0</v>
      </c>
      <c r="E32" s="101">
        <v>0</v>
      </c>
      <c r="F32" s="101">
        <v>0</v>
      </c>
      <c r="G32" s="179">
        <v>1</v>
      </c>
      <c r="H32" s="101">
        <v>0</v>
      </c>
      <c r="I32" s="101">
        <v>0</v>
      </c>
      <c r="J32" s="101">
        <v>0</v>
      </c>
      <c r="K32" s="101">
        <v>0</v>
      </c>
      <c r="L32" s="101">
        <v>1</v>
      </c>
      <c r="M32" s="101">
        <v>0</v>
      </c>
      <c r="N32" s="101">
        <v>0</v>
      </c>
      <c r="O32" s="101">
        <v>1</v>
      </c>
      <c r="P32" s="91">
        <f t="shared" si="0"/>
        <v>3</v>
      </c>
    </row>
    <row r="33" spans="2:16" ht="14.25" thickBot="1">
      <c r="B33" s="297"/>
      <c r="C33" s="298" t="s">
        <v>95</v>
      </c>
      <c r="D33" s="185">
        <v>12</v>
      </c>
      <c r="E33" s="101">
        <v>4</v>
      </c>
      <c r="F33" s="101">
        <v>2</v>
      </c>
      <c r="G33" s="179">
        <v>6</v>
      </c>
      <c r="H33" s="101">
        <v>8</v>
      </c>
      <c r="I33" s="101">
        <v>9</v>
      </c>
      <c r="J33" s="101">
        <v>5</v>
      </c>
      <c r="K33" s="101">
        <v>5</v>
      </c>
      <c r="L33" s="101">
        <v>7</v>
      </c>
      <c r="M33" s="101">
        <v>10</v>
      </c>
      <c r="N33" s="101">
        <v>1</v>
      </c>
      <c r="O33" s="101">
        <v>10</v>
      </c>
      <c r="P33" s="91">
        <f t="shared" si="0"/>
        <v>79</v>
      </c>
    </row>
    <row r="34" spans="2:16" ht="14.25" thickTop="1">
      <c r="B34" s="300"/>
      <c r="C34" s="301" t="s">
        <v>75</v>
      </c>
      <c r="D34" s="186">
        <v>204</v>
      </c>
      <c r="E34" s="100">
        <v>152</v>
      </c>
      <c r="F34" s="100">
        <v>169</v>
      </c>
      <c r="G34" s="180">
        <v>107</v>
      </c>
      <c r="H34" s="100">
        <v>153</v>
      </c>
      <c r="I34" s="100">
        <v>148</v>
      </c>
      <c r="J34" s="100">
        <v>154</v>
      </c>
      <c r="K34" s="100">
        <v>195</v>
      </c>
      <c r="L34" s="100">
        <v>166</v>
      </c>
      <c r="M34" s="100">
        <v>293</v>
      </c>
      <c r="N34" s="100">
        <v>135</v>
      </c>
      <c r="O34" s="100">
        <v>260</v>
      </c>
      <c r="P34" s="92">
        <f t="shared" si="0"/>
        <v>2136</v>
      </c>
    </row>
    <row r="35" spans="2:16" ht="13.5">
      <c r="B35" s="297"/>
      <c r="C35" s="298" t="s">
        <v>91</v>
      </c>
      <c r="D35" s="185">
        <v>72</v>
      </c>
      <c r="E35" s="101">
        <v>84</v>
      </c>
      <c r="F35" s="101">
        <v>84</v>
      </c>
      <c r="G35" s="179">
        <v>70</v>
      </c>
      <c r="H35" s="101">
        <v>75</v>
      </c>
      <c r="I35" s="101">
        <v>84</v>
      </c>
      <c r="J35" s="101">
        <v>66</v>
      </c>
      <c r="K35" s="101">
        <v>80</v>
      </c>
      <c r="L35" s="101">
        <v>72</v>
      </c>
      <c r="M35" s="101">
        <v>91</v>
      </c>
      <c r="N35" s="101">
        <v>58</v>
      </c>
      <c r="O35" s="101">
        <v>97</v>
      </c>
      <c r="P35" s="280">
        <f t="shared" si="0"/>
        <v>933</v>
      </c>
    </row>
    <row r="36" spans="2:16" ht="13.5">
      <c r="B36" s="302" t="s">
        <v>83</v>
      </c>
      <c r="C36" s="298" t="s">
        <v>93</v>
      </c>
      <c r="D36" s="185">
        <v>47</v>
      </c>
      <c r="E36" s="101">
        <v>32</v>
      </c>
      <c r="F36" s="101">
        <v>53</v>
      </c>
      <c r="G36" s="179">
        <v>24</v>
      </c>
      <c r="H36" s="101">
        <v>61</v>
      </c>
      <c r="I36" s="101">
        <v>29</v>
      </c>
      <c r="J36" s="101">
        <v>72</v>
      </c>
      <c r="K36" s="101">
        <v>61</v>
      </c>
      <c r="L36" s="101">
        <v>72</v>
      </c>
      <c r="M36" s="101">
        <v>167</v>
      </c>
      <c r="N36" s="101">
        <v>47</v>
      </c>
      <c r="O36" s="101">
        <v>132</v>
      </c>
      <c r="P36" s="91">
        <f aca="true" t="shared" si="1" ref="P36:P67">SUM(D36:O36)</f>
        <v>797</v>
      </c>
    </row>
    <row r="37" spans="2:16" ht="13.5">
      <c r="B37" s="297"/>
      <c r="C37" s="298" t="s">
        <v>94</v>
      </c>
      <c r="D37" s="185">
        <v>6</v>
      </c>
      <c r="E37" s="101">
        <v>0</v>
      </c>
      <c r="F37" s="101">
        <v>0</v>
      </c>
      <c r="G37" s="179">
        <v>1</v>
      </c>
      <c r="H37" s="101">
        <v>0</v>
      </c>
      <c r="I37" s="101">
        <v>1</v>
      </c>
      <c r="J37" s="101">
        <v>0</v>
      </c>
      <c r="K37" s="101">
        <v>0</v>
      </c>
      <c r="L37" s="101">
        <v>0</v>
      </c>
      <c r="M37" s="101">
        <v>12</v>
      </c>
      <c r="N37" s="101">
        <v>0</v>
      </c>
      <c r="O37" s="101">
        <v>0</v>
      </c>
      <c r="P37" s="91">
        <f t="shared" si="1"/>
        <v>20</v>
      </c>
    </row>
    <row r="38" spans="2:16" ht="14.25" thickBot="1">
      <c r="B38" s="297"/>
      <c r="C38" s="298" t="s">
        <v>95</v>
      </c>
      <c r="D38" s="185">
        <v>79</v>
      </c>
      <c r="E38" s="101">
        <v>36</v>
      </c>
      <c r="F38" s="101">
        <v>32</v>
      </c>
      <c r="G38" s="179">
        <v>12</v>
      </c>
      <c r="H38" s="101">
        <v>17</v>
      </c>
      <c r="I38" s="101">
        <v>34</v>
      </c>
      <c r="J38" s="101">
        <v>16</v>
      </c>
      <c r="K38" s="101">
        <v>54</v>
      </c>
      <c r="L38" s="101">
        <v>22</v>
      </c>
      <c r="M38" s="101">
        <v>23</v>
      </c>
      <c r="N38" s="101">
        <v>30</v>
      </c>
      <c r="O38" s="101">
        <v>31</v>
      </c>
      <c r="P38" s="91">
        <f t="shared" si="1"/>
        <v>386</v>
      </c>
    </row>
    <row r="39" spans="2:16" ht="14.25" thickTop="1">
      <c r="B39" s="300"/>
      <c r="C39" s="301" t="s">
        <v>75</v>
      </c>
      <c r="D39" s="186">
        <v>148</v>
      </c>
      <c r="E39" s="100">
        <v>171</v>
      </c>
      <c r="F39" s="100">
        <v>184</v>
      </c>
      <c r="G39" s="180">
        <v>115</v>
      </c>
      <c r="H39" s="100">
        <v>138</v>
      </c>
      <c r="I39" s="100">
        <v>397</v>
      </c>
      <c r="J39" s="100">
        <v>63</v>
      </c>
      <c r="K39" s="100">
        <v>99</v>
      </c>
      <c r="L39" s="100">
        <v>246</v>
      </c>
      <c r="M39" s="100">
        <v>176</v>
      </c>
      <c r="N39" s="100">
        <v>247</v>
      </c>
      <c r="O39" s="100">
        <v>111</v>
      </c>
      <c r="P39" s="92">
        <f t="shared" si="1"/>
        <v>2095</v>
      </c>
    </row>
    <row r="40" spans="2:16" ht="13.5">
      <c r="B40" s="297"/>
      <c r="C40" s="298" t="s">
        <v>91</v>
      </c>
      <c r="D40" s="185">
        <v>92</v>
      </c>
      <c r="E40" s="101">
        <v>82</v>
      </c>
      <c r="F40" s="101">
        <v>77</v>
      </c>
      <c r="G40" s="179">
        <v>61</v>
      </c>
      <c r="H40" s="101">
        <v>81</v>
      </c>
      <c r="I40" s="101">
        <v>85</v>
      </c>
      <c r="J40" s="101">
        <v>47</v>
      </c>
      <c r="K40" s="101">
        <v>59</v>
      </c>
      <c r="L40" s="101">
        <v>59</v>
      </c>
      <c r="M40" s="101">
        <v>99</v>
      </c>
      <c r="N40" s="101">
        <v>77</v>
      </c>
      <c r="O40" s="101">
        <v>64</v>
      </c>
      <c r="P40" s="91">
        <f t="shared" si="1"/>
        <v>883</v>
      </c>
    </row>
    <row r="41" spans="2:16" ht="13.5">
      <c r="B41" s="302" t="s">
        <v>84</v>
      </c>
      <c r="C41" s="298" t="s">
        <v>93</v>
      </c>
      <c r="D41" s="185">
        <v>35</v>
      </c>
      <c r="E41" s="101">
        <v>26</v>
      </c>
      <c r="F41" s="101">
        <v>96</v>
      </c>
      <c r="G41" s="179">
        <v>46</v>
      </c>
      <c r="H41" s="101">
        <v>50</v>
      </c>
      <c r="I41" s="101">
        <v>219</v>
      </c>
      <c r="J41" s="101">
        <v>0</v>
      </c>
      <c r="K41" s="101">
        <v>37</v>
      </c>
      <c r="L41" s="101">
        <v>184</v>
      </c>
      <c r="M41" s="101">
        <v>50</v>
      </c>
      <c r="N41" s="101">
        <v>152</v>
      </c>
      <c r="O41" s="101">
        <v>33</v>
      </c>
      <c r="P41" s="91">
        <f t="shared" si="1"/>
        <v>928</v>
      </c>
    </row>
    <row r="42" spans="2:16" ht="13.5">
      <c r="B42" s="297"/>
      <c r="C42" s="298" t="s">
        <v>94</v>
      </c>
      <c r="D42" s="185">
        <v>0</v>
      </c>
      <c r="E42" s="101">
        <v>0</v>
      </c>
      <c r="F42" s="101">
        <v>0</v>
      </c>
      <c r="G42" s="179">
        <v>4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91">
        <f t="shared" si="1"/>
        <v>4</v>
      </c>
    </row>
    <row r="43" spans="2:16" ht="14.25" thickBot="1">
      <c r="B43" s="305"/>
      <c r="C43" s="306" t="s">
        <v>95</v>
      </c>
      <c r="D43" s="185">
        <v>21</v>
      </c>
      <c r="E43" s="101">
        <v>63</v>
      </c>
      <c r="F43" s="101">
        <v>11</v>
      </c>
      <c r="G43" s="179">
        <v>4</v>
      </c>
      <c r="H43" s="101">
        <v>7</v>
      </c>
      <c r="I43" s="101">
        <v>93</v>
      </c>
      <c r="J43" s="101">
        <v>16</v>
      </c>
      <c r="K43" s="101">
        <v>3</v>
      </c>
      <c r="L43" s="101">
        <v>3</v>
      </c>
      <c r="M43" s="101">
        <v>27</v>
      </c>
      <c r="N43" s="101">
        <v>18</v>
      </c>
      <c r="O43" s="101">
        <v>14</v>
      </c>
      <c r="P43" s="131">
        <f t="shared" si="1"/>
        <v>280</v>
      </c>
    </row>
    <row r="44" spans="2:16" ht="14.25" thickTop="1">
      <c r="B44" s="300"/>
      <c r="C44" s="301" t="s">
        <v>75</v>
      </c>
      <c r="D44" s="186">
        <v>17</v>
      </c>
      <c r="E44" s="100">
        <v>7</v>
      </c>
      <c r="F44" s="100">
        <v>14</v>
      </c>
      <c r="G44" s="180">
        <v>17</v>
      </c>
      <c r="H44" s="100">
        <v>20</v>
      </c>
      <c r="I44" s="100">
        <v>18</v>
      </c>
      <c r="J44" s="100">
        <v>36</v>
      </c>
      <c r="K44" s="100">
        <v>15</v>
      </c>
      <c r="L44" s="100">
        <v>8</v>
      </c>
      <c r="M44" s="100">
        <v>11</v>
      </c>
      <c r="N44" s="100">
        <v>23</v>
      </c>
      <c r="O44" s="100">
        <v>23</v>
      </c>
      <c r="P44" s="92">
        <f t="shared" si="1"/>
        <v>209</v>
      </c>
    </row>
    <row r="45" spans="2:16" ht="13.5">
      <c r="B45" s="297"/>
      <c r="C45" s="298" t="s">
        <v>91</v>
      </c>
      <c r="D45" s="185">
        <v>10</v>
      </c>
      <c r="E45" s="101">
        <v>2</v>
      </c>
      <c r="F45" s="101">
        <v>13</v>
      </c>
      <c r="G45" s="179">
        <v>15</v>
      </c>
      <c r="H45" s="101">
        <v>19</v>
      </c>
      <c r="I45" s="101">
        <v>16</v>
      </c>
      <c r="J45" s="101">
        <v>16</v>
      </c>
      <c r="K45" s="101">
        <v>14</v>
      </c>
      <c r="L45" s="101">
        <v>7</v>
      </c>
      <c r="M45" s="101">
        <v>11</v>
      </c>
      <c r="N45" s="101">
        <v>8</v>
      </c>
      <c r="O45" s="101">
        <v>7</v>
      </c>
      <c r="P45" s="91">
        <f t="shared" si="1"/>
        <v>138</v>
      </c>
    </row>
    <row r="46" spans="2:16" ht="13.5">
      <c r="B46" s="302" t="s">
        <v>85</v>
      </c>
      <c r="C46" s="298" t="s">
        <v>93</v>
      </c>
      <c r="D46" s="185">
        <v>7</v>
      </c>
      <c r="E46" s="101">
        <v>4</v>
      </c>
      <c r="F46" s="101">
        <v>1</v>
      </c>
      <c r="G46" s="179">
        <v>0</v>
      </c>
      <c r="H46" s="101">
        <v>0</v>
      </c>
      <c r="I46" s="101">
        <v>1</v>
      </c>
      <c r="J46" s="101">
        <v>20</v>
      </c>
      <c r="K46" s="101">
        <v>0</v>
      </c>
      <c r="L46" s="101">
        <v>0</v>
      </c>
      <c r="M46" s="101">
        <v>0</v>
      </c>
      <c r="N46" s="101">
        <v>15</v>
      </c>
      <c r="O46" s="101">
        <v>16</v>
      </c>
      <c r="P46" s="91">
        <f t="shared" si="1"/>
        <v>64</v>
      </c>
    </row>
    <row r="47" spans="2:16" ht="13.5">
      <c r="B47" s="297"/>
      <c r="C47" s="298" t="s">
        <v>94</v>
      </c>
      <c r="D47" s="185">
        <v>0</v>
      </c>
      <c r="E47" s="101">
        <v>0</v>
      </c>
      <c r="F47" s="101">
        <v>0</v>
      </c>
      <c r="G47" s="179">
        <v>0</v>
      </c>
      <c r="H47" s="101">
        <v>0</v>
      </c>
      <c r="I47" s="101">
        <v>1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91">
        <f t="shared" si="1"/>
        <v>1</v>
      </c>
    </row>
    <row r="48" spans="2:16" ht="14.25" thickBot="1">
      <c r="B48" s="297"/>
      <c r="C48" s="298" t="s">
        <v>95</v>
      </c>
      <c r="D48" s="185">
        <v>0</v>
      </c>
      <c r="E48" s="101">
        <v>1</v>
      </c>
      <c r="F48" s="101">
        <v>0</v>
      </c>
      <c r="G48" s="179">
        <v>2</v>
      </c>
      <c r="H48" s="101">
        <v>1</v>
      </c>
      <c r="I48" s="101">
        <v>0</v>
      </c>
      <c r="J48" s="101">
        <v>0</v>
      </c>
      <c r="K48" s="101">
        <v>1</v>
      </c>
      <c r="L48" s="101">
        <v>1</v>
      </c>
      <c r="M48" s="101">
        <v>0</v>
      </c>
      <c r="N48" s="101">
        <v>0</v>
      </c>
      <c r="O48" s="101">
        <v>0</v>
      </c>
      <c r="P48" s="91">
        <f t="shared" si="1"/>
        <v>6</v>
      </c>
    </row>
    <row r="49" spans="2:16" ht="14.25" thickTop="1">
      <c r="B49" s="300"/>
      <c r="C49" s="301" t="s">
        <v>75</v>
      </c>
      <c r="D49" s="186">
        <v>37</v>
      </c>
      <c r="E49" s="100">
        <v>51</v>
      </c>
      <c r="F49" s="100">
        <v>38</v>
      </c>
      <c r="G49" s="180">
        <v>24</v>
      </c>
      <c r="H49" s="100">
        <v>38</v>
      </c>
      <c r="I49" s="100">
        <v>45</v>
      </c>
      <c r="J49" s="100">
        <v>36</v>
      </c>
      <c r="K49" s="100">
        <v>21</v>
      </c>
      <c r="L49" s="100">
        <v>43</v>
      </c>
      <c r="M49" s="100">
        <v>75</v>
      </c>
      <c r="N49" s="100">
        <v>59</v>
      </c>
      <c r="O49" s="100">
        <v>46</v>
      </c>
      <c r="P49" s="92">
        <f t="shared" si="1"/>
        <v>513</v>
      </c>
    </row>
    <row r="50" spans="2:16" ht="13.5">
      <c r="B50" s="297"/>
      <c r="C50" s="298" t="s">
        <v>91</v>
      </c>
      <c r="D50" s="185">
        <v>20</v>
      </c>
      <c r="E50" s="101">
        <v>30</v>
      </c>
      <c r="F50" s="101">
        <v>36</v>
      </c>
      <c r="G50" s="179">
        <v>22</v>
      </c>
      <c r="H50" s="101">
        <v>29</v>
      </c>
      <c r="I50" s="101">
        <v>32</v>
      </c>
      <c r="J50" s="101">
        <v>25</v>
      </c>
      <c r="K50" s="101">
        <v>19</v>
      </c>
      <c r="L50" s="101">
        <v>17</v>
      </c>
      <c r="M50" s="101">
        <v>34</v>
      </c>
      <c r="N50" s="101">
        <v>20</v>
      </c>
      <c r="O50" s="101">
        <v>28</v>
      </c>
      <c r="P50" s="91">
        <f t="shared" si="1"/>
        <v>312</v>
      </c>
    </row>
    <row r="51" spans="2:16" ht="13.5">
      <c r="B51" s="302" t="s">
        <v>86</v>
      </c>
      <c r="C51" s="298" t="s">
        <v>93</v>
      </c>
      <c r="D51" s="185">
        <v>16</v>
      </c>
      <c r="E51" s="101">
        <v>12</v>
      </c>
      <c r="F51" s="101">
        <v>0</v>
      </c>
      <c r="G51" s="179">
        <v>0</v>
      </c>
      <c r="H51" s="101">
        <v>8</v>
      </c>
      <c r="I51" s="101">
        <v>12</v>
      </c>
      <c r="J51" s="101">
        <v>0</v>
      </c>
      <c r="K51" s="101">
        <v>0</v>
      </c>
      <c r="L51" s="101">
        <v>24</v>
      </c>
      <c r="M51" s="101">
        <v>38</v>
      </c>
      <c r="N51" s="101">
        <v>25</v>
      </c>
      <c r="O51" s="101">
        <v>14</v>
      </c>
      <c r="P51" s="91">
        <f t="shared" si="1"/>
        <v>149</v>
      </c>
    </row>
    <row r="52" spans="2:16" ht="13.5">
      <c r="B52" s="297"/>
      <c r="C52" s="298" t="s">
        <v>94</v>
      </c>
      <c r="D52" s="185">
        <v>0</v>
      </c>
      <c r="E52" s="101">
        <v>0</v>
      </c>
      <c r="F52" s="101">
        <v>0</v>
      </c>
      <c r="G52" s="179">
        <v>2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3</v>
      </c>
      <c r="N52" s="101">
        <v>0</v>
      </c>
      <c r="O52" s="101">
        <v>0</v>
      </c>
      <c r="P52" s="91">
        <f t="shared" si="1"/>
        <v>5</v>
      </c>
    </row>
    <row r="53" spans="2:16" ht="14.25" thickBot="1">
      <c r="B53" s="297"/>
      <c r="C53" s="298" t="s">
        <v>95</v>
      </c>
      <c r="D53" s="185">
        <v>1</v>
      </c>
      <c r="E53" s="101">
        <v>9</v>
      </c>
      <c r="F53" s="101">
        <v>2</v>
      </c>
      <c r="G53" s="179">
        <v>0</v>
      </c>
      <c r="H53" s="101">
        <v>1</v>
      </c>
      <c r="I53" s="101">
        <v>1</v>
      </c>
      <c r="J53" s="101">
        <v>11</v>
      </c>
      <c r="K53" s="101">
        <v>2</v>
      </c>
      <c r="L53" s="101">
        <v>2</v>
      </c>
      <c r="M53" s="101">
        <v>0</v>
      </c>
      <c r="N53" s="101">
        <v>14</v>
      </c>
      <c r="O53" s="101">
        <v>4</v>
      </c>
      <c r="P53" s="91">
        <f t="shared" si="1"/>
        <v>47</v>
      </c>
    </row>
    <row r="54" spans="2:16" ht="14.25" thickTop="1">
      <c r="B54" s="300"/>
      <c r="C54" s="301" t="s">
        <v>75</v>
      </c>
      <c r="D54" s="186">
        <v>26</v>
      </c>
      <c r="E54" s="100">
        <v>39</v>
      </c>
      <c r="F54" s="100">
        <v>27</v>
      </c>
      <c r="G54" s="180">
        <v>49</v>
      </c>
      <c r="H54" s="100">
        <v>37</v>
      </c>
      <c r="I54" s="100">
        <v>28</v>
      </c>
      <c r="J54" s="100">
        <v>34</v>
      </c>
      <c r="K54" s="100">
        <v>34</v>
      </c>
      <c r="L54" s="100">
        <v>30</v>
      </c>
      <c r="M54" s="100">
        <v>51</v>
      </c>
      <c r="N54" s="100">
        <v>18</v>
      </c>
      <c r="O54" s="100">
        <v>55</v>
      </c>
      <c r="P54" s="92">
        <f t="shared" si="1"/>
        <v>428</v>
      </c>
    </row>
    <row r="55" spans="2:16" ht="13.5">
      <c r="B55" s="297"/>
      <c r="C55" s="298" t="s">
        <v>91</v>
      </c>
      <c r="D55" s="185">
        <v>10</v>
      </c>
      <c r="E55" s="101">
        <v>19</v>
      </c>
      <c r="F55" s="101">
        <v>22</v>
      </c>
      <c r="G55" s="179">
        <v>19</v>
      </c>
      <c r="H55" s="101">
        <v>37</v>
      </c>
      <c r="I55" s="101">
        <v>28</v>
      </c>
      <c r="J55" s="101">
        <v>33</v>
      </c>
      <c r="K55" s="101">
        <v>33</v>
      </c>
      <c r="L55" s="101">
        <v>30</v>
      </c>
      <c r="M55" s="101">
        <v>29</v>
      </c>
      <c r="N55" s="101">
        <v>14</v>
      </c>
      <c r="O55" s="101">
        <v>15</v>
      </c>
      <c r="P55" s="91">
        <f t="shared" si="1"/>
        <v>289</v>
      </c>
    </row>
    <row r="56" spans="2:16" ht="13.5">
      <c r="B56" s="302" t="s">
        <v>87</v>
      </c>
      <c r="C56" s="298" t="s">
        <v>93</v>
      </c>
      <c r="D56" s="185">
        <v>14</v>
      </c>
      <c r="E56" s="101">
        <v>20</v>
      </c>
      <c r="F56" s="101">
        <v>5</v>
      </c>
      <c r="G56" s="179">
        <v>29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21</v>
      </c>
      <c r="N56" s="101">
        <v>4</v>
      </c>
      <c r="O56" s="101">
        <v>40</v>
      </c>
      <c r="P56" s="91">
        <f t="shared" si="1"/>
        <v>133</v>
      </c>
    </row>
    <row r="57" spans="2:16" ht="13.5">
      <c r="B57" s="297"/>
      <c r="C57" s="298" t="s">
        <v>94</v>
      </c>
      <c r="D57" s="185">
        <v>0</v>
      </c>
      <c r="E57" s="101">
        <v>0</v>
      </c>
      <c r="F57" s="101">
        <v>0</v>
      </c>
      <c r="G57" s="179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1</v>
      </c>
      <c r="N57" s="101">
        <v>0</v>
      </c>
      <c r="O57" s="101">
        <v>0</v>
      </c>
      <c r="P57" s="91">
        <f t="shared" si="1"/>
        <v>1</v>
      </c>
    </row>
    <row r="58" spans="2:16" ht="14.25" thickBot="1">
      <c r="B58" s="297"/>
      <c r="C58" s="298" t="s">
        <v>95</v>
      </c>
      <c r="D58" s="185">
        <v>2</v>
      </c>
      <c r="E58" s="101">
        <v>0</v>
      </c>
      <c r="F58" s="101">
        <v>0</v>
      </c>
      <c r="G58" s="179">
        <v>1</v>
      </c>
      <c r="H58" s="101">
        <v>0</v>
      </c>
      <c r="I58" s="101">
        <v>0</v>
      </c>
      <c r="J58" s="101">
        <v>1</v>
      </c>
      <c r="K58" s="101">
        <v>1</v>
      </c>
      <c r="L58" s="101">
        <v>0</v>
      </c>
      <c r="M58" s="101">
        <v>0</v>
      </c>
      <c r="N58" s="101">
        <v>0</v>
      </c>
      <c r="O58" s="101">
        <v>0</v>
      </c>
      <c r="P58" s="91">
        <f t="shared" si="1"/>
        <v>5</v>
      </c>
    </row>
    <row r="59" spans="2:16" ht="14.25" thickTop="1">
      <c r="B59" s="300"/>
      <c r="C59" s="301" t="s">
        <v>75</v>
      </c>
      <c r="D59" s="186">
        <v>19</v>
      </c>
      <c r="E59" s="100">
        <v>54</v>
      </c>
      <c r="F59" s="100">
        <v>41</v>
      </c>
      <c r="G59" s="180">
        <v>37</v>
      </c>
      <c r="H59" s="100">
        <v>29</v>
      </c>
      <c r="I59" s="100">
        <v>29</v>
      </c>
      <c r="J59" s="100">
        <v>17</v>
      </c>
      <c r="K59" s="100">
        <v>18</v>
      </c>
      <c r="L59" s="100">
        <v>28</v>
      </c>
      <c r="M59" s="100">
        <v>32</v>
      </c>
      <c r="N59" s="100">
        <v>24</v>
      </c>
      <c r="O59" s="100">
        <v>17</v>
      </c>
      <c r="P59" s="92">
        <f t="shared" si="1"/>
        <v>345</v>
      </c>
    </row>
    <row r="60" spans="2:16" ht="13.5">
      <c r="B60" s="297"/>
      <c r="C60" s="298" t="s">
        <v>91</v>
      </c>
      <c r="D60" s="185">
        <v>17</v>
      </c>
      <c r="E60" s="101">
        <v>22</v>
      </c>
      <c r="F60" s="101">
        <v>24</v>
      </c>
      <c r="G60" s="179">
        <v>20</v>
      </c>
      <c r="H60" s="101">
        <v>19</v>
      </c>
      <c r="I60" s="101">
        <v>16</v>
      </c>
      <c r="J60" s="101">
        <v>15</v>
      </c>
      <c r="K60" s="101">
        <v>13</v>
      </c>
      <c r="L60" s="101">
        <v>17</v>
      </c>
      <c r="M60" s="101">
        <v>15</v>
      </c>
      <c r="N60" s="101">
        <v>21</v>
      </c>
      <c r="O60" s="101">
        <v>13</v>
      </c>
      <c r="P60" s="91">
        <f t="shared" si="1"/>
        <v>212</v>
      </c>
    </row>
    <row r="61" spans="2:16" ht="13.5">
      <c r="B61" s="302" t="s">
        <v>88</v>
      </c>
      <c r="C61" s="298" t="s">
        <v>93</v>
      </c>
      <c r="D61" s="185">
        <v>0</v>
      </c>
      <c r="E61" s="101">
        <v>18</v>
      </c>
      <c r="F61" s="101">
        <v>10</v>
      </c>
      <c r="G61" s="179">
        <v>17</v>
      </c>
      <c r="H61" s="101">
        <v>9</v>
      </c>
      <c r="I61" s="101">
        <v>9</v>
      </c>
      <c r="J61" s="101">
        <v>0</v>
      </c>
      <c r="K61" s="101">
        <v>0</v>
      </c>
      <c r="L61" s="101">
        <v>0</v>
      </c>
      <c r="M61" s="101">
        <v>14</v>
      </c>
      <c r="N61" s="101">
        <v>0</v>
      </c>
      <c r="O61" s="101">
        <v>1</v>
      </c>
      <c r="P61" s="91">
        <f t="shared" si="1"/>
        <v>78</v>
      </c>
    </row>
    <row r="62" spans="2:16" ht="13.5">
      <c r="B62" s="297"/>
      <c r="C62" s="298" t="s">
        <v>94</v>
      </c>
      <c r="D62" s="185">
        <v>0</v>
      </c>
      <c r="E62" s="101">
        <v>0</v>
      </c>
      <c r="F62" s="101">
        <v>0</v>
      </c>
      <c r="G62" s="179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1</v>
      </c>
      <c r="M62" s="101">
        <v>0</v>
      </c>
      <c r="N62" s="101">
        <v>0</v>
      </c>
      <c r="O62" s="101">
        <v>0</v>
      </c>
      <c r="P62" s="91">
        <f t="shared" si="1"/>
        <v>1</v>
      </c>
    </row>
    <row r="63" spans="2:16" ht="14.25" thickBot="1">
      <c r="B63" s="297"/>
      <c r="C63" s="298" t="s">
        <v>95</v>
      </c>
      <c r="D63" s="185">
        <v>2</v>
      </c>
      <c r="E63" s="101">
        <v>14</v>
      </c>
      <c r="F63" s="101">
        <v>7</v>
      </c>
      <c r="G63" s="179">
        <v>0</v>
      </c>
      <c r="H63" s="101">
        <v>1</v>
      </c>
      <c r="I63" s="101">
        <v>4</v>
      </c>
      <c r="J63" s="101">
        <v>2</v>
      </c>
      <c r="K63" s="101">
        <v>5</v>
      </c>
      <c r="L63" s="101">
        <v>10</v>
      </c>
      <c r="M63" s="101">
        <v>3</v>
      </c>
      <c r="N63" s="101">
        <v>3</v>
      </c>
      <c r="O63" s="101">
        <v>3</v>
      </c>
      <c r="P63" s="91">
        <f t="shared" si="1"/>
        <v>54</v>
      </c>
    </row>
    <row r="64" spans="2:16" ht="14.25" thickTop="1">
      <c r="B64" s="300"/>
      <c r="C64" s="301" t="s">
        <v>75</v>
      </c>
      <c r="D64" s="186">
        <v>14</v>
      </c>
      <c r="E64" s="100">
        <v>29</v>
      </c>
      <c r="F64" s="100">
        <v>21</v>
      </c>
      <c r="G64" s="180">
        <v>14</v>
      </c>
      <c r="H64" s="100">
        <v>18</v>
      </c>
      <c r="I64" s="100">
        <v>10</v>
      </c>
      <c r="J64" s="100">
        <v>40</v>
      </c>
      <c r="K64" s="100">
        <v>18</v>
      </c>
      <c r="L64" s="100">
        <v>31</v>
      </c>
      <c r="M64" s="100">
        <v>14</v>
      </c>
      <c r="N64" s="100">
        <v>26</v>
      </c>
      <c r="O64" s="100">
        <v>16</v>
      </c>
      <c r="P64" s="92">
        <f t="shared" si="1"/>
        <v>251</v>
      </c>
    </row>
    <row r="65" spans="2:16" ht="13.5">
      <c r="B65" s="297"/>
      <c r="C65" s="298" t="s">
        <v>91</v>
      </c>
      <c r="D65" s="185">
        <v>6</v>
      </c>
      <c r="E65" s="101">
        <v>19</v>
      </c>
      <c r="F65" s="101">
        <v>19</v>
      </c>
      <c r="G65" s="179">
        <v>9</v>
      </c>
      <c r="H65" s="101">
        <v>18</v>
      </c>
      <c r="I65" s="101">
        <v>10</v>
      </c>
      <c r="J65" s="101">
        <v>17</v>
      </c>
      <c r="K65" s="101">
        <v>14</v>
      </c>
      <c r="L65" s="101">
        <v>11</v>
      </c>
      <c r="M65" s="101">
        <v>12</v>
      </c>
      <c r="N65" s="101">
        <v>17</v>
      </c>
      <c r="O65" s="101">
        <v>14</v>
      </c>
      <c r="P65" s="91">
        <f t="shared" si="1"/>
        <v>166</v>
      </c>
    </row>
    <row r="66" spans="2:16" ht="13.5">
      <c r="B66" s="302" t="s">
        <v>89</v>
      </c>
      <c r="C66" s="298" t="s">
        <v>93</v>
      </c>
      <c r="D66" s="185">
        <v>0</v>
      </c>
      <c r="E66" s="101">
        <v>8</v>
      </c>
      <c r="F66" s="101">
        <v>1</v>
      </c>
      <c r="G66" s="179">
        <v>5</v>
      </c>
      <c r="H66" s="101">
        <v>0</v>
      </c>
      <c r="I66" s="101">
        <v>0</v>
      </c>
      <c r="J66" s="101">
        <v>22</v>
      </c>
      <c r="K66" s="101">
        <v>0</v>
      </c>
      <c r="L66" s="101">
        <v>20</v>
      </c>
      <c r="M66" s="101">
        <v>0</v>
      </c>
      <c r="N66" s="101">
        <v>0</v>
      </c>
      <c r="O66" s="101">
        <v>0</v>
      </c>
      <c r="P66" s="91">
        <f t="shared" si="1"/>
        <v>56</v>
      </c>
    </row>
    <row r="67" spans="2:16" ht="13.5">
      <c r="B67" s="297"/>
      <c r="C67" s="298" t="s">
        <v>94</v>
      </c>
      <c r="D67" s="185">
        <v>0</v>
      </c>
      <c r="E67" s="101">
        <v>0</v>
      </c>
      <c r="F67" s="101">
        <v>1</v>
      </c>
      <c r="G67" s="179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1</v>
      </c>
      <c r="P67" s="91">
        <f t="shared" si="1"/>
        <v>2</v>
      </c>
    </row>
    <row r="68" spans="2:16" ht="14.25" thickBot="1">
      <c r="B68" s="297"/>
      <c r="C68" s="298" t="s">
        <v>95</v>
      </c>
      <c r="D68" s="185">
        <v>8</v>
      </c>
      <c r="E68" s="101">
        <v>2</v>
      </c>
      <c r="F68" s="101">
        <v>0</v>
      </c>
      <c r="G68" s="179">
        <v>0</v>
      </c>
      <c r="H68" s="101">
        <v>0</v>
      </c>
      <c r="I68" s="101">
        <v>0</v>
      </c>
      <c r="J68" s="101">
        <v>1</v>
      </c>
      <c r="K68" s="101">
        <v>4</v>
      </c>
      <c r="L68" s="101">
        <v>0</v>
      </c>
      <c r="M68" s="101">
        <v>2</v>
      </c>
      <c r="N68" s="101">
        <v>9</v>
      </c>
      <c r="O68" s="101">
        <v>1</v>
      </c>
      <c r="P68" s="91">
        <f aca="true" t="shared" si="2" ref="P68:P78">SUM(D68:O68)</f>
        <v>27</v>
      </c>
    </row>
    <row r="69" spans="2:16" ht="14.25" thickTop="1">
      <c r="B69" s="300"/>
      <c r="C69" s="301" t="s">
        <v>75</v>
      </c>
      <c r="D69" s="186">
        <v>19</v>
      </c>
      <c r="E69" s="100">
        <v>11</v>
      </c>
      <c r="F69" s="100">
        <v>28</v>
      </c>
      <c r="G69" s="180">
        <v>34</v>
      </c>
      <c r="H69" s="100">
        <v>29</v>
      </c>
      <c r="I69" s="100">
        <v>30</v>
      </c>
      <c r="J69" s="100">
        <v>20</v>
      </c>
      <c r="K69" s="100">
        <v>19</v>
      </c>
      <c r="L69" s="100">
        <v>25</v>
      </c>
      <c r="M69" s="100">
        <v>20</v>
      </c>
      <c r="N69" s="100">
        <v>27</v>
      </c>
      <c r="O69" s="100">
        <v>22</v>
      </c>
      <c r="P69" s="92">
        <f>SUM(D69:O69)</f>
        <v>284</v>
      </c>
    </row>
    <row r="70" spans="2:16" ht="13.5">
      <c r="B70" s="297"/>
      <c r="C70" s="298" t="s">
        <v>91</v>
      </c>
      <c r="D70" s="185">
        <v>15</v>
      </c>
      <c r="E70" s="101">
        <v>11</v>
      </c>
      <c r="F70" s="101">
        <v>26</v>
      </c>
      <c r="G70" s="179">
        <v>30</v>
      </c>
      <c r="H70" s="101">
        <v>22</v>
      </c>
      <c r="I70" s="101">
        <v>25</v>
      </c>
      <c r="J70" s="101">
        <v>20</v>
      </c>
      <c r="K70" s="101">
        <v>14</v>
      </c>
      <c r="L70" s="101">
        <v>24</v>
      </c>
      <c r="M70" s="101">
        <v>19</v>
      </c>
      <c r="N70" s="101">
        <v>24</v>
      </c>
      <c r="O70" s="101">
        <v>17</v>
      </c>
      <c r="P70" s="91">
        <f>SUM(D70:O70)</f>
        <v>247</v>
      </c>
    </row>
    <row r="71" spans="2:16" ht="13.5">
      <c r="B71" s="302" t="s">
        <v>90</v>
      </c>
      <c r="C71" s="298" t="s">
        <v>93</v>
      </c>
      <c r="D71" s="185">
        <v>0</v>
      </c>
      <c r="E71" s="101">
        <v>0</v>
      </c>
      <c r="F71" s="101">
        <v>0</v>
      </c>
      <c r="G71" s="179">
        <v>2</v>
      </c>
      <c r="H71" s="101">
        <v>5</v>
      </c>
      <c r="I71" s="101">
        <v>0</v>
      </c>
      <c r="J71" s="101">
        <v>0</v>
      </c>
      <c r="K71" s="101">
        <v>4</v>
      </c>
      <c r="L71" s="101">
        <v>0</v>
      </c>
      <c r="M71" s="101">
        <v>0</v>
      </c>
      <c r="N71" s="101">
        <v>3</v>
      </c>
      <c r="O71" s="101">
        <v>0</v>
      </c>
      <c r="P71" s="91">
        <f>SUM(D71:O71)</f>
        <v>14</v>
      </c>
    </row>
    <row r="72" spans="2:16" ht="13.5">
      <c r="B72" s="297"/>
      <c r="C72" s="298" t="s">
        <v>94</v>
      </c>
      <c r="D72" s="185">
        <v>0</v>
      </c>
      <c r="E72" s="101">
        <v>0</v>
      </c>
      <c r="F72" s="101">
        <v>0</v>
      </c>
      <c r="G72" s="179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91">
        <f>SUM(D72:O72)</f>
        <v>0</v>
      </c>
    </row>
    <row r="73" spans="2:16" ht="14.25" thickBot="1">
      <c r="B73" s="303"/>
      <c r="C73" s="304" t="s">
        <v>95</v>
      </c>
      <c r="D73" s="187">
        <v>4</v>
      </c>
      <c r="E73" s="103">
        <v>0</v>
      </c>
      <c r="F73" s="103">
        <v>2</v>
      </c>
      <c r="G73" s="183">
        <v>2</v>
      </c>
      <c r="H73" s="103">
        <v>2</v>
      </c>
      <c r="I73" s="103">
        <v>5</v>
      </c>
      <c r="J73" s="103">
        <v>0</v>
      </c>
      <c r="K73" s="103">
        <v>1</v>
      </c>
      <c r="L73" s="103">
        <v>1</v>
      </c>
      <c r="M73" s="103">
        <v>1</v>
      </c>
      <c r="N73" s="103">
        <v>0</v>
      </c>
      <c r="O73" s="103">
        <v>5</v>
      </c>
      <c r="P73" s="93">
        <f>SUM(D73:O73)</f>
        <v>23</v>
      </c>
    </row>
    <row r="74" spans="2:16" ht="14.25" thickTop="1">
      <c r="B74" s="300"/>
      <c r="C74" s="301" t="s">
        <v>75</v>
      </c>
      <c r="D74" s="186">
        <v>42</v>
      </c>
      <c r="E74" s="100">
        <v>44</v>
      </c>
      <c r="F74" s="100">
        <v>44</v>
      </c>
      <c r="G74" s="180">
        <v>47</v>
      </c>
      <c r="H74" s="100">
        <v>20</v>
      </c>
      <c r="I74" s="100">
        <v>31</v>
      </c>
      <c r="J74" s="100">
        <v>44</v>
      </c>
      <c r="K74" s="100">
        <v>8</v>
      </c>
      <c r="L74" s="100">
        <v>21</v>
      </c>
      <c r="M74" s="100">
        <v>13</v>
      </c>
      <c r="N74" s="100">
        <v>10</v>
      </c>
      <c r="O74" s="100">
        <v>23</v>
      </c>
      <c r="P74" s="92">
        <f t="shared" si="2"/>
        <v>347</v>
      </c>
    </row>
    <row r="75" spans="2:16" ht="13.5">
      <c r="B75" s="297"/>
      <c r="C75" s="298" t="s">
        <v>91</v>
      </c>
      <c r="D75" s="185">
        <v>23</v>
      </c>
      <c r="E75" s="101">
        <v>18</v>
      </c>
      <c r="F75" s="101">
        <v>20</v>
      </c>
      <c r="G75" s="179">
        <v>21</v>
      </c>
      <c r="H75" s="101">
        <v>19</v>
      </c>
      <c r="I75" s="101">
        <v>27</v>
      </c>
      <c r="J75" s="101">
        <v>22</v>
      </c>
      <c r="K75" s="101">
        <v>7</v>
      </c>
      <c r="L75" s="101">
        <v>17</v>
      </c>
      <c r="M75" s="101">
        <v>13</v>
      </c>
      <c r="N75" s="101">
        <v>10</v>
      </c>
      <c r="O75" s="101">
        <v>20</v>
      </c>
      <c r="P75" s="91">
        <f t="shared" si="2"/>
        <v>217</v>
      </c>
    </row>
    <row r="76" spans="2:16" ht="13.5">
      <c r="B76" s="302" t="s">
        <v>179</v>
      </c>
      <c r="C76" s="298" t="s">
        <v>93</v>
      </c>
      <c r="D76" s="185">
        <v>18</v>
      </c>
      <c r="E76" s="101">
        <v>24</v>
      </c>
      <c r="F76" s="101">
        <v>22</v>
      </c>
      <c r="G76" s="179">
        <v>24</v>
      </c>
      <c r="H76" s="101">
        <v>0</v>
      </c>
      <c r="I76" s="101">
        <v>1</v>
      </c>
      <c r="J76" s="101">
        <v>21</v>
      </c>
      <c r="K76" s="101">
        <v>1</v>
      </c>
      <c r="L76" s="101">
        <v>0</v>
      </c>
      <c r="M76" s="101">
        <v>0</v>
      </c>
      <c r="N76" s="101">
        <v>0</v>
      </c>
      <c r="O76" s="101">
        <v>0</v>
      </c>
      <c r="P76" s="91">
        <f t="shared" si="2"/>
        <v>111</v>
      </c>
    </row>
    <row r="77" spans="2:16" ht="13.5">
      <c r="B77" s="297"/>
      <c r="C77" s="298" t="s">
        <v>94</v>
      </c>
      <c r="D77" s="185">
        <v>0</v>
      </c>
      <c r="E77" s="101">
        <v>0</v>
      </c>
      <c r="F77" s="101">
        <v>0</v>
      </c>
      <c r="G77" s="179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91">
        <f t="shared" si="2"/>
        <v>0</v>
      </c>
    </row>
    <row r="78" spans="2:16" ht="14.25" thickBot="1">
      <c r="B78" s="303"/>
      <c r="C78" s="304" t="s">
        <v>95</v>
      </c>
      <c r="D78" s="187">
        <v>1</v>
      </c>
      <c r="E78" s="103">
        <v>2</v>
      </c>
      <c r="F78" s="103">
        <v>2</v>
      </c>
      <c r="G78" s="183">
        <v>2</v>
      </c>
      <c r="H78" s="103">
        <v>1</v>
      </c>
      <c r="I78" s="103">
        <v>3</v>
      </c>
      <c r="J78" s="103">
        <v>1</v>
      </c>
      <c r="K78" s="103">
        <v>0</v>
      </c>
      <c r="L78" s="103">
        <v>4</v>
      </c>
      <c r="M78" s="103">
        <v>0</v>
      </c>
      <c r="N78" s="103">
        <v>0</v>
      </c>
      <c r="O78" s="103">
        <v>3</v>
      </c>
      <c r="P78" s="93">
        <f t="shared" si="2"/>
        <v>19</v>
      </c>
    </row>
    <row r="79" ht="14.25" customHeight="1" thickTop="1"/>
  </sheetData>
  <sheetProtection/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50"/>
  <sheetViews>
    <sheetView view="pageBreakPreview" zoomScaleSheetLayoutView="100" zoomScalePageLayoutView="0" workbookViewId="0" topLeftCell="A1">
      <pane xSplit="3" ySplit="3" topLeftCell="D2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C37" sqref="AC37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34" customWidth="1"/>
    <col min="16" max="16" width="6.875" style="34" customWidth="1"/>
    <col min="17" max="22" width="5.625" style="34" customWidth="1"/>
    <col min="23" max="23" width="5.625" style="0" customWidth="1"/>
    <col min="24" max="32" width="6.875" style="0" customWidth="1"/>
    <col min="33" max="33" width="6.25390625" style="0" customWidth="1"/>
    <col min="34" max="34" width="2.75390625" style="0" customWidth="1"/>
  </cols>
  <sheetData>
    <row r="1" spans="3:33" ht="18" thickBot="1">
      <c r="C1" s="68"/>
      <c r="F1" s="664" t="s">
        <v>193</v>
      </c>
      <c r="N1" s="35"/>
      <c r="V1" s="35" t="s">
        <v>55</v>
      </c>
      <c r="AA1" s="718" t="s">
        <v>140</v>
      </c>
      <c r="AB1" s="718"/>
      <c r="AC1" s="718"/>
      <c r="AD1" s="718"/>
      <c r="AE1" s="718"/>
      <c r="AF1" s="718"/>
      <c r="AG1" s="718"/>
    </row>
    <row r="2" spans="2:33" ht="14.25" thickTop="1">
      <c r="B2" s="716" t="s">
        <v>118</v>
      </c>
      <c r="C2" s="717"/>
      <c r="D2" s="317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68"/>
      <c r="R2" s="369"/>
      <c r="S2" s="369"/>
      <c r="T2" s="369"/>
      <c r="U2" s="369"/>
      <c r="V2" s="369"/>
      <c r="W2" s="370"/>
      <c r="X2" s="371"/>
      <c r="Y2" s="372"/>
      <c r="Z2" s="370"/>
      <c r="AA2" s="370"/>
      <c r="AB2" s="370"/>
      <c r="AC2" s="370"/>
      <c r="AD2" s="370"/>
      <c r="AE2" s="370"/>
      <c r="AF2" s="373"/>
      <c r="AG2" s="374"/>
    </row>
    <row r="3" spans="2:33" ht="14.25" thickBot="1">
      <c r="B3" s="307"/>
      <c r="C3" s="308"/>
      <c r="D3" s="319" t="s">
        <v>56</v>
      </c>
      <c r="E3" s="419" t="s">
        <v>57</v>
      </c>
      <c r="F3" s="418" t="s">
        <v>58</v>
      </c>
      <c r="G3" s="418" t="s">
        <v>59</v>
      </c>
      <c r="H3" s="320" t="s">
        <v>60</v>
      </c>
      <c r="I3" s="320" t="s">
        <v>61</v>
      </c>
      <c r="J3" s="320" t="s">
        <v>62</v>
      </c>
      <c r="K3" s="320" t="s">
        <v>63</v>
      </c>
      <c r="L3" s="320" t="s">
        <v>64</v>
      </c>
      <c r="M3" s="320" t="s">
        <v>65</v>
      </c>
      <c r="N3" s="320" t="s">
        <v>66</v>
      </c>
      <c r="O3" s="320" t="s">
        <v>67</v>
      </c>
      <c r="P3" s="320" t="s">
        <v>15</v>
      </c>
      <c r="Q3" s="375" t="s">
        <v>68</v>
      </c>
      <c r="R3" s="376" t="s">
        <v>69</v>
      </c>
      <c r="S3" s="376" t="s">
        <v>70</v>
      </c>
      <c r="T3" s="376" t="s">
        <v>71</v>
      </c>
      <c r="U3" s="376" t="s">
        <v>72</v>
      </c>
      <c r="V3" s="376" t="s">
        <v>73</v>
      </c>
      <c r="W3" s="376" t="s">
        <v>122</v>
      </c>
      <c r="X3" s="377" t="s">
        <v>121</v>
      </c>
      <c r="Y3" s="378" t="s">
        <v>123</v>
      </c>
      <c r="Z3" s="376" t="s">
        <v>131</v>
      </c>
      <c r="AA3" s="376" t="s">
        <v>133</v>
      </c>
      <c r="AB3" s="402" t="s">
        <v>145</v>
      </c>
      <c r="AC3" s="402" t="s">
        <v>174</v>
      </c>
      <c r="AD3" s="402" t="s">
        <v>177</v>
      </c>
      <c r="AE3" s="402" t="s">
        <v>181</v>
      </c>
      <c r="AF3" s="379" t="s">
        <v>189</v>
      </c>
      <c r="AG3" s="380" t="s">
        <v>74</v>
      </c>
    </row>
    <row r="4" spans="2:33" ht="14.25" thickTop="1">
      <c r="B4" s="309"/>
      <c r="C4" s="310" t="s">
        <v>75</v>
      </c>
      <c r="D4" s="132">
        <v>1316</v>
      </c>
      <c r="E4" s="420">
        <v>1429</v>
      </c>
      <c r="F4" s="417">
        <v>1279</v>
      </c>
      <c r="G4" s="417">
        <v>1310</v>
      </c>
      <c r="H4" s="173">
        <v>1171</v>
      </c>
      <c r="I4" s="173">
        <v>1649</v>
      </c>
      <c r="J4" s="173">
        <v>1029</v>
      </c>
      <c r="K4" s="173">
        <v>1020</v>
      </c>
      <c r="L4" s="173">
        <v>1444</v>
      </c>
      <c r="M4" s="173">
        <v>1439</v>
      </c>
      <c r="N4" s="173">
        <v>1371</v>
      </c>
      <c r="O4" s="174">
        <v>1327</v>
      </c>
      <c r="P4" s="36">
        <f aca="true" t="shared" si="0" ref="P4:P13">SUM(D4:O4)</f>
        <v>15784</v>
      </c>
      <c r="Q4" s="37">
        <f>Q7+Q10</f>
        <v>28169</v>
      </c>
      <c r="R4" s="36">
        <f>R7+R10</f>
        <v>23047</v>
      </c>
      <c r="S4" s="36">
        <f>S7+S10</f>
        <v>22513</v>
      </c>
      <c r="T4" s="36">
        <f>T7+T10</f>
        <v>22031</v>
      </c>
      <c r="U4" s="36">
        <f>U7+U10</f>
        <v>21631</v>
      </c>
      <c r="V4" s="36">
        <v>26184</v>
      </c>
      <c r="W4" s="36">
        <f>W7+W10</f>
        <v>22466</v>
      </c>
      <c r="X4" s="117">
        <f>X7+X10</f>
        <v>18899</v>
      </c>
      <c r="Y4" s="118">
        <f>Y7+Y10</f>
        <v>18892</v>
      </c>
      <c r="Z4" s="36">
        <f>Z7+Z10</f>
        <v>17689</v>
      </c>
      <c r="AA4" s="36">
        <f>AA7+AA10</f>
        <v>16653</v>
      </c>
      <c r="AB4" s="36">
        <v>16733</v>
      </c>
      <c r="AC4" s="36">
        <v>17179</v>
      </c>
      <c r="AD4" s="36">
        <v>17747</v>
      </c>
      <c r="AE4" s="36">
        <v>16387</v>
      </c>
      <c r="AF4" s="122">
        <v>19130</v>
      </c>
      <c r="AG4" s="453">
        <f>(P4-AF4)/AF4</f>
        <v>-0.17490852064819656</v>
      </c>
    </row>
    <row r="5" spans="2:33" ht="13.5">
      <c r="B5" s="237" t="s">
        <v>76</v>
      </c>
      <c r="C5" s="311" t="s">
        <v>77</v>
      </c>
      <c r="D5" s="133">
        <v>857</v>
      </c>
      <c r="E5" s="133">
        <v>986</v>
      </c>
      <c r="F5" s="133">
        <v>960</v>
      </c>
      <c r="G5" s="415">
        <v>789</v>
      </c>
      <c r="H5" s="416">
        <v>921</v>
      </c>
      <c r="I5" s="416">
        <v>1141</v>
      </c>
      <c r="J5" s="416">
        <v>740</v>
      </c>
      <c r="K5" s="416">
        <v>855</v>
      </c>
      <c r="L5" s="416">
        <v>851</v>
      </c>
      <c r="M5" s="416">
        <v>1022</v>
      </c>
      <c r="N5" s="416">
        <v>1017</v>
      </c>
      <c r="O5" s="415">
        <v>997</v>
      </c>
      <c r="P5" s="9">
        <f t="shared" si="0"/>
        <v>11136</v>
      </c>
      <c r="Q5" s="7"/>
      <c r="R5" s="9"/>
      <c r="S5" s="9"/>
      <c r="T5" s="9"/>
      <c r="U5" s="9"/>
      <c r="V5" s="9"/>
      <c r="W5" s="9"/>
      <c r="X5" s="52">
        <v>12664</v>
      </c>
      <c r="Y5" s="94">
        <v>13734</v>
      </c>
      <c r="Z5" s="111">
        <v>13217</v>
      </c>
      <c r="AA5" s="111">
        <v>11353</v>
      </c>
      <c r="AB5" s="111">
        <v>10796</v>
      </c>
      <c r="AC5" s="111">
        <v>12418</v>
      </c>
      <c r="AD5" s="111">
        <v>12541</v>
      </c>
      <c r="AE5" s="111">
        <v>11547</v>
      </c>
      <c r="AF5" s="99">
        <v>13141</v>
      </c>
      <c r="AG5" s="323">
        <f aca="true" t="shared" si="1" ref="AG5:AG48">(P5-AF5)/AF5</f>
        <v>-0.1525759074651853</v>
      </c>
    </row>
    <row r="6" spans="2:33" ht="14.25" thickBot="1">
      <c r="B6" s="307"/>
      <c r="C6" s="311" t="s">
        <v>33</v>
      </c>
      <c r="D6" s="133">
        <v>459</v>
      </c>
      <c r="E6" s="133">
        <v>443</v>
      </c>
      <c r="F6" s="133">
        <v>319</v>
      </c>
      <c r="G6" s="175">
        <v>521</v>
      </c>
      <c r="H6" s="133">
        <v>250</v>
      </c>
      <c r="I6" s="133">
        <v>508</v>
      </c>
      <c r="J6" s="133">
        <v>289</v>
      </c>
      <c r="K6" s="133">
        <v>165</v>
      </c>
      <c r="L6" s="133">
        <v>593</v>
      </c>
      <c r="M6" s="133">
        <v>417</v>
      </c>
      <c r="N6" s="133">
        <v>354</v>
      </c>
      <c r="O6" s="133">
        <v>330</v>
      </c>
      <c r="P6" s="9">
        <f t="shared" si="0"/>
        <v>4648</v>
      </c>
      <c r="Q6" s="7"/>
      <c r="R6" s="9"/>
      <c r="S6" s="9"/>
      <c r="T6" s="9"/>
      <c r="U6" s="9"/>
      <c r="V6" s="9"/>
      <c r="W6" s="9"/>
      <c r="X6" s="53">
        <v>6703</v>
      </c>
      <c r="Y6" s="95">
        <v>5557</v>
      </c>
      <c r="Z6" s="112">
        <v>4840</v>
      </c>
      <c r="AA6" s="65">
        <v>5613</v>
      </c>
      <c r="AB6" s="65">
        <v>5937</v>
      </c>
      <c r="AC6" s="65">
        <v>4761</v>
      </c>
      <c r="AD6" s="65">
        <v>5206</v>
      </c>
      <c r="AE6" s="65">
        <v>4840</v>
      </c>
      <c r="AF6" s="98">
        <v>5989</v>
      </c>
      <c r="AG6" s="324">
        <f t="shared" si="1"/>
        <v>-0.22391050258807815</v>
      </c>
    </row>
    <row r="7" spans="2:33" ht="14.25" thickTop="1">
      <c r="B7" s="312"/>
      <c r="C7" s="313" t="s">
        <v>75</v>
      </c>
      <c r="D7" s="134">
        <v>1115</v>
      </c>
      <c r="E7" s="134">
        <v>1295</v>
      </c>
      <c r="F7" s="134">
        <v>1098</v>
      </c>
      <c r="G7" s="176">
        <v>1150</v>
      </c>
      <c r="H7" s="134">
        <v>1019</v>
      </c>
      <c r="I7" s="134">
        <v>1387</v>
      </c>
      <c r="J7" s="134">
        <v>855</v>
      </c>
      <c r="K7" s="134">
        <v>896</v>
      </c>
      <c r="L7" s="134">
        <v>1268</v>
      </c>
      <c r="M7" s="134">
        <v>1212</v>
      </c>
      <c r="N7" s="134">
        <v>1154</v>
      </c>
      <c r="O7" s="134">
        <v>1105</v>
      </c>
      <c r="P7" s="5">
        <f t="shared" si="0"/>
        <v>13554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54">
        <f>X13+X16+X19+X22+X25+X28+X31+X34+X37+X40+X46</f>
        <v>11701</v>
      </c>
      <c r="Y7" s="51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6">
        <v>16175</v>
      </c>
      <c r="AG7" s="325">
        <f t="shared" si="1"/>
        <v>-0.1620401854714065</v>
      </c>
    </row>
    <row r="8" spans="2:33" ht="13.5">
      <c r="B8" s="237" t="s">
        <v>78</v>
      </c>
      <c r="C8" s="311" t="s">
        <v>77</v>
      </c>
      <c r="D8" s="133">
        <v>732</v>
      </c>
      <c r="E8" s="133">
        <v>852</v>
      </c>
      <c r="F8" s="133">
        <v>813</v>
      </c>
      <c r="G8" s="175">
        <v>668</v>
      </c>
      <c r="H8" s="133">
        <v>791</v>
      </c>
      <c r="I8" s="133">
        <v>957</v>
      </c>
      <c r="J8" s="133">
        <v>608</v>
      </c>
      <c r="K8" s="133">
        <v>746</v>
      </c>
      <c r="L8" s="133">
        <v>725</v>
      </c>
      <c r="M8" s="133">
        <v>847</v>
      </c>
      <c r="N8" s="133">
        <v>862</v>
      </c>
      <c r="O8" s="133">
        <v>833</v>
      </c>
      <c r="P8" s="9">
        <f t="shared" si="0"/>
        <v>9434</v>
      </c>
      <c r="Q8" s="7"/>
      <c r="R8" s="9"/>
      <c r="S8" s="9"/>
      <c r="T8" s="9"/>
      <c r="U8" s="9"/>
      <c r="V8" s="9"/>
      <c r="W8" s="9"/>
      <c r="X8" s="52">
        <v>7315</v>
      </c>
      <c r="Y8" s="94">
        <v>8034</v>
      </c>
      <c r="Z8" s="111">
        <v>8073</v>
      </c>
      <c r="AA8" s="111">
        <v>6948</v>
      </c>
      <c r="AB8" s="111">
        <v>6755</v>
      </c>
      <c r="AC8" s="111">
        <v>7902</v>
      </c>
      <c r="AD8" s="111">
        <v>8048</v>
      </c>
      <c r="AE8" s="111">
        <v>8632</v>
      </c>
      <c r="AF8" s="99">
        <v>10710</v>
      </c>
      <c r="AG8" s="323">
        <f t="shared" si="1"/>
        <v>-0.11914098972922502</v>
      </c>
    </row>
    <row r="9" spans="2:33" ht="14.25" thickBot="1">
      <c r="B9" s="307"/>
      <c r="C9" s="311" t="s">
        <v>33</v>
      </c>
      <c r="D9" s="133">
        <v>383</v>
      </c>
      <c r="E9" s="133">
        <v>443</v>
      </c>
      <c r="F9" s="133">
        <v>285</v>
      </c>
      <c r="G9" s="175">
        <v>482</v>
      </c>
      <c r="H9" s="133">
        <v>228</v>
      </c>
      <c r="I9" s="133">
        <v>430</v>
      </c>
      <c r="J9" s="133">
        <v>247</v>
      </c>
      <c r="K9" s="133">
        <v>150</v>
      </c>
      <c r="L9" s="133">
        <v>543</v>
      </c>
      <c r="M9" s="133">
        <v>365</v>
      </c>
      <c r="N9" s="133">
        <v>292</v>
      </c>
      <c r="O9" s="133">
        <v>272</v>
      </c>
      <c r="P9" s="9">
        <f t="shared" si="0"/>
        <v>4120</v>
      </c>
      <c r="Q9" s="7"/>
      <c r="R9" s="9"/>
      <c r="S9" s="9"/>
      <c r="T9" s="9"/>
      <c r="U9" s="9"/>
      <c r="V9" s="9"/>
      <c r="W9" s="9"/>
      <c r="X9" s="53">
        <v>4854</v>
      </c>
      <c r="Y9" s="95">
        <v>4342</v>
      </c>
      <c r="Z9" s="112">
        <v>3724</v>
      </c>
      <c r="AA9" s="137">
        <v>4366</v>
      </c>
      <c r="AB9" s="137">
        <v>4811</v>
      </c>
      <c r="AC9" s="137">
        <v>3514</v>
      </c>
      <c r="AD9" s="137">
        <v>3998</v>
      </c>
      <c r="AE9" s="137">
        <v>3875</v>
      </c>
      <c r="AF9" s="116">
        <v>5465</v>
      </c>
      <c r="AG9" s="403">
        <f t="shared" si="1"/>
        <v>-0.24611161939615736</v>
      </c>
    </row>
    <row r="10" spans="2:33" ht="14.25" thickTop="1">
      <c r="B10" s="312"/>
      <c r="C10" s="313" t="s">
        <v>75</v>
      </c>
      <c r="D10" s="134">
        <v>201</v>
      </c>
      <c r="E10" s="134">
        <v>134</v>
      </c>
      <c r="F10" s="134">
        <v>181</v>
      </c>
      <c r="G10" s="176">
        <v>160</v>
      </c>
      <c r="H10" s="134">
        <v>152</v>
      </c>
      <c r="I10" s="134">
        <v>262</v>
      </c>
      <c r="J10" s="134">
        <v>174</v>
      </c>
      <c r="K10" s="134">
        <v>124</v>
      </c>
      <c r="L10" s="134">
        <v>176</v>
      </c>
      <c r="M10" s="134">
        <v>227</v>
      </c>
      <c r="N10" s="134">
        <v>217</v>
      </c>
      <c r="O10" s="134">
        <v>222</v>
      </c>
      <c r="P10" s="5">
        <f t="shared" si="0"/>
        <v>2230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54">
        <v>7198</v>
      </c>
      <c r="Y10" s="51">
        <v>6915</v>
      </c>
      <c r="Z10" s="5">
        <v>6260</v>
      </c>
      <c r="AA10" s="5">
        <v>5652</v>
      </c>
      <c r="AB10" s="65">
        <v>5167</v>
      </c>
      <c r="AC10" s="65">
        <v>5763</v>
      </c>
      <c r="AD10" s="65">
        <v>5701</v>
      </c>
      <c r="AE10" s="65">
        <v>3880</v>
      </c>
      <c r="AF10" s="98">
        <v>2955</v>
      </c>
      <c r="AG10" s="325">
        <f t="shared" si="1"/>
        <v>-0.24534686971235195</v>
      </c>
    </row>
    <row r="11" spans="2:33" ht="13.5">
      <c r="B11" s="237" t="s">
        <v>79</v>
      </c>
      <c r="C11" s="311" t="s">
        <v>77</v>
      </c>
      <c r="D11" s="606">
        <v>125</v>
      </c>
      <c r="E11" s="133">
        <v>134</v>
      </c>
      <c r="F11" s="133">
        <v>147</v>
      </c>
      <c r="G11" s="175">
        <v>121</v>
      </c>
      <c r="H11" s="133">
        <v>130</v>
      </c>
      <c r="I11" s="133">
        <v>184</v>
      </c>
      <c r="J11" s="133">
        <v>132</v>
      </c>
      <c r="K11" s="133">
        <v>109</v>
      </c>
      <c r="L11" s="133">
        <v>126</v>
      </c>
      <c r="M11" s="133">
        <v>175</v>
      </c>
      <c r="N11" s="133">
        <v>155</v>
      </c>
      <c r="O11" s="175">
        <v>164</v>
      </c>
      <c r="P11" s="9">
        <f t="shared" si="0"/>
        <v>1702</v>
      </c>
      <c r="Q11" s="7"/>
      <c r="R11" s="9"/>
      <c r="S11" s="9"/>
      <c r="T11" s="9"/>
      <c r="U11" s="9"/>
      <c r="V11" s="9"/>
      <c r="W11" s="9"/>
      <c r="X11" s="52">
        <v>5349</v>
      </c>
      <c r="Y11" s="94">
        <v>5700</v>
      </c>
      <c r="Z11" s="111">
        <v>5144</v>
      </c>
      <c r="AA11" s="111">
        <v>4405</v>
      </c>
      <c r="AB11" s="111">
        <v>4041</v>
      </c>
      <c r="AC11" s="111">
        <v>4516</v>
      </c>
      <c r="AD11" s="111">
        <v>4493</v>
      </c>
      <c r="AE11" s="111">
        <v>2915</v>
      </c>
      <c r="AF11" s="99">
        <v>2431</v>
      </c>
      <c r="AG11" s="323">
        <f t="shared" si="1"/>
        <v>-0.29987659399424105</v>
      </c>
    </row>
    <row r="12" spans="2:33" ht="14.25" thickBot="1">
      <c r="B12" s="608"/>
      <c r="C12" s="609" t="s">
        <v>33</v>
      </c>
      <c r="D12" s="610">
        <v>76</v>
      </c>
      <c r="E12" s="135">
        <v>0</v>
      </c>
      <c r="F12" s="135">
        <v>34</v>
      </c>
      <c r="G12" s="321">
        <v>39</v>
      </c>
      <c r="H12" s="135">
        <v>22</v>
      </c>
      <c r="I12" s="135">
        <v>78</v>
      </c>
      <c r="J12" s="135">
        <v>42</v>
      </c>
      <c r="K12" s="135">
        <v>15</v>
      </c>
      <c r="L12" s="135">
        <v>50</v>
      </c>
      <c r="M12" s="135">
        <v>52</v>
      </c>
      <c r="N12" s="135">
        <v>62</v>
      </c>
      <c r="O12" s="321">
        <v>58</v>
      </c>
      <c r="P12" s="611">
        <f t="shared" si="0"/>
        <v>528</v>
      </c>
      <c r="Q12" s="612"/>
      <c r="R12" s="611"/>
      <c r="S12" s="611"/>
      <c r="T12" s="611"/>
      <c r="U12" s="611"/>
      <c r="V12" s="611"/>
      <c r="W12" s="611"/>
      <c r="X12" s="613">
        <v>1849</v>
      </c>
      <c r="Y12" s="614">
        <v>1215</v>
      </c>
      <c r="Z12" s="611">
        <v>1116</v>
      </c>
      <c r="AA12" s="615">
        <v>1247</v>
      </c>
      <c r="AB12" s="615">
        <v>1126</v>
      </c>
      <c r="AC12" s="615">
        <v>1247</v>
      </c>
      <c r="AD12" s="615">
        <v>1208</v>
      </c>
      <c r="AE12" s="615">
        <v>965</v>
      </c>
      <c r="AF12" s="616">
        <v>524</v>
      </c>
      <c r="AG12" s="617">
        <f t="shared" si="1"/>
        <v>0.007633587786259542</v>
      </c>
    </row>
    <row r="13" spans="2:33" ht="13.5">
      <c r="B13" s="307"/>
      <c r="C13" s="316" t="s">
        <v>75</v>
      </c>
      <c r="D13" s="132">
        <v>149</v>
      </c>
      <c r="E13" s="132">
        <v>162</v>
      </c>
      <c r="F13" s="132">
        <v>206</v>
      </c>
      <c r="G13" s="604">
        <v>387</v>
      </c>
      <c r="H13" s="132">
        <v>182</v>
      </c>
      <c r="I13" s="132">
        <v>215</v>
      </c>
      <c r="J13" s="132">
        <v>236</v>
      </c>
      <c r="K13" s="132">
        <v>157</v>
      </c>
      <c r="L13" s="132">
        <v>289</v>
      </c>
      <c r="M13" s="132">
        <v>193</v>
      </c>
      <c r="N13" s="132">
        <v>172</v>
      </c>
      <c r="O13" s="132">
        <v>269</v>
      </c>
      <c r="P13" s="65">
        <f t="shared" si="0"/>
        <v>2617</v>
      </c>
      <c r="Q13" s="66">
        <v>3454</v>
      </c>
      <c r="R13" s="114">
        <v>2964</v>
      </c>
      <c r="S13" s="114">
        <v>3086</v>
      </c>
      <c r="T13" s="114">
        <v>2963</v>
      </c>
      <c r="U13" s="114">
        <v>3077</v>
      </c>
      <c r="V13" s="114">
        <v>3914</v>
      </c>
      <c r="W13" s="114">
        <v>3210</v>
      </c>
      <c r="X13" s="67">
        <v>3070</v>
      </c>
      <c r="Y13" s="97">
        <v>3079</v>
      </c>
      <c r="Z13" s="114">
        <v>2935</v>
      </c>
      <c r="AA13" s="114">
        <v>2774</v>
      </c>
      <c r="AB13" s="65">
        <v>2562</v>
      </c>
      <c r="AC13" s="65">
        <v>2480</v>
      </c>
      <c r="AD13" s="65">
        <v>2868</v>
      </c>
      <c r="AE13" s="65">
        <v>2832</v>
      </c>
      <c r="AF13" s="98">
        <v>3013</v>
      </c>
      <c r="AG13" s="607">
        <f t="shared" si="1"/>
        <v>-0.13143046797212082</v>
      </c>
    </row>
    <row r="14" spans="2:33" ht="13.5">
      <c r="B14" s="237" t="s">
        <v>80</v>
      </c>
      <c r="C14" s="311" t="s">
        <v>77</v>
      </c>
      <c r="D14" s="133">
        <v>141</v>
      </c>
      <c r="E14" s="133">
        <v>136</v>
      </c>
      <c r="F14" s="133">
        <v>136</v>
      </c>
      <c r="G14" s="175">
        <v>165</v>
      </c>
      <c r="H14" s="133">
        <v>142</v>
      </c>
      <c r="I14" s="133">
        <v>135</v>
      </c>
      <c r="J14" s="133">
        <v>127</v>
      </c>
      <c r="K14" s="133">
        <v>138</v>
      </c>
      <c r="L14" s="133">
        <v>175</v>
      </c>
      <c r="M14" s="133">
        <v>151</v>
      </c>
      <c r="N14" s="133">
        <v>134</v>
      </c>
      <c r="O14" s="133">
        <v>169</v>
      </c>
      <c r="P14" s="9">
        <f aca="true" t="shared" si="2" ref="P14:P48">SUM(D14:O14)</f>
        <v>1749</v>
      </c>
      <c r="Q14" s="7"/>
      <c r="R14" s="9"/>
      <c r="S14" s="9"/>
      <c r="T14" s="9"/>
      <c r="U14" s="9"/>
      <c r="V14" s="9"/>
      <c r="W14" s="9"/>
      <c r="X14" s="52">
        <v>1633</v>
      </c>
      <c r="Y14" s="94">
        <v>1874</v>
      </c>
      <c r="Z14" s="111">
        <v>1907</v>
      </c>
      <c r="AA14" s="111">
        <v>1592</v>
      </c>
      <c r="AB14" s="111">
        <v>1336</v>
      </c>
      <c r="AC14" s="111">
        <v>1615</v>
      </c>
      <c r="AD14" s="111">
        <v>1566</v>
      </c>
      <c r="AE14" s="111">
        <v>2104</v>
      </c>
      <c r="AF14" s="99">
        <v>1869</v>
      </c>
      <c r="AG14" s="323">
        <f t="shared" si="1"/>
        <v>-0.06420545746388442</v>
      </c>
    </row>
    <row r="15" spans="2:33" ht="14.25" thickBot="1">
      <c r="B15" s="307"/>
      <c r="C15" s="311" t="s">
        <v>33</v>
      </c>
      <c r="D15" s="133">
        <v>8</v>
      </c>
      <c r="E15" s="133">
        <v>26</v>
      </c>
      <c r="F15" s="133">
        <v>70</v>
      </c>
      <c r="G15" s="175">
        <v>222</v>
      </c>
      <c r="H15" s="133">
        <v>40</v>
      </c>
      <c r="I15" s="133">
        <v>80</v>
      </c>
      <c r="J15" s="133">
        <v>109</v>
      </c>
      <c r="K15" s="133">
        <v>19</v>
      </c>
      <c r="L15" s="133">
        <v>114</v>
      </c>
      <c r="M15" s="133">
        <v>42</v>
      </c>
      <c r="N15" s="133">
        <v>38</v>
      </c>
      <c r="O15" s="133">
        <v>100</v>
      </c>
      <c r="P15" s="9">
        <f t="shared" si="2"/>
        <v>868</v>
      </c>
      <c r="Q15" s="7"/>
      <c r="R15" s="9"/>
      <c r="S15" s="9"/>
      <c r="T15" s="9"/>
      <c r="U15" s="9"/>
      <c r="V15" s="9"/>
      <c r="W15" s="9"/>
      <c r="X15" s="53">
        <v>1437</v>
      </c>
      <c r="Y15" s="95">
        <v>1205</v>
      </c>
      <c r="Z15" s="112">
        <v>1028</v>
      </c>
      <c r="AA15" s="65">
        <v>1182</v>
      </c>
      <c r="AB15" s="65">
        <v>1226</v>
      </c>
      <c r="AC15" s="65">
        <v>865</v>
      </c>
      <c r="AD15" s="65">
        <v>1302</v>
      </c>
      <c r="AE15" s="65">
        <v>728</v>
      </c>
      <c r="AF15" s="98">
        <v>1144</v>
      </c>
      <c r="AG15" s="403">
        <f t="shared" si="1"/>
        <v>-0.24125874125874125</v>
      </c>
    </row>
    <row r="16" spans="2:33" ht="14.25" thickTop="1">
      <c r="B16" s="312"/>
      <c r="C16" s="313" t="s">
        <v>75</v>
      </c>
      <c r="D16" s="134">
        <v>392</v>
      </c>
      <c r="E16" s="134">
        <v>510</v>
      </c>
      <c r="F16" s="134">
        <v>263</v>
      </c>
      <c r="G16" s="176">
        <v>263</v>
      </c>
      <c r="H16" s="134">
        <v>286</v>
      </c>
      <c r="I16" s="134">
        <v>361</v>
      </c>
      <c r="J16" s="134">
        <v>142</v>
      </c>
      <c r="K16" s="134">
        <v>246</v>
      </c>
      <c r="L16" s="134">
        <v>330</v>
      </c>
      <c r="M16" s="134">
        <v>283</v>
      </c>
      <c r="N16" s="134">
        <v>335</v>
      </c>
      <c r="O16" s="134">
        <v>165</v>
      </c>
      <c r="P16" s="5">
        <f t="shared" si="2"/>
        <v>3576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55">
        <v>2399</v>
      </c>
      <c r="Y16" s="96">
        <v>2446</v>
      </c>
      <c r="Z16" s="113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6">
        <v>4525</v>
      </c>
      <c r="AG16" s="325">
        <f t="shared" si="1"/>
        <v>-0.20972375690607734</v>
      </c>
    </row>
    <row r="17" spans="2:33" ht="13.5">
      <c r="B17" s="237" t="s">
        <v>81</v>
      </c>
      <c r="C17" s="311" t="s">
        <v>77</v>
      </c>
      <c r="D17" s="133">
        <v>156</v>
      </c>
      <c r="E17" s="133">
        <v>246</v>
      </c>
      <c r="F17" s="133">
        <v>150</v>
      </c>
      <c r="G17" s="175">
        <v>108</v>
      </c>
      <c r="H17" s="133">
        <v>193</v>
      </c>
      <c r="I17" s="133">
        <v>228</v>
      </c>
      <c r="J17" s="133">
        <v>97</v>
      </c>
      <c r="K17" s="133">
        <v>186</v>
      </c>
      <c r="L17" s="133">
        <v>129</v>
      </c>
      <c r="M17" s="133">
        <v>194</v>
      </c>
      <c r="N17" s="133">
        <v>232</v>
      </c>
      <c r="O17" s="133">
        <v>127</v>
      </c>
      <c r="P17" s="9">
        <f t="shared" si="2"/>
        <v>2046</v>
      </c>
      <c r="Q17" s="7"/>
      <c r="R17" s="9"/>
      <c r="S17" s="9"/>
      <c r="T17" s="9"/>
      <c r="U17" s="9"/>
      <c r="V17" s="9"/>
      <c r="W17" s="9"/>
      <c r="X17" s="52">
        <v>1467</v>
      </c>
      <c r="Y17" s="94">
        <v>1521</v>
      </c>
      <c r="Z17" s="111">
        <v>1563</v>
      </c>
      <c r="AA17" s="111">
        <v>1303</v>
      </c>
      <c r="AB17" s="111">
        <v>1404</v>
      </c>
      <c r="AC17" s="111">
        <v>1611</v>
      </c>
      <c r="AD17" s="111">
        <v>1635</v>
      </c>
      <c r="AE17" s="111">
        <v>1552</v>
      </c>
      <c r="AF17" s="99">
        <v>2495</v>
      </c>
      <c r="AG17" s="323">
        <f t="shared" si="1"/>
        <v>-0.17995991983967935</v>
      </c>
    </row>
    <row r="18" spans="2:33" ht="14.25" thickBot="1">
      <c r="B18" s="307"/>
      <c r="C18" s="311" t="s">
        <v>33</v>
      </c>
      <c r="D18" s="133">
        <v>236</v>
      </c>
      <c r="E18" s="133">
        <v>264</v>
      </c>
      <c r="F18" s="133">
        <v>113</v>
      </c>
      <c r="G18" s="175">
        <v>155</v>
      </c>
      <c r="H18" s="133">
        <v>93</v>
      </c>
      <c r="I18" s="133">
        <v>133</v>
      </c>
      <c r="J18" s="133">
        <v>45</v>
      </c>
      <c r="K18" s="133">
        <v>60</v>
      </c>
      <c r="L18" s="133">
        <v>201</v>
      </c>
      <c r="M18" s="133">
        <v>89</v>
      </c>
      <c r="N18" s="133">
        <v>103</v>
      </c>
      <c r="O18" s="133">
        <v>38</v>
      </c>
      <c r="P18" s="9">
        <f t="shared" si="2"/>
        <v>1530</v>
      </c>
      <c r="Q18" s="7"/>
      <c r="R18" s="9"/>
      <c r="S18" s="9"/>
      <c r="T18" s="9"/>
      <c r="U18" s="9"/>
      <c r="V18" s="9"/>
      <c r="W18" s="9"/>
      <c r="X18" s="53">
        <v>932</v>
      </c>
      <c r="Y18" s="95">
        <v>925</v>
      </c>
      <c r="Z18" s="112">
        <v>918</v>
      </c>
      <c r="AA18" s="137">
        <v>1025</v>
      </c>
      <c r="AB18" s="137">
        <v>1543</v>
      </c>
      <c r="AC18" s="137">
        <v>873</v>
      </c>
      <c r="AD18" s="137">
        <v>1175</v>
      </c>
      <c r="AE18" s="137">
        <v>1093</v>
      </c>
      <c r="AF18" s="116">
        <v>2030</v>
      </c>
      <c r="AG18" s="403">
        <f t="shared" si="1"/>
        <v>-0.24630541871921183</v>
      </c>
    </row>
    <row r="19" spans="2:33" ht="14.25" thickTop="1">
      <c r="B19" s="312"/>
      <c r="C19" s="313" t="s">
        <v>75</v>
      </c>
      <c r="D19" s="134">
        <v>48</v>
      </c>
      <c r="E19" s="134">
        <v>65</v>
      </c>
      <c r="F19" s="134">
        <v>63</v>
      </c>
      <c r="G19" s="176">
        <v>56</v>
      </c>
      <c r="H19" s="134">
        <v>69</v>
      </c>
      <c r="I19" s="134">
        <v>75</v>
      </c>
      <c r="J19" s="134">
        <v>33</v>
      </c>
      <c r="K19" s="134">
        <v>66</v>
      </c>
      <c r="L19" s="134">
        <v>51</v>
      </c>
      <c r="M19" s="134">
        <v>51</v>
      </c>
      <c r="N19" s="134">
        <v>78</v>
      </c>
      <c r="O19" s="134">
        <v>98</v>
      </c>
      <c r="P19" s="5">
        <f t="shared" si="2"/>
        <v>753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55">
        <v>728</v>
      </c>
      <c r="Y19" s="96">
        <v>695</v>
      </c>
      <c r="Z19" s="113">
        <v>629</v>
      </c>
      <c r="AA19" s="65">
        <v>557</v>
      </c>
      <c r="AB19" s="65">
        <v>662</v>
      </c>
      <c r="AC19" s="65">
        <v>632</v>
      </c>
      <c r="AD19" s="65">
        <v>729</v>
      </c>
      <c r="AE19" s="65">
        <v>750</v>
      </c>
      <c r="AF19" s="98">
        <v>937</v>
      </c>
      <c r="AG19" s="322">
        <f t="shared" si="1"/>
        <v>-0.19637139807897544</v>
      </c>
    </row>
    <row r="20" spans="2:33" ht="13.5">
      <c r="B20" s="237" t="s">
        <v>82</v>
      </c>
      <c r="C20" s="311" t="s">
        <v>77</v>
      </c>
      <c r="D20" s="133">
        <v>40</v>
      </c>
      <c r="E20" s="133">
        <v>59</v>
      </c>
      <c r="F20" s="133">
        <v>55</v>
      </c>
      <c r="G20" s="175">
        <v>40</v>
      </c>
      <c r="H20" s="133">
        <v>53</v>
      </c>
      <c r="I20" s="133">
        <v>67</v>
      </c>
      <c r="J20" s="133">
        <v>33</v>
      </c>
      <c r="K20" s="133">
        <v>49</v>
      </c>
      <c r="L20" s="133">
        <v>51</v>
      </c>
      <c r="M20" s="133">
        <v>51</v>
      </c>
      <c r="N20" s="133">
        <v>52</v>
      </c>
      <c r="O20" s="133">
        <v>52</v>
      </c>
      <c r="P20" s="9">
        <f t="shared" si="2"/>
        <v>602</v>
      </c>
      <c r="Q20" s="7"/>
      <c r="R20" s="9"/>
      <c r="S20" s="9"/>
      <c r="T20" s="9"/>
      <c r="U20" s="9"/>
      <c r="V20" s="9"/>
      <c r="W20" s="9"/>
      <c r="X20" s="52">
        <v>473</v>
      </c>
      <c r="Y20" s="94">
        <v>555</v>
      </c>
      <c r="Z20" s="111">
        <v>527</v>
      </c>
      <c r="AA20" s="111">
        <v>473</v>
      </c>
      <c r="AB20" s="111">
        <v>500</v>
      </c>
      <c r="AC20" s="111">
        <v>463</v>
      </c>
      <c r="AD20" s="111">
        <v>507</v>
      </c>
      <c r="AE20" s="111">
        <v>496</v>
      </c>
      <c r="AF20" s="99">
        <v>647</v>
      </c>
      <c r="AG20" s="323">
        <f t="shared" si="1"/>
        <v>-0.0695517774343122</v>
      </c>
    </row>
    <row r="21" spans="2:33" ht="14.25" thickBot="1">
      <c r="B21" s="307"/>
      <c r="C21" s="311" t="s">
        <v>33</v>
      </c>
      <c r="D21" s="133">
        <v>8</v>
      </c>
      <c r="E21" s="133">
        <v>6</v>
      </c>
      <c r="F21" s="133">
        <v>8</v>
      </c>
      <c r="G21" s="175">
        <v>16</v>
      </c>
      <c r="H21" s="133">
        <v>16</v>
      </c>
      <c r="I21" s="133">
        <v>8</v>
      </c>
      <c r="J21" s="133">
        <v>0</v>
      </c>
      <c r="K21" s="133">
        <v>17</v>
      </c>
      <c r="L21" s="133">
        <v>0</v>
      </c>
      <c r="M21" s="133">
        <v>0</v>
      </c>
      <c r="N21" s="133">
        <v>26</v>
      </c>
      <c r="O21" s="133">
        <v>46</v>
      </c>
      <c r="P21" s="9">
        <f t="shared" si="2"/>
        <v>151</v>
      </c>
      <c r="Q21" s="7"/>
      <c r="R21" s="9"/>
      <c r="S21" s="9"/>
      <c r="T21" s="9"/>
      <c r="U21" s="9"/>
      <c r="V21" s="9"/>
      <c r="W21" s="9"/>
      <c r="X21" s="53">
        <v>255</v>
      </c>
      <c r="Y21" s="95">
        <v>140</v>
      </c>
      <c r="Z21" s="112">
        <v>102</v>
      </c>
      <c r="AA21" s="65">
        <v>84</v>
      </c>
      <c r="AB21" s="65">
        <v>162</v>
      </c>
      <c r="AC21" s="65">
        <v>169</v>
      </c>
      <c r="AD21" s="65">
        <v>222</v>
      </c>
      <c r="AE21" s="65">
        <v>254</v>
      </c>
      <c r="AF21" s="98">
        <v>290</v>
      </c>
      <c r="AG21" s="324">
        <f t="shared" si="1"/>
        <v>-0.4793103448275862</v>
      </c>
    </row>
    <row r="22" spans="2:33" ht="14.25" thickTop="1">
      <c r="B22" s="312"/>
      <c r="C22" s="313" t="s">
        <v>75</v>
      </c>
      <c r="D22" s="134">
        <v>204</v>
      </c>
      <c r="E22" s="134">
        <v>152</v>
      </c>
      <c r="F22" s="134">
        <v>169</v>
      </c>
      <c r="G22" s="176">
        <v>107</v>
      </c>
      <c r="H22" s="134">
        <v>153</v>
      </c>
      <c r="I22" s="134">
        <v>148</v>
      </c>
      <c r="J22" s="134">
        <v>154</v>
      </c>
      <c r="K22" s="134">
        <v>195</v>
      </c>
      <c r="L22" s="134">
        <v>166</v>
      </c>
      <c r="M22" s="134">
        <v>293</v>
      </c>
      <c r="N22" s="134">
        <v>135</v>
      </c>
      <c r="O22" s="134">
        <v>260</v>
      </c>
      <c r="P22" s="5">
        <f t="shared" si="2"/>
        <v>2136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55">
        <v>1658</v>
      </c>
      <c r="Y22" s="96">
        <v>1876</v>
      </c>
      <c r="Z22" s="113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6">
        <v>2438</v>
      </c>
      <c r="AG22" s="325">
        <f t="shared" si="1"/>
        <v>-0.12387202625102543</v>
      </c>
    </row>
    <row r="23" spans="2:33" ht="13.5">
      <c r="B23" s="237" t="s">
        <v>83</v>
      </c>
      <c r="C23" s="311" t="s">
        <v>77</v>
      </c>
      <c r="D23" s="133">
        <v>133</v>
      </c>
      <c r="E23" s="133">
        <v>122</v>
      </c>
      <c r="F23" s="133">
        <v>153</v>
      </c>
      <c r="G23" s="175">
        <v>89</v>
      </c>
      <c r="H23" s="133">
        <v>116</v>
      </c>
      <c r="I23" s="133">
        <v>144</v>
      </c>
      <c r="J23" s="133">
        <v>90</v>
      </c>
      <c r="K23" s="133">
        <v>145</v>
      </c>
      <c r="L23" s="133">
        <v>108</v>
      </c>
      <c r="M23" s="133">
        <v>135</v>
      </c>
      <c r="N23" s="133">
        <v>107</v>
      </c>
      <c r="O23" s="133">
        <v>214</v>
      </c>
      <c r="P23" s="9">
        <f t="shared" si="2"/>
        <v>1556</v>
      </c>
      <c r="Q23" s="7"/>
      <c r="R23" s="9"/>
      <c r="S23" s="9"/>
      <c r="T23" s="9"/>
      <c r="U23" s="9"/>
      <c r="V23" s="9"/>
      <c r="W23" s="9"/>
      <c r="X23" s="52">
        <v>785</v>
      </c>
      <c r="Y23" s="94">
        <v>974</v>
      </c>
      <c r="Z23" s="111">
        <v>912</v>
      </c>
      <c r="AA23" s="111">
        <v>917</v>
      </c>
      <c r="AB23" s="111">
        <v>832</v>
      </c>
      <c r="AC23" s="111">
        <v>1089</v>
      </c>
      <c r="AD23" s="111">
        <v>981</v>
      </c>
      <c r="AE23" s="111">
        <v>1486</v>
      </c>
      <c r="AF23" s="99">
        <v>1719</v>
      </c>
      <c r="AG23" s="323">
        <f t="shared" si="1"/>
        <v>-0.09482257126236183</v>
      </c>
    </row>
    <row r="24" spans="2:33" ht="14.25" thickBot="1">
      <c r="B24" s="307"/>
      <c r="C24" s="311" t="s">
        <v>33</v>
      </c>
      <c r="D24" s="133">
        <v>71</v>
      </c>
      <c r="E24" s="133">
        <v>30</v>
      </c>
      <c r="F24" s="133">
        <v>16</v>
      </c>
      <c r="G24" s="175">
        <v>18</v>
      </c>
      <c r="H24" s="133">
        <v>37</v>
      </c>
      <c r="I24" s="133">
        <v>4</v>
      </c>
      <c r="J24" s="133">
        <v>64</v>
      </c>
      <c r="K24" s="133">
        <v>50</v>
      </c>
      <c r="L24" s="133">
        <v>58</v>
      </c>
      <c r="M24" s="133">
        <v>158</v>
      </c>
      <c r="N24" s="133">
        <v>28</v>
      </c>
      <c r="O24" s="133">
        <v>46</v>
      </c>
      <c r="P24" s="9">
        <f t="shared" si="2"/>
        <v>580</v>
      </c>
      <c r="Q24" s="7"/>
      <c r="R24" s="9"/>
      <c r="S24" s="9"/>
      <c r="T24" s="9"/>
      <c r="U24" s="9"/>
      <c r="V24" s="9"/>
      <c r="W24" s="9"/>
      <c r="X24" s="53">
        <v>873</v>
      </c>
      <c r="Y24" s="95">
        <v>902</v>
      </c>
      <c r="Z24" s="112">
        <v>586</v>
      </c>
      <c r="AA24" s="137">
        <v>895</v>
      </c>
      <c r="AB24" s="137">
        <v>568</v>
      </c>
      <c r="AC24" s="137">
        <v>496</v>
      </c>
      <c r="AD24" s="137">
        <v>484</v>
      </c>
      <c r="AE24" s="137">
        <v>742</v>
      </c>
      <c r="AF24" s="116">
        <v>719</v>
      </c>
      <c r="AG24" s="403">
        <f t="shared" si="1"/>
        <v>-0.1933240611961057</v>
      </c>
    </row>
    <row r="25" spans="2:33" ht="14.25" thickTop="1">
      <c r="B25" s="312"/>
      <c r="C25" s="313" t="s">
        <v>75</v>
      </c>
      <c r="D25" s="134">
        <v>148</v>
      </c>
      <c r="E25" s="134">
        <v>171</v>
      </c>
      <c r="F25" s="134">
        <v>184</v>
      </c>
      <c r="G25" s="176">
        <v>115</v>
      </c>
      <c r="H25" s="134">
        <v>138</v>
      </c>
      <c r="I25" s="134">
        <v>397</v>
      </c>
      <c r="J25" s="134">
        <v>63</v>
      </c>
      <c r="K25" s="134">
        <v>99</v>
      </c>
      <c r="L25" s="134">
        <v>246</v>
      </c>
      <c r="M25" s="134">
        <v>176</v>
      </c>
      <c r="N25" s="134">
        <v>247</v>
      </c>
      <c r="O25" s="134">
        <v>111</v>
      </c>
      <c r="P25" s="5">
        <f t="shared" si="2"/>
        <v>2095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55">
        <v>1387</v>
      </c>
      <c r="Y25" s="96">
        <v>1577</v>
      </c>
      <c r="Z25" s="113">
        <v>1472</v>
      </c>
      <c r="AA25" s="65">
        <v>1423</v>
      </c>
      <c r="AB25" s="65">
        <v>1334</v>
      </c>
      <c r="AC25" s="65">
        <v>1835</v>
      </c>
      <c r="AD25" s="65">
        <v>2021</v>
      </c>
      <c r="AE25" s="65">
        <v>1883</v>
      </c>
      <c r="AF25" s="98">
        <v>2215</v>
      </c>
      <c r="AG25" s="325">
        <f t="shared" si="1"/>
        <v>-0.05417607223476298</v>
      </c>
    </row>
    <row r="26" spans="2:33" ht="13.5">
      <c r="B26" s="237" t="s">
        <v>84</v>
      </c>
      <c r="C26" s="311" t="s">
        <v>77</v>
      </c>
      <c r="D26" s="133">
        <v>128</v>
      </c>
      <c r="E26" s="133">
        <v>98</v>
      </c>
      <c r="F26" s="133">
        <v>138</v>
      </c>
      <c r="G26" s="175">
        <v>74</v>
      </c>
      <c r="H26" s="133">
        <v>101</v>
      </c>
      <c r="I26" s="133">
        <v>210</v>
      </c>
      <c r="J26" s="133">
        <v>63</v>
      </c>
      <c r="K26" s="133">
        <v>95</v>
      </c>
      <c r="L26" s="133">
        <v>96</v>
      </c>
      <c r="M26" s="133">
        <v>136</v>
      </c>
      <c r="N26" s="133">
        <v>176</v>
      </c>
      <c r="O26" s="133">
        <v>97</v>
      </c>
      <c r="P26" s="9">
        <f t="shared" si="2"/>
        <v>1412</v>
      </c>
      <c r="Q26" s="7"/>
      <c r="R26" s="9"/>
      <c r="S26" s="9"/>
      <c r="T26" s="9"/>
      <c r="U26" s="9"/>
      <c r="V26" s="9"/>
      <c r="W26" s="9"/>
      <c r="X26" s="52">
        <v>814</v>
      </c>
      <c r="Y26" s="94">
        <v>1028</v>
      </c>
      <c r="Z26" s="111">
        <v>1069</v>
      </c>
      <c r="AA26" s="111">
        <v>991</v>
      </c>
      <c r="AB26" s="111">
        <v>950</v>
      </c>
      <c r="AC26" s="111">
        <v>1213</v>
      </c>
      <c r="AD26" s="111">
        <v>1464</v>
      </c>
      <c r="AE26" s="111">
        <v>1379</v>
      </c>
      <c r="AF26" s="99">
        <v>1649</v>
      </c>
      <c r="AG26" s="323">
        <f t="shared" si="1"/>
        <v>-0.14372346876895087</v>
      </c>
    </row>
    <row r="27" spans="2:33" ht="14.25" thickBot="1">
      <c r="B27" s="307"/>
      <c r="C27" s="311" t="s">
        <v>33</v>
      </c>
      <c r="D27" s="133">
        <v>20</v>
      </c>
      <c r="E27" s="133">
        <v>73</v>
      </c>
      <c r="F27" s="133">
        <v>46</v>
      </c>
      <c r="G27" s="175">
        <v>41</v>
      </c>
      <c r="H27" s="133">
        <v>37</v>
      </c>
      <c r="I27" s="133">
        <v>187</v>
      </c>
      <c r="J27" s="133">
        <v>0</v>
      </c>
      <c r="K27" s="133">
        <v>4</v>
      </c>
      <c r="L27" s="133">
        <v>150</v>
      </c>
      <c r="M27" s="133">
        <v>40</v>
      </c>
      <c r="N27" s="133">
        <v>71</v>
      </c>
      <c r="O27" s="133">
        <v>14</v>
      </c>
      <c r="P27" s="9">
        <f t="shared" si="2"/>
        <v>683</v>
      </c>
      <c r="Q27" s="7"/>
      <c r="R27" s="9"/>
      <c r="S27" s="9"/>
      <c r="T27" s="9"/>
      <c r="U27" s="9"/>
      <c r="V27" s="9"/>
      <c r="W27" s="9"/>
      <c r="X27" s="53">
        <v>573</v>
      </c>
      <c r="Y27" s="95">
        <v>549</v>
      </c>
      <c r="Z27" s="112">
        <v>403</v>
      </c>
      <c r="AA27" s="65">
        <v>432</v>
      </c>
      <c r="AB27" s="65">
        <v>384</v>
      </c>
      <c r="AC27" s="65">
        <v>622</v>
      </c>
      <c r="AD27" s="65">
        <v>557</v>
      </c>
      <c r="AE27" s="65">
        <v>504</v>
      </c>
      <c r="AF27" s="98">
        <v>566</v>
      </c>
      <c r="AG27" s="403">
        <f t="shared" si="1"/>
        <v>0.2067137809187279</v>
      </c>
    </row>
    <row r="28" spans="2:33" ht="14.25" thickTop="1">
      <c r="B28" s="312"/>
      <c r="C28" s="313" t="s">
        <v>75</v>
      </c>
      <c r="D28" s="134">
        <v>17</v>
      </c>
      <c r="E28" s="134">
        <v>7</v>
      </c>
      <c r="F28" s="134">
        <v>14</v>
      </c>
      <c r="G28" s="176">
        <v>17</v>
      </c>
      <c r="H28" s="134">
        <v>20</v>
      </c>
      <c r="I28" s="134">
        <v>18</v>
      </c>
      <c r="J28" s="134">
        <v>36</v>
      </c>
      <c r="K28" s="134">
        <v>15</v>
      </c>
      <c r="L28" s="134">
        <v>8</v>
      </c>
      <c r="M28" s="134">
        <v>11</v>
      </c>
      <c r="N28" s="134">
        <v>23</v>
      </c>
      <c r="O28" s="134">
        <v>23</v>
      </c>
      <c r="P28" s="5">
        <f t="shared" si="2"/>
        <v>209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55">
        <v>331</v>
      </c>
      <c r="Y28" s="96">
        <v>436</v>
      </c>
      <c r="Z28" s="113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6">
        <v>214</v>
      </c>
      <c r="AG28" s="325">
        <f t="shared" si="1"/>
        <v>-0.02336448598130841</v>
      </c>
    </row>
    <row r="29" spans="2:33" ht="13.5">
      <c r="B29" s="237" t="s">
        <v>85</v>
      </c>
      <c r="C29" s="311" t="s">
        <v>77</v>
      </c>
      <c r="D29" s="133">
        <v>17</v>
      </c>
      <c r="E29" s="133">
        <v>7</v>
      </c>
      <c r="F29" s="133">
        <v>14</v>
      </c>
      <c r="G29" s="175">
        <v>17</v>
      </c>
      <c r="H29" s="133">
        <v>20</v>
      </c>
      <c r="I29" s="133">
        <v>18</v>
      </c>
      <c r="J29" s="133">
        <v>36</v>
      </c>
      <c r="K29" s="133">
        <v>15</v>
      </c>
      <c r="L29" s="133">
        <v>8</v>
      </c>
      <c r="M29" s="133">
        <v>11</v>
      </c>
      <c r="N29" s="133">
        <v>19</v>
      </c>
      <c r="O29" s="133">
        <v>9</v>
      </c>
      <c r="P29" s="9">
        <f t="shared" si="2"/>
        <v>191</v>
      </c>
      <c r="Q29" s="7"/>
      <c r="R29" s="9"/>
      <c r="S29" s="9"/>
      <c r="T29" s="9"/>
      <c r="U29" s="9"/>
      <c r="V29" s="9"/>
      <c r="W29" s="9"/>
      <c r="X29" s="52">
        <v>255</v>
      </c>
      <c r="Y29" s="94">
        <v>298</v>
      </c>
      <c r="Z29" s="111">
        <v>303</v>
      </c>
      <c r="AA29" s="111">
        <v>204</v>
      </c>
      <c r="AB29" s="111">
        <v>277</v>
      </c>
      <c r="AC29" s="111">
        <v>298</v>
      </c>
      <c r="AD29" s="111">
        <v>194</v>
      </c>
      <c r="AE29" s="111">
        <v>165</v>
      </c>
      <c r="AF29" s="99">
        <v>210</v>
      </c>
      <c r="AG29" s="323">
        <f t="shared" si="1"/>
        <v>-0.09047619047619047</v>
      </c>
    </row>
    <row r="30" spans="2:33" ht="14.25" thickBot="1">
      <c r="B30" s="307"/>
      <c r="C30" s="311" t="s">
        <v>33</v>
      </c>
      <c r="D30" s="133">
        <v>0</v>
      </c>
      <c r="E30" s="133">
        <v>0</v>
      </c>
      <c r="F30" s="133">
        <v>0</v>
      </c>
      <c r="G30" s="175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4</v>
      </c>
      <c r="O30" s="133">
        <v>14</v>
      </c>
      <c r="P30" s="9">
        <f t="shared" si="2"/>
        <v>18</v>
      </c>
      <c r="Q30" s="7"/>
      <c r="R30" s="9"/>
      <c r="S30" s="9"/>
      <c r="T30" s="9"/>
      <c r="U30" s="9"/>
      <c r="V30" s="9"/>
      <c r="W30" s="9"/>
      <c r="X30" s="53">
        <v>76</v>
      </c>
      <c r="Y30" s="95">
        <v>138</v>
      </c>
      <c r="Z30" s="112">
        <v>58</v>
      </c>
      <c r="AA30" s="137">
        <v>63</v>
      </c>
      <c r="AB30" s="137">
        <v>144</v>
      </c>
      <c r="AC30" s="137">
        <v>80</v>
      </c>
      <c r="AD30" s="137">
        <v>52</v>
      </c>
      <c r="AE30" s="137">
        <v>24</v>
      </c>
      <c r="AF30" s="116">
        <v>4</v>
      </c>
      <c r="AG30" s="403">
        <f t="shared" si="1"/>
        <v>3.5</v>
      </c>
    </row>
    <row r="31" spans="2:33" ht="14.25" thickTop="1">
      <c r="B31" s="312"/>
      <c r="C31" s="313" t="s">
        <v>75</v>
      </c>
      <c r="D31" s="134">
        <v>37</v>
      </c>
      <c r="E31" s="134">
        <v>51</v>
      </c>
      <c r="F31" s="134">
        <v>38</v>
      </c>
      <c r="G31" s="176">
        <v>24</v>
      </c>
      <c r="H31" s="134">
        <v>38</v>
      </c>
      <c r="I31" s="134">
        <v>45</v>
      </c>
      <c r="J31" s="134">
        <v>36</v>
      </c>
      <c r="K31" s="134">
        <v>21</v>
      </c>
      <c r="L31" s="134">
        <v>43</v>
      </c>
      <c r="M31" s="134">
        <v>75</v>
      </c>
      <c r="N31" s="134">
        <v>59</v>
      </c>
      <c r="O31" s="134">
        <v>46</v>
      </c>
      <c r="P31" s="5">
        <f t="shared" si="2"/>
        <v>513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55">
        <v>851</v>
      </c>
      <c r="Y31" s="96">
        <v>787</v>
      </c>
      <c r="Z31" s="113">
        <v>889</v>
      </c>
      <c r="AA31" s="65">
        <v>766</v>
      </c>
      <c r="AB31" s="65">
        <v>830</v>
      </c>
      <c r="AC31" s="65">
        <v>633</v>
      </c>
      <c r="AD31" s="65">
        <v>692</v>
      </c>
      <c r="AE31" s="65">
        <v>696</v>
      </c>
      <c r="AF31" s="98">
        <v>913</v>
      </c>
      <c r="AG31" s="325">
        <f t="shared" si="1"/>
        <v>-0.43811610076670315</v>
      </c>
    </row>
    <row r="32" spans="2:33" ht="13.5">
      <c r="B32" s="237" t="s">
        <v>86</v>
      </c>
      <c r="C32" s="311" t="s">
        <v>77</v>
      </c>
      <c r="D32" s="133">
        <v>21</v>
      </c>
      <c r="E32" s="133">
        <v>39</v>
      </c>
      <c r="F32" s="133">
        <v>38</v>
      </c>
      <c r="G32" s="175">
        <v>24</v>
      </c>
      <c r="H32" s="133">
        <v>38</v>
      </c>
      <c r="I32" s="133">
        <v>33</v>
      </c>
      <c r="J32" s="133">
        <v>36</v>
      </c>
      <c r="K32" s="133">
        <v>21</v>
      </c>
      <c r="L32" s="133">
        <v>43</v>
      </c>
      <c r="M32" s="133">
        <v>51</v>
      </c>
      <c r="N32" s="133">
        <v>37</v>
      </c>
      <c r="O32" s="133">
        <v>40</v>
      </c>
      <c r="P32" s="9">
        <f t="shared" si="2"/>
        <v>421</v>
      </c>
      <c r="Q32" s="7"/>
      <c r="R32" s="9"/>
      <c r="S32" s="9"/>
      <c r="T32" s="9"/>
      <c r="U32" s="9"/>
      <c r="V32" s="9"/>
      <c r="W32" s="9"/>
      <c r="X32" s="52">
        <v>568</v>
      </c>
      <c r="Y32" s="94">
        <v>499</v>
      </c>
      <c r="Z32" s="111">
        <v>569</v>
      </c>
      <c r="AA32" s="111">
        <v>428</v>
      </c>
      <c r="AB32" s="111">
        <v>422</v>
      </c>
      <c r="AC32" s="111">
        <v>441</v>
      </c>
      <c r="AD32" s="111">
        <v>554</v>
      </c>
      <c r="AE32" s="111">
        <v>452</v>
      </c>
      <c r="AF32" s="99">
        <v>494</v>
      </c>
      <c r="AG32" s="323">
        <f t="shared" si="1"/>
        <v>-0.14777327935222673</v>
      </c>
    </row>
    <row r="33" spans="2:33" ht="14.25" thickBot="1">
      <c r="B33" s="307"/>
      <c r="C33" s="311" t="s">
        <v>33</v>
      </c>
      <c r="D33" s="133">
        <v>16</v>
      </c>
      <c r="E33" s="133">
        <v>12</v>
      </c>
      <c r="F33" s="133">
        <v>0</v>
      </c>
      <c r="G33" s="175">
        <v>0</v>
      </c>
      <c r="H33" s="133">
        <v>0</v>
      </c>
      <c r="I33" s="133">
        <v>12</v>
      </c>
      <c r="J33" s="133">
        <v>0</v>
      </c>
      <c r="K33" s="133">
        <v>0</v>
      </c>
      <c r="L33" s="133">
        <v>0</v>
      </c>
      <c r="M33" s="133">
        <v>24</v>
      </c>
      <c r="N33" s="133">
        <v>22</v>
      </c>
      <c r="O33" s="133">
        <v>6</v>
      </c>
      <c r="P33" s="9">
        <f t="shared" si="2"/>
        <v>92</v>
      </c>
      <c r="Q33" s="7"/>
      <c r="R33" s="9"/>
      <c r="S33" s="9"/>
      <c r="T33" s="9"/>
      <c r="U33" s="9"/>
      <c r="V33" s="9"/>
      <c r="W33" s="9"/>
      <c r="X33" s="53">
        <v>283</v>
      </c>
      <c r="Y33" s="95">
        <v>288</v>
      </c>
      <c r="Z33" s="112">
        <v>320</v>
      </c>
      <c r="AA33" s="65">
        <v>338</v>
      </c>
      <c r="AB33" s="65">
        <v>408</v>
      </c>
      <c r="AC33" s="65">
        <v>192</v>
      </c>
      <c r="AD33" s="65">
        <v>138</v>
      </c>
      <c r="AE33" s="65">
        <v>244</v>
      </c>
      <c r="AF33" s="98">
        <v>419</v>
      </c>
      <c r="AG33" s="403">
        <f t="shared" si="1"/>
        <v>-0.7804295942720764</v>
      </c>
    </row>
    <row r="34" spans="2:33" ht="14.25" thickTop="1">
      <c r="B34" s="312"/>
      <c r="C34" s="313" t="s">
        <v>75</v>
      </c>
      <c r="D34" s="134">
        <v>26</v>
      </c>
      <c r="E34" s="134">
        <v>39</v>
      </c>
      <c r="F34" s="134">
        <v>27</v>
      </c>
      <c r="G34" s="176">
        <v>49</v>
      </c>
      <c r="H34" s="134">
        <v>37</v>
      </c>
      <c r="I34" s="134">
        <v>28</v>
      </c>
      <c r="J34" s="134">
        <v>34</v>
      </c>
      <c r="K34" s="134">
        <v>34</v>
      </c>
      <c r="L34" s="134">
        <v>30</v>
      </c>
      <c r="M34" s="134">
        <v>51</v>
      </c>
      <c r="N34" s="134">
        <v>18</v>
      </c>
      <c r="O34" s="134">
        <v>55</v>
      </c>
      <c r="P34" s="5">
        <f t="shared" si="2"/>
        <v>428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55">
        <v>394</v>
      </c>
      <c r="Y34" s="96">
        <v>352</v>
      </c>
      <c r="Z34" s="113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6">
        <v>331</v>
      </c>
      <c r="AG34" s="325">
        <f t="shared" si="1"/>
        <v>0.2930513595166163</v>
      </c>
    </row>
    <row r="35" spans="2:33" ht="13.5">
      <c r="B35" s="237" t="s">
        <v>87</v>
      </c>
      <c r="C35" s="311" t="s">
        <v>77</v>
      </c>
      <c r="D35" s="133">
        <v>12</v>
      </c>
      <c r="E35" s="133">
        <v>19</v>
      </c>
      <c r="F35" s="133">
        <v>27</v>
      </c>
      <c r="G35" s="175">
        <v>41</v>
      </c>
      <c r="H35" s="133">
        <v>37</v>
      </c>
      <c r="I35" s="133">
        <v>28</v>
      </c>
      <c r="J35" s="133">
        <v>34</v>
      </c>
      <c r="K35" s="133">
        <v>34</v>
      </c>
      <c r="L35" s="133">
        <v>30</v>
      </c>
      <c r="M35" s="133">
        <v>51</v>
      </c>
      <c r="N35" s="133">
        <v>18</v>
      </c>
      <c r="O35" s="133">
        <v>47</v>
      </c>
      <c r="P35" s="9">
        <f t="shared" si="2"/>
        <v>378</v>
      </c>
      <c r="Q35" s="7"/>
      <c r="R35" s="9"/>
      <c r="S35" s="9"/>
      <c r="T35" s="9"/>
      <c r="U35" s="9"/>
      <c r="V35" s="9"/>
      <c r="W35" s="9"/>
      <c r="X35" s="52">
        <v>322</v>
      </c>
      <c r="Y35" s="94">
        <v>294</v>
      </c>
      <c r="Z35" s="111">
        <v>301</v>
      </c>
      <c r="AA35" s="111">
        <v>254</v>
      </c>
      <c r="AB35" s="111">
        <v>274</v>
      </c>
      <c r="AC35" s="111">
        <v>310</v>
      </c>
      <c r="AD35" s="111">
        <v>246</v>
      </c>
      <c r="AE35" s="111">
        <v>158</v>
      </c>
      <c r="AF35" s="99">
        <v>317</v>
      </c>
      <c r="AG35" s="323">
        <f t="shared" si="1"/>
        <v>0.19242902208201892</v>
      </c>
    </row>
    <row r="36" spans="2:33" ht="14.25" thickBot="1">
      <c r="B36" s="307"/>
      <c r="C36" s="311" t="s">
        <v>33</v>
      </c>
      <c r="D36" s="133">
        <v>14</v>
      </c>
      <c r="E36" s="133">
        <v>20</v>
      </c>
      <c r="F36" s="133">
        <v>0</v>
      </c>
      <c r="G36" s="175">
        <v>8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8</v>
      </c>
      <c r="P36" s="9">
        <f t="shared" si="2"/>
        <v>50</v>
      </c>
      <c r="Q36" s="7"/>
      <c r="R36" s="9"/>
      <c r="S36" s="9"/>
      <c r="T36" s="9"/>
      <c r="U36" s="9"/>
      <c r="V36" s="9"/>
      <c r="W36" s="9"/>
      <c r="X36" s="53">
        <v>72</v>
      </c>
      <c r="Y36" s="95">
        <v>58</v>
      </c>
      <c r="Z36" s="112">
        <v>96</v>
      </c>
      <c r="AA36" s="137">
        <v>134</v>
      </c>
      <c r="AB36" s="137">
        <v>122</v>
      </c>
      <c r="AC36" s="137">
        <v>133</v>
      </c>
      <c r="AD36" s="137">
        <v>16</v>
      </c>
      <c r="AE36" s="137">
        <v>114</v>
      </c>
      <c r="AF36" s="116">
        <v>14</v>
      </c>
      <c r="AG36" s="403">
        <f t="shared" si="1"/>
        <v>2.5714285714285716</v>
      </c>
    </row>
    <row r="37" spans="2:33" ht="14.25" thickTop="1">
      <c r="B37" s="312"/>
      <c r="C37" s="313" t="s">
        <v>75</v>
      </c>
      <c r="D37" s="134">
        <v>19</v>
      </c>
      <c r="E37" s="134">
        <v>54</v>
      </c>
      <c r="F37" s="134">
        <v>41</v>
      </c>
      <c r="G37" s="176">
        <v>37</v>
      </c>
      <c r="H37" s="134">
        <v>29</v>
      </c>
      <c r="I37" s="134">
        <v>29</v>
      </c>
      <c r="J37" s="134">
        <v>17</v>
      </c>
      <c r="K37" s="134">
        <v>18</v>
      </c>
      <c r="L37" s="134">
        <v>28</v>
      </c>
      <c r="M37" s="134">
        <v>32</v>
      </c>
      <c r="N37" s="134">
        <v>24</v>
      </c>
      <c r="O37" s="134">
        <v>17</v>
      </c>
      <c r="P37" s="5">
        <f t="shared" si="2"/>
        <v>345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55">
        <v>502</v>
      </c>
      <c r="Y37" s="96">
        <v>392</v>
      </c>
      <c r="Z37" s="113">
        <v>393</v>
      </c>
      <c r="AA37" s="65">
        <v>371</v>
      </c>
      <c r="AB37" s="65">
        <v>354</v>
      </c>
      <c r="AC37" s="65">
        <v>404</v>
      </c>
      <c r="AD37" s="65">
        <v>454</v>
      </c>
      <c r="AE37" s="65">
        <v>375</v>
      </c>
      <c r="AF37" s="98">
        <v>484</v>
      </c>
      <c r="AG37" s="325">
        <f t="shared" si="1"/>
        <v>-0.2871900826446281</v>
      </c>
    </row>
    <row r="38" spans="2:33" ht="13.5">
      <c r="B38" s="237" t="s">
        <v>88</v>
      </c>
      <c r="C38" s="311" t="s">
        <v>77</v>
      </c>
      <c r="D38" s="133">
        <v>19</v>
      </c>
      <c r="E38" s="133">
        <v>42</v>
      </c>
      <c r="F38" s="133">
        <v>31</v>
      </c>
      <c r="G38" s="175">
        <v>20</v>
      </c>
      <c r="H38" s="133">
        <v>29</v>
      </c>
      <c r="I38" s="133">
        <v>23</v>
      </c>
      <c r="J38" s="133">
        <v>17</v>
      </c>
      <c r="K38" s="133">
        <v>18</v>
      </c>
      <c r="L38" s="133">
        <v>28</v>
      </c>
      <c r="M38" s="133">
        <v>20</v>
      </c>
      <c r="N38" s="133">
        <v>24</v>
      </c>
      <c r="O38" s="133">
        <v>17</v>
      </c>
      <c r="P38" s="9">
        <f t="shared" si="2"/>
        <v>288</v>
      </c>
      <c r="Q38" s="7"/>
      <c r="R38" s="9"/>
      <c r="S38" s="9"/>
      <c r="T38" s="9"/>
      <c r="U38" s="9"/>
      <c r="V38" s="9"/>
      <c r="W38" s="9"/>
      <c r="X38" s="52">
        <v>344</v>
      </c>
      <c r="Y38" s="94">
        <v>351</v>
      </c>
      <c r="Z38" s="111">
        <v>341</v>
      </c>
      <c r="AA38" s="111">
        <v>326</v>
      </c>
      <c r="AB38" s="111">
        <v>292</v>
      </c>
      <c r="AC38" s="111">
        <v>361</v>
      </c>
      <c r="AD38" s="111">
        <v>416</v>
      </c>
      <c r="AE38" s="111">
        <v>311</v>
      </c>
      <c r="AF38" s="99">
        <v>402</v>
      </c>
      <c r="AG38" s="323">
        <f t="shared" si="1"/>
        <v>-0.2835820895522388</v>
      </c>
    </row>
    <row r="39" spans="2:33" ht="14.25" thickBot="1">
      <c r="B39" s="307"/>
      <c r="C39" s="311" t="s">
        <v>33</v>
      </c>
      <c r="D39" s="133">
        <v>0</v>
      </c>
      <c r="E39" s="133">
        <v>12</v>
      </c>
      <c r="F39" s="133">
        <v>10</v>
      </c>
      <c r="G39" s="175">
        <v>17</v>
      </c>
      <c r="H39" s="133">
        <v>0</v>
      </c>
      <c r="I39" s="133">
        <v>6</v>
      </c>
      <c r="J39" s="133">
        <v>0</v>
      </c>
      <c r="K39" s="133">
        <v>0</v>
      </c>
      <c r="L39" s="133">
        <v>0</v>
      </c>
      <c r="M39" s="133">
        <v>12</v>
      </c>
      <c r="N39" s="133">
        <v>0</v>
      </c>
      <c r="O39" s="133">
        <v>0</v>
      </c>
      <c r="P39" s="9">
        <f t="shared" si="2"/>
        <v>57</v>
      </c>
      <c r="Q39" s="7"/>
      <c r="R39" s="9"/>
      <c r="S39" s="9"/>
      <c r="T39" s="9"/>
      <c r="U39" s="9"/>
      <c r="V39" s="9"/>
      <c r="W39" s="9"/>
      <c r="X39" s="53">
        <v>158</v>
      </c>
      <c r="Y39" s="95">
        <v>41</v>
      </c>
      <c r="Z39" s="112">
        <v>52</v>
      </c>
      <c r="AA39" s="65">
        <v>45</v>
      </c>
      <c r="AB39" s="65">
        <v>62</v>
      </c>
      <c r="AC39" s="65">
        <v>43</v>
      </c>
      <c r="AD39" s="65">
        <v>38</v>
      </c>
      <c r="AE39" s="65">
        <v>64</v>
      </c>
      <c r="AF39" s="98">
        <v>82</v>
      </c>
      <c r="AG39" s="403">
        <f t="shared" si="1"/>
        <v>-0.3048780487804878</v>
      </c>
    </row>
    <row r="40" spans="2:33" ht="14.25" thickTop="1">
      <c r="B40" s="312"/>
      <c r="C40" s="313" t="s">
        <v>75</v>
      </c>
      <c r="D40" s="134">
        <v>14</v>
      </c>
      <c r="E40" s="134">
        <v>29</v>
      </c>
      <c r="F40" s="134">
        <v>21</v>
      </c>
      <c r="G40" s="176">
        <v>14</v>
      </c>
      <c r="H40" s="134">
        <v>18</v>
      </c>
      <c r="I40" s="134">
        <v>10</v>
      </c>
      <c r="J40" s="134">
        <v>40</v>
      </c>
      <c r="K40" s="134">
        <v>18</v>
      </c>
      <c r="L40" s="134">
        <v>31</v>
      </c>
      <c r="M40" s="134">
        <v>14</v>
      </c>
      <c r="N40" s="134">
        <v>26</v>
      </c>
      <c r="O40" s="134">
        <v>16</v>
      </c>
      <c r="P40" s="5">
        <f t="shared" si="2"/>
        <v>251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55">
        <v>381</v>
      </c>
      <c r="Y40" s="96">
        <v>337</v>
      </c>
      <c r="Z40" s="113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6">
        <v>347</v>
      </c>
      <c r="AG40" s="325">
        <f t="shared" si="1"/>
        <v>-0.276657060518732</v>
      </c>
    </row>
    <row r="41" spans="2:33" ht="13.5">
      <c r="B41" s="237" t="s">
        <v>89</v>
      </c>
      <c r="C41" s="311" t="s">
        <v>77</v>
      </c>
      <c r="D41" s="133">
        <v>14</v>
      </c>
      <c r="E41" s="133">
        <v>29</v>
      </c>
      <c r="F41" s="133">
        <v>21</v>
      </c>
      <c r="G41" s="175">
        <v>9</v>
      </c>
      <c r="H41" s="133">
        <v>18</v>
      </c>
      <c r="I41" s="133">
        <v>10</v>
      </c>
      <c r="J41" s="133">
        <v>32</v>
      </c>
      <c r="K41" s="133">
        <v>18</v>
      </c>
      <c r="L41" s="133">
        <v>11</v>
      </c>
      <c r="M41" s="133">
        <v>14</v>
      </c>
      <c r="N41" s="133">
        <v>26</v>
      </c>
      <c r="O41" s="133">
        <v>16</v>
      </c>
      <c r="P41" s="9">
        <f t="shared" si="2"/>
        <v>218</v>
      </c>
      <c r="Q41" s="7"/>
      <c r="R41" s="9"/>
      <c r="S41" s="9"/>
      <c r="T41" s="9"/>
      <c r="U41" s="9"/>
      <c r="V41" s="9"/>
      <c r="W41" s="9"/>
      <c r="X41" s="52">
        <v>309</v>
      </c>
      <c r="Y41" s="94">
        <v>277</v>
      </c>
      <c r="Z41" s="111">
        <v>274</v>
      </c>
      <c r="AA41" s="111">
        <v>225</v>
      </c>
      <c r="AB41" s="111">
        <v>207</v>
      </c>
      <c r="AC41" s="111">
        <v>237</v>
      </c>
      <c r="AD41" s="111">
        <v>210</v>
      </c>
      <c r="AE41" s="111">
        <v>238</v>
      </c>
      <c r="AF41" s="99">
        <v>307</v>
      </c>
      <c r="AG41" s="323">
        <f t="shared" si="1"/>
        <v>-0.2899022801302932</v>
      </c>
    </row>
    <row r="42" spans="2:33" ht="14.25" thickBot="1">
      <c r="B42" s="307"/>
      <c r="C42" s="311" t="s">
        <v>33</v>
      </c>
      <c r="D42" s="133">
        <v>0</v>
      </c>
      <c r="E42" s="133">
        <v>0</v>
      </c>
      <c r="F42" s="133">
        <v>0</v>
      </c>
      <c r="G42" s="175">
        <v>5</v>
      </c>
      <c r="H42" s="133">
        <v>0</v>
      </c>
      <c r="I42" s="133">
        <v>0</v>
      </c>
      <c r="J42" s="133">
        <v>8</v>
      </c>
      <c r="K42" s="133">
        <v>0</v>
      </c>
      <c r="L42" s="133">
        <v>20</v>
      </c>
      <c r="M42" s="133">
        <v>0</v>
      </c>
      <c r="N42" s="133">
        <v>0</v>
      </c>
      <c r="O42" s="133">
        <v>0</v>
      </c>
      <c r="P42" s="9">
        <f t="shared" si="2"/>
        <v>33</v>
      </c>
      <c r="Q42" s="7"/>
      <c r="R42" s="9"/>
      <c r="S42" s="9"/>
      <c r="T42" s="9"/>
      <c r="U42" s="9"/>
      <c r="V42" s="9"/>
      <c r="W42" s="9"/>
      <c r="X42" s="53">
        <v>72</v>
      </c>
      <c r="Y42" s="95">
        <v>60</v>
      </c>
      <c r="Z42" s="112">
        <v>100</v>
      </c>
      <c r="AA42" s="137">
        <v>90</v>
      </c>
      <c r="AB42" s="137">
        <v>82</v>
      </c>
      <c r="AC42" s="137">
        <v>24</v>
      </c>
      <c r="AD42" s="137">
        <v>2</v>
      </c>
      <c r="AE42" s="137">
        <v>77</v>
      </c>
      <c r="AF42" s="116">
        <v>40</v>
      </c>
      <c r="AG42" s="403">
        <f t="shared" si="1"/>
        <v>-0.175</v>
      </c>
    </row>
    <row r="43" spans="2:33" ht="14.25" thickTop="1">
      <c r="B43" s="312"/>
      <c r="C43" s="313" t="s">
        <v>75</v>
      </c>
      <c r="D43" s="134">
        <v>19</v>
      </c>
      <c r="E43" s="134">
        <v>11</v>
      </c>
      <c r="F43" s="134">
        <v>28</v>
      </c>
      <c r="G43" s="176">
        <v>34</v>
      </c>
      <c r="H43" s="134">
        <v>29</v>
      </c>
      <c r="I43" s="134">
        <v>30</v>
      </c>
      <c r="J43" s="134">
        <v>20</v>
      </c>
      <c r="K43" s="134">
        <v>19</v>
      </c>
      <c r="L43" s="134">
        <v>25</v>
      </c>
      <c r="M43" s="134">
        <v>20</v>
      </c>
      <c r="N43" s="134">
        <v>27</v>
      </c>
      <c r="O43" s="134">
        <v>22</v>
      </c>
      <c r="P43" s="5">
        <f t="shared" si="2"/>
        <v>284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55">
        <v>468</v>
      </c>
      <c r="Y43" s="96">
        <v>399</v>
      </c>
      <c r="Z43" s="113">
        <v>368</v>
      </c>
      <c r="AA43" s="65">
        <v>313</v>
      </c>
      <c r="AB43" s="65">
        <v>371</v>
      </c>
      <c r="AC43" s="65">
        <v>281</v>
      </c>
      <c r="AD43" s="65">
        <v>287</v>
      </c>
      <c r="AE43" s="65">
        <v>322</v>
      </c>
      <c r="AF43" s="98">
        <v>340</v>
      </c>
      <c r="AG43" s="325">
        <f t="shared" si="1"/>
        <v>-0.16470588235294117</v>
      </c>
    </row>
    <row r="44" spans="2:33" ht="13.5">
      <c r="B44" s="237" t="s">
        <v>90</v>
      </c>
      <c r="C44" s="311" t="s">
        <v>77</v>
      </c>
      <c r="D44" s="133">
        <v>19</v>
      </c>
      <c r="E44" s="133">
        <v>11</v>
      </c>
      <c r="F44" s="133">
        <v>28</v>
      </c>
      <c r="G44" s="175">
        <v>34</v>
      </c>
      <c r="H44" s="133">
        <v>24</v>
      </c>
      <c r="I44" s="133">
        <v>30</v>
      </c>
      <c r="J44" s="133">
        <v>20</v>
      </c>
      <c r="K44" s="133">
        <v>19</v>
      </c>
      <c r="L44" s="133">
        <v>25</v>
      </c>
      <c r="M44" s="133">
        <v>20</v>
      </c>
      <c r="N44" s="133">
        <v>27</v>
      </c>
      <c r="O44" s="133">
        <v>22</v>
      </c>
      <c r="P44" s="9">
        <f t="shared" si="2"/>
        <v>279</v>
      </c>
      <c r="Q44" s="7"/>
      <c r="R44" s="9"/>
      <c r="S44" s="9"/>
      <c r="T44" s="9"/>
      <c r="U44" s="9"/>
      <c r="V44" s="9"/>
      <c r="W44" s="9"/>
      <c r="X44" s="52">
        <v>345</v>
      </c>
      <c r="Y44" s="94">
        <v>363</v>
      </c>
      <c r="Z44" s="111">
        <v>307</v>
      </c>
      <c r="AA44" s="111">
        <v>235</v>
      </c>
      <c r="AB44" s="111">
        <v>261</v>
      </c>
      <c r="AC44" s="111">
        <v>264</v>
      </c>
      <c r="AD44" s="111">
        <v>275</v>
      </c>
      <c r="AE44" s="111">
        <v>291</v>
      </c>
      <c r="AF44" s="99">
        <v>281</v>
      </c>
      <c r="AG44" s="323">
        <f t="shared" si="1"/>
        <v>-0.0071174377224199285</v>
      </c>
    </row>
    <row r="45" spans="2:33" ht="14.25" thickBot="1">
      <c r="B45" s="314"/>
      <c r="C45" s="315" t="s">
        <v>33</v>
      </c>
      <c r="D45" s="135">
        <v>0</v>
      </c>
      <c r="E45" s="135">
        <v>0</v>
      </c>
      <c r="F45" s="135">
        <v>0</v>
      </c>
      <c r="G45" s="321">
        <v>0</v>
      </c>
      <c r="H45" s="135">
        <v>5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38">
        <f t="shared" si="2"/>
        <v>5</v>
      </c>
      <c r="Q45" s="39"/>
      <c r="R45" s="38"/>
      <c r="S45" s="38"/>
      <c r="T45" s="38"/>
      <c r="U45" s="38"/>
      <c r="V45" s="38"/>
      <c r="W45" s="38"/>
      <c r="X45" s="119">
        <v>123</v>
      </c>
      <c r="Y45" s="120">
        <v>36</v>
      </c>
      <c r="Z45" s="38">
        <v>61</v>
      </c>
      <c r="AA45" s="112">
        <v>78</v>
      </c>
      <c r="AB45" s="112">
        <v>110</v>
      </c>
      <c r="AC45" s="112">
        <v>17</v>
      </c>
      <c r="AD45" s="112">
        <v>12</v>
      </c>
      <c r="AE45" s="112">
        <v>31</v>
      </c>
      <c r="AF45" s="605">
        <v>59</v>
      </c>
      <c r="AG45" s="404">
        <f t="shared" si="1"/>
        <v>-0.9152542372881356</v>
      </c>
    </row>
    <row r="46" spans="2:33" ht="14.25" thickTop="1">
      <c r="B46" s="312"/>
      <c r="C46" s="313" t="s">
        <v>75</v>
      </c>
      <c r="D46" s="134">
        <v>42</v>
      </c>
      <c r="E46" s="134">
        <v>44</v>
      </c>
      <c r="F46" s="134">
        <v>44</v>
      </c>
      <c r="G46" s="176">
        <v>47</v>
      </c>
      <c r="H46" s="134">
        <v>20</v>
      </c>
      <c r="I46" s="134">
        <v>31</v>
      </c>
      <c r="J46" s="134">
        <v>44</v>
      </c>
      <c r="K46" s="134">
        <v>8</v>
      </c>
      <c r="L46" s="134">
        <v>21</v>
      </c>
      <c r="M46" s="134">
        <v>13</v>
      </c>
      <c r="N46" s="134">
        <v>10</v>
      </c>
      <c r="O46" s="134">
        <v>23</v>
      </c>
      <c r="P46" s="5">
        <f t="shared" si="2"/>
        <v>347</v>
      </c>
      <c r="Q46" s="4"/>
      <c r="R46" s="5"/>
      <c r="S46" s="5"/>
      <c r="T46" s="5"/>
      <c r="U46" s="5"/>
      <c r="V46" s="5"/>
      <c r="W46" s="5"/>
      <c r="X46" s="55"/>
      <c r="Y46" s="96"/>
      <c r="Z46" s="113"/>
      <c r="AA46" s="65"/>
      <c r="AB46" s="65"/>
      <c r="AC46" s="65"/>
      <c r="AD46" s="65"/>
      <c r="AE46" s="65"/>
      <c r="AF46" s="98">
        <v>418</v>
      </c>
      <c r="AG46" s="325">
        <f t="shared" si="1"/>
        <v>-0.16985645933014354</v>
      </c>
    </row>
    <row r="47" spans="2:33" ht="13.5">
      <c r="B47" s="237" t="s">
        <v>180</v>
      </c>
      <c r="C47" s="311" t="s">
        <v>77</v>
      </c>
      <c r="D47" s="133">
        <v>32</v>
      </c>
      <c r="E47" s="133">
        <v>44</v>
      </c>
      <c r="F47" s="133">
        <v>22</v>
      </c>
      <c r="G47" s="175">
        <v>47</v>
      </c>
      <c r="H47" s="133">
        <v>20</v>
      </c>
      <c r="I47" s="133">
        <v>31</v>
      </c>
      <c r="J47" s="133">
        <v>23</v>
      </c>
      <c r="K47" s="133">
        <v>8</v>
      </c>
      <c r="L47" s="133">
        <v>21</v>
      </c>
      <c r="M47" s="133">
        <v>13</v>
      </c>
      <c r="N47" s="133">
        <v>10</v>
      </c>
      <c r="O47" s="133">
        <v>23</v>
      </c>
      <c r="P47" s="9">
        <f t="shared" si="2"/>
        <v>294</v>
      </c>
      <c r="Q47" s="7"/>
      <c r="R47" s="9"/>
      <c r="S47" s="9"/>
      <c r="T47" s="9"/>
      <c r="U47" s="9"/>
      <c r="V47" s="9"/>
      <c r="W47" s="9"/>
      <c r="X47" s="52"/>
      <c r="Y47" s="94"/>
      <c r="Z47" s="111"/>
      <c r="AA47" s="111"/>
      <c r="AB47" s="111"/>
      <c r="AC47" s="111"/>
      <c r="AD47" s="111"/>
      <c r="AE47" s="111"/>
      <c r="AF47" s="99">
        <v>320</v>
      </c>
      <c r="AG47" s="323">
        <f t="shared" si="1"/>
        <v>-0.08125</v>
      </c>
    </row>
    <row r="48" spans="2:33" ht="14.25" thickBot="1">
      <c r="B48" s="314"/>
      <c r="C48" s="315" t="s">
        <v>33</v>
      </c>
      <c r="D48" s="136">
        <v>10</v>
      </c>
      <c r="E48" s="136">
        <v>0</v>
      </c>
      <c r="F48" s="136">
        <v>22</v>
      </c>
      <c r="G48" s="177">
        <v>0</v>
      </c>
      <c r="H48" s="136">
        <v>0</v>
      </c>
      <c r="I48" s="136">
        <v>0</v>
      </c>
      <c r="J48" s="136">
        <v>21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38">
        <f t="shared" si="2"/>
        <v>53</v>
      </c>
      <c r="Q48" s="39"/>
      <c r="R48" s="38"/>
      <c r="S48" s="38"/>
      <c r="T48" s="38"/>
      <c r="U48" s="38"/>
      <c r="V48" s="38"/>
      <c r="W48" s="38"/>
      <c r="X48" s="119"/>
      <c r="Y48" s="120"/>
      <c r="Z48" s="38"/>
      <c r="AA48" s="138"/>
      <c r="AB48" s="138"/>
      <c r="AC48" s="138"/>
      <c r="AD48" s="138"/>
      <c r="AE48" s="138"/>
      <c r="AF48" s="121">
        <v>98</v>
      </c>
      <c r="AG48" s="404">
        <f t="shared" si="1"/>
        <v>-0.45918367346938777</v>
      </c>
    </row>
    <row r="49" spans="2:33" ht="14.25" hidden="1" thickBot="1">
      <c r="B49" s="314"/>
      <c r="C49" s="689" t="s">
        <v>33</v>
      </c>
      <c r="D49" s="690"/>
      <c r="E49" s="690"/>
      <c r="F49" s="690"/>
      <c r="G49" s="691"/>
      <c r="H49" s="690"/>
      <c r="I49" s="690"/>
      <c r="J49" s="690"/>
      <c r="K49" s="690"/>
      <c r="L49" s="690"/>
      <c r="M49" s="690"/>
      <c r="N49" s="690"/>
      <c r="O49" s="690"/>
      <c r="P49" s="138">
        <f>SUM(D49:O49)</f>
        <v>0</v>
      </c>
      <c r="Q49" s="652"/>
      <c r="R49" s="138"/>
      <c r="S49" s="138"/>
      <c r="T49" s="138"/>
      <c r="U49" s="138"/>
      <c r="V49" s="138"/>
      <c r="W49" s="139"/>
      <c r="X49" s="692">
        <v>189</v>
      </c>
      <c r="Y49" s="693">
        <v>175</v>
      </c>
      <c r="Z49" s="139">
        <v>139</v>
      </c>
      <c r="AA49" s="139">
        <v>359</v>
      </c>
      <c r="AB49" s="139">
        <v>306</v>
      </c>
      <c r="AC49" s="115">
        <v>240</v>
      </c>
      <c r="AD49" s="522"/>
      <c r="AE49" s="522"/>
      <c r="AF49" s="522"/>
      <c r="AG49" s="694">
        <f>(P49-AC49)/AC49</f>
        <v>-1</v>
      </c>
    </row>
    <row r="50" spans="2:7" ht="14.25" thickTop="1">
      <c r="B50" s="40"/>
      <c r="C50" s="40"/>
      <c r="G50" s="41"/>
    </row>
  </sheetData>
  <sheetProtection/>
  <mergeCells count="2">
    <mergeCell ref="B2:C2"/>
    <mergeCell ref="AA1:AG1"/>
  </mergeCells>
  <printOptions/>
  <pageMargins left="0.25" right="0.2" top="0.7086614173228347" bottom="0.28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0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P24" sqref="P24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12" customWidth="1"/>
    <col min="6" max="6" width="6.125" style="13" customWidth="1"/>
    <col min="7" max="7" width="7.375" style="12" customWidth="1"/>
    <col min="8" max="8" width="5.625" style="13" customWidth="1"/>
    <col min="9" max="9" width="7.125" style="0" customWidth="1"/>
    <col min="10" max="10" width="8.375" style="12" customWidth="1"/>
    <col min="11" max="11" width="6.375" style="13" customWidth="1"/>
    <col min="12" max="12" width="7.375" style="12" customWidth="1"/>
    <col min="13" max="13" width="7.875" style="12" customWidth="1"/>
    <col min="14" max="14" width="6.875" style="0" hidden="1" customWidth="1"/>
    <col min="15" max="15" width="6.125" style="12" bestFit="1" customWidth="1"/>
    <col min="16" max="16" width="7.00390625" style="12" customWidth="1"/>
    <col min="17" max="17" width="4.50390625" style="0" hidden="1" customWidth="1"/>
    <col min="18" max="18" width="6.375" style="0" customWidth="1"/>
    <col min="19" max="19" width="6.50390625" style="12" customWidth="1"/>
    <col min="20" max="20" width="7.75390625" style="0" hidden="1" customWidth="1"/>
    <col min="21" max="21" width="6.125" style="12" customWidth="1"/>
    <col min="22" max="22" width="7.00390625" style="12" customWidth="1"/>
    <col min="23" max="23" width="4.125" style="0" hidden="1" customWidth="1"/>
    <col min="24" max="24" width="6.875" style="12" customWidth="1"/>
    <col min="25" max="25" width="8.25390625" style="12" customWidth="1"/>
    <col min="26" max="26" width="9.25390625" style="0" hidden="1" customWidth="1"/>
    <col min="27" max="27" width="7.25390625" style="12" customWidth="1"/>
    <col min="28" max="28" width="7.00390625" style="12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7" customFormat="1" ht="18" customHeight="1" thickBot="1">
      <c r="B1" s="57" t="s">
        <v>20</v>
      </c>
      <c r="E1" s="60"/>
      <c r="F1" s="61"/>
      <c r="G1" s="60"/>
      <c r="H1" s="62"/>
      <c r="J1" s="63"/>
      <c r="K1" s="61"/>
      <c r="L1" s="60"/>
      <c r="M1" s="60"/>
      <c r="O1" s="60"/>
      <c r="P1" s="60"/>
      <c r="S1" s="60"/>
      <c r="U1" s="60"/>
      <c r="V1" s="60"/>
      <c r="X1" s="60"/>
      <c r="Y1" s="60"/>
      <c r="AA1" s="60"/>
      <c r="AB1" s="64"/>
      <c r="AD1" s="723" t="s">
        <v>138</v>
      </c>
      <c r="AE1" s="723"/>
    </row>
    <row r="2" spans="2:31" ht="15.75" customHeight="1">
      <c r="B2" s="361"/>
      <c r="C2" s="360"/>
      <c r="D2" s="383"/>
      <c r="E2" s="390"/>
      <c r="F2" s="391"/>
      <c r="G2" s="730" t="s">
        <v>116</v>
      </c>
      <c r="H2" s="731"/>
      <c r="I2" s="731"/>
      <c r="J2" s="731"/>
      <c r="K2" s="732"/>
      <c r="L2" s="728" t="s">
        <v>106</v>
      </c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358"/>
      <c r="X2" s="727" t="s">
        <v>115</v>
      </c>
      <c r="Y2" s="728"/>
      <c r="Z2" s="728"/>
      <c r="AA2" s="728"/>
      <c r="AB2" s="729"/>
      <c r="AC2" s="357"/>
      <c r="AD2" s="735" t="s">
        <v>21</v>
      </c>
      <c r="AE2" s="736"/>
    </row>
    <row r="3" spans="2:31" ht="15.75" customHeight="1">
      <c r="B3" s="720" t="s">
        <v>22</v>
      </c>
      <c r="C3" s="721"/>
      <c r="D3" s="722"/>
      <c r="E3" s="719" t="s">
        <v>23</v>
      </c>
      <c r="F3" s="719"/>
      <c r="G3" s="739" t="s">
        <v>2</v>
      </c>
      <c r="H3" s="725"/>
      <c r="I3" s="734"/>
      <c r="J3" s="724" t="s">
        <v>12</v>
      </c>
      <c r="K3" s="740"/>
      <c r="L3" s="725" t="s">
        <v>24</v>
      </c>
      <c r="M3" s="725"/>
      <c r="N3" s="392" t="s">
        <v>25</v>
      </c>
      <c r="O3" s="724" t="s">
        <v>26</v>
      </c>
      <c r="P3" s="725"/>
      <c r="Q3" s="392" t="s">
        <v>27</v>
      </c>
      <c r="R3" s="737" t="s">
        <v>28</v>
      </c>
      <c r="S3" s="738"/>
      <c r="T3" s="392" t="s">
        <v>29</v>
      </c>
      <c r="U3" s="724" t="s">
        <v>30</v>
      </c>
      <c r="V3" s="725"/>
      <c r="W3" s="392" t="s">
        <v>31</v>
      </c>
      <c r="X3" s="733" t="s">
        <v>104</v>
      </c>
      <c r="Y3" s="734"/>
      <c r="Z3" s="393" t="s">
        <v>32</v>
      </c>
      <c r="AA3" s="724" t="s">
        <v>33</v>
      </c>
      <c r="AB3" s="726"/>
      <c r="AC3" s="359" t="s">
        <v>34</v>
      </c>
      <c r="AD3" s="468" t="s">
        <v>6</v>
      </c>
      <c r="AE3" s="469" t="s">
        <v>7</v>
      </c>
    </row>
    <row r="4" spans="2:31" ht="15.75" customHeight="1" thickBot="1">
      <c r="B4" s="384"/>
      <c r="C4" s="385"/>
      <c r="D4" s="331"/>
      <c r="E4" s="394" t="s">
        <v>11</v>
      </c>
      <c r="F4" s="395" t="s">
        <v>9</v>
      </c>
      <c r="G4" s="486" t="s">
        <v>11</v>
      </c>
      <c r="H4" s="395" t="s">
        <v>9</v>
      </c>
      <c r="I4" s="393" t="s">
        <v>35</v>
      </c>
      <c r="J4" s="397" t="s">
        <v>10</v>
      </c>
      <c r="K4" s="487" t="s">
        <v>9</v>
      </c>
      <c r="L4" s="394" t="s">
        <v>11</v>
      </c>
      <c r="M4" s="397" t="s">
        <v>12</v>
      </c>
      <c r="N4" s="393" t="s">
        <v>36</v>
      </c>
      <c r="O4" s="397" t="s">
        <v>11</v>
      </c>
      <c r="P4" s="397" t="s">
        <v>12</v>
      </c>
      <c r="Q4" s="393" t="s">
        <v>36</v>
      </c>
      <c r="R4" s="393" t="s">
        <v>11</v>
      </c>
      <c r="S4" s="397" t="s">
        <v>12</v>
      </c>
      <c r="T4" s="393" t="s">
        <v>36</v>
      </c>
      <c r="U4" s="397" t="s">
        <v>11</v>
      </c>
      <c r="V4" s="397" t="s">
        <v>12</v>
      </c>
      <c r="W4" s="393" t="s">
        <v>36</v>
      </c>
      <c r="X4" s="396" t="s">
        <v>11</v>
      </c>
      <c r="Y4" s="397" t="s">
        <v>12</v>
      </c>
      <c r="Z4" s="393" t="s">
        <v>36</v>
      </c>
      <c r="AA4" s="397" t="s">
        <v>11</v>
      </c>
      <c r="AB4" s="397" t="s">
        <v>12</v>
      </c>
      <c r="AC4" s="359" t="s">
        <v>36</v>
      </c>
      <c r="AD4" s="468" t="s">
        <v>37</v>
      </c>
      <c r="AE4" s="469" t="s">
        <v>38</v>
      </c>
    </row>
    <row r="5" spans="2:31" ht="15.75" customHeight="1">
      <c r="B5" s="494" t="s">
        <v>39</v>
      </c>
      <c r="C5" s="495">
        <v>56</v>
      </c>
      <c r="D5" s="496" t="s">
        <v>154</v>
      </c>
      <c r="E5" s="124">
        <v>1151699</v>
      </c>
      <c r="F5" s="14" t="s">
        <v>40</v>
      </c>
      <c r="G5" s="488">
        <f aca="true" t="shared" si="0" ref="G5:G22">L5+O5+R5+U5</f>
        <v>16480</v>
      </c>
      <c r="H5" s="14" t="s">
        <v>40</v>
      </c>
      <c r="I5" s="16">
        <f aca="true" t="shared" si="1" ref="I5:I22">G5/E5</f>
        <v>0.014309294355556444</v>
      </c>
      <c r="J5" s="17">
        <f aca="true" t="shared" si="2" ref="J5:J22">M5+P5+S5+V5</f>
        <v>1628050</v>
      </c>
      <c r="K5" s="489" t="s">
        <v>40</v>
      </c>
      <c r="L5" s="124">
        <v>10884</v>
      </c>
      <c r="M5" s="17">
        <v>1275438</v>
      </c>
      <c r="N5" s="146">
        <f aca="true" t="shared" si="3" ref="N5:N23">M5/L5</f>
        <v>117.18467475192944</v>
      </c>
      <c r="O5" s="17">
        <v>3754</v>
      </c>
      <c r="P5" s="17">
        <v>201378</v>
      </c>
      <c r="Q5" s="146">
        <f aca="true" t="shared" si="4" ref="Q5:Q23">P5/O5</f>
        <v>53.643580181140116</v>
      </c>
      <c r="R5" s="18">
        <v>469</v>
      </c>
      <c r="S5" s="17">
        <v>40667</v>
      </c>
      <c r="T5" s="146">
        <f aca="true" t="shared" si="5" ref="T5:T24">S5/R5</f>
        <v>86.71002132196162</v>
      </c>
      <c r="U5" s="17">
        <v>1373</v>
      </c>
      <c r="V5" s="17">
        <v>110567</v>
      </c>
      <c r="W5" s="146">
        <f aca="true" t="shared" si="6" ref="W5:W23">V5/U5</f>
        <v>80.52949745083758</v>
      </c>
      <c r="X5" s="15">
        <v>13428</v>
      </c>
      <c r="Y5" s="17">
        <v>1460827</v>
      </c>
      <c r="Z5" s="146">
        <f aca="true" t="shared" si="7" ref="Z5:Z23">Y5/X5</f>
        <v>108.78961870717903</v>
      </c>
      <c r="AA5" s="17">
        <v>3052</v>
      </c>
      <c r="AB5" s="17">
        <v>167223</v>
      </c>
      <c r="AC5" s="150">
        <f aca="true" t="shared" si="8" ref="AC5:AC22">AB5/AA5</f>
        <v>54.79128440366973</v>
      </c>
      <c r="AD5" s="470">
        <f aca="true" t="shared" si="9" ref="AD5:AD22">(L5+U5)/G5</f>
        <v>0.74375</v>
      </c>
      <c r="AE5" s="471">
        <f aca="true" t="shared" si="10" ref="AE5:AE26">1-AD5</f>
        <v>0.25625</v>
      </c>
    </row>
    <row r="6" spans="2:31" ht="15.75" customHeight="1">
      <c r="B6" s="497" t="s">
        <v>39</v>
      </c>
      <c r="C6" s="386">
        <v>57</v>
      </c>
      <c r="D6" s="498" t="s">
        <v>22</v>
      </c>
      <c r="E6" s="125">
        <v>1146149</v>
      </c>
      <c r="F6" s="19">
        <f aca="true" t="shared" si="11" ref="F6:F22">(E6-E5)/E5</f>
        <v>-0.0048189674559064475</v>
      </c>
      <c r="G6" s="458">
        <f t="shared" si="0"/>
        <v>17346</v>
      </c>
      <c r="H6" s="19">
        <f aca="true" t="shared" si="12" ref="H6:H22">(G6-G5)/G5</f>
        <v>0.05254854368932039</v>
      </c>
      <c r="I6" s="21">
        <f t="shared" si="1"/>
        <v>0.015134157949795357</v>
      </c>
      <c r="J6" s="22">
        <f t="shared" si="2"/>
        <v>1731746</v>
      </c>
      <c r="K6" s="490">
        <f aca="true" t="shared" si="13" ref="K6:K22">(J6-J5)/J5</f>
        <v>0.06369337551058014</v>
      </c>
      <c r="L6" s="125">
        <v>11729</v>
      </c>
      <c r="M6" s="22">
        <v>1383331</v>
      </c>
      <c r="N6" s="147">
        <f t="shared" si="3"/>
        <v>117.9410861966067</v>
      </c>
      <c r="O6" s="22">
        <v>4049</v>
      </c>
      <c r="P6" s="22">
        <v>216049</v>
      </c>
      <c r="Q6" s="147">
        <f t="shared" si="4"/>
        <v>53.35860706347246</v>
      </c>
      <c r="R6" s="23">
        <v>335</v>
      </c>
      <c r="S6" s="22">
        <v>29582</v>
      </c>
      <c r="T6" s="147">
        <f t="shared" si="5"/>
        <v>88.3044776119403</v>
      </c>
      <c r="U6" s="22">
        <v>1233</v>
      </c>
      <c r="V6" s="22">
        <v>102784</v>
      </c>
      <c r="W6" s="147">
        <f t="shared" si="6"/>
        <v>83.36090835360908</v>
      </c>
      <c r="X6" s="20">
        <v>13888</v>
      </c>
      <c r="Y6" s="22">
        <v>1543060</v>
      </c>
      <c r="Z6" s="147">
        <f t="shared" si="7"/>
        <v>111.10743087557604</v>
      </c>
      <c r="AA6" s="22">
        <v>3458</v>
      </c>
      <c r="AB6" s="22">
        <v>188686</v>
      </c>
      <c r="AC6" s="151">
        <f t="shared" si="8"/>
        <v>54.56506651243493</v>
      </c>
      <c r="AD6" s="472">
        <f t="shared" si="9"/>
        <v>0.7472616165110112</v>
      </c>
      <c r="AE6" s="473">
        <f t="shared" si="10"/>
        <v>0.2527383834889888</v>
      </c>
    </row>
    <row r="7" spans="2:31" ht="15.75" customHeight="1">
      <c r="B7" s="497" t="s">
        <v>39</v>
      </c>
      <c r="C7" s="386">
        <v>58</v>
      </c>
      <c r="D7" s="498" t="s">
        <v>22</v>
      </c>
      <c r="E7" s="125">
        <v>1136797</v>
      </c>
      <c r="F7" s="19">
        <f t="shared" si="11"/>
        <v>-0.00815949758713745</v>
      </c>
      <c r="G7" s="458">
        <f t="shared" si="0"/>
        <v>15628</v>
      </c>
      <c r="H7" s="19">
        <f t="shared" si="12"/>
        <v>-0.0990430070333218</v>
      </c>
      <c r="I7" s="21">
        <f t="shared" si="1"/>
        <v>0.013747397292568506</v>
      </c>
      <c r="J7" s="22">
        <f t="shared" si="2"/>
        <v>1496481</v>
      </c>
      <c r="K7" s="490">
        <f t="shared" si="13"/>
        <v>-0.1358542188057602</v>
      </c>
      <c r="L7" s="125">
        <v>9149</v>
      </c>
      <c r="M7" s="22">
        <v>1102586</v>
      </c>
      <c r="N7" s="147">
        <f t="shared" si="3"/>
        <v>120.51437315553612</v>
      </c>
      <c r="O7" s="22">
        <v>4535</v>
      </c>
      <c r="P7" s="22">
        <v>242112</v>
      </c>
      <c r="Q7" s="147">
        <f t="shared" si="4"/>
        <v>53.38743109151047</v>
      </c>
      <c r="R7" s="23">
        <v>187</v>
      </c>
      <c r="S7" s="22">
        <v>19386</v>
      </c>
      <c r="T7" s="147">
        <f t="shared" si="5"/>
        <v>103.66844919786097</v>
      </c>
      <c r="U7" s="22">
        <v>1757</v>
      </c>
      <c r="V7" s="22">
        <v>132397</v>
      </c>
      <c r="W7" s="147">
        <f t="shared" si="6"/>
        <v>75.3540125213432</v>
      </c>
      <c r="X7" s="20">
        <v>11803</v>
      </c>
      <c r="Y7" s="22">
        <v>1294926</v>
      </c>
      <c r="Z7" s="147">
        <f t="shared" si="7"/>
        <v>109.7115987460815</v>
      </c>
      <c r="AA7" s="22">
        <v>3825</v>
      </c>
      <c r="AB7" s="22">
        <v>201555</v>
      </c>
      <c r="AC7" s="151">
        <f t="shared" si="8"/>
        <v>52.694117647058825</v>
      </c>
      <c r="AD7" s="472">
        <f t="shared" si="9"/>
        <v>0.6978500127975429</v>
      </c>
      <c r="AE7" s="473">
        <f t="shared" si="10"/>
        <v>0.3021499872024571</v>
      </c>
    </row>
    <row r="8" spans="2:31" ht="15.75" customHeight="1">
      <c r="B8" s="497" t="s">
        <v>39</v>
      </c>
      <c r="C8" s="386">
        <v>59</v>
      </c>
      <c r="D8" s="498" t="s">
        <v>22</v>
      </c>
      <c r="E8" s="125">
        <v>1187282</v>
      </c>
      <c r="F8" s="19">
        <f t="shared" si="11"/>
        <v>0.04440986385432052</v>
      </c>
      <c r="G8" s="458">
        <f t="shared" si="0"/>
        <v>17602</v>
      </c>
      <c r="H8" s="19">
        <f t="shared" si="12"/>
        <v>0.12631174814435628</v>
      </c>
      <c r="I8" s="21">
        <f t="shared" si="1"/>
        <v>0.01482545848416804</v>
      </c>
      <c r="J8" s="22">
        <f t="shared" si="2"/>
        <v>1594104</v>
      </c>
      <c r="K8" s="490">
        <f t="shared" si="13"/>
        <v>0.06523504140714115</v>
      </c>
      <c r="L8" s="125">
        <v>9688</v>
      </c>
      <c r="M8" s="22">
        <v>1153233</v>
      </c>
      <c r="N8" s="147">
        <f t="shared" si="3"/>
        <v>119.03726259289843</v>
      </c>
      <c r="O8" s="22">
        <v>6418</v>
      </c>
      <c r="P8" s="22">
        <v>317914</v>
      </c>
      <c r="Q8" s="147">
        <f t="shared" si="4"/>
        <v>49.534746026799624</v>
      </c>
      <c r="R8" s="23">
        <v>229</v>
      </c>
      <c r="S8" s="22">
        <v>16822</v>
      </c>
      <c r="T8" s="147">
        <f t="shared" si="5"/>
        <v>73.4585152838428</v>
      </c>
      <c r="U8" s="22">
        <v>1267</v>
      </c>
      <c r="V8" s="22">
        <v>106135</v>
      </c>
      <c r="W8" s="147">
        <f t="shared" si="6"/>
        <v>83.76874506708761</v>
      </c>
      <c r="X8" s="20">
        <v>12477</v>
      </c>
      <c r="Y8" s="22">
        <v>1351972</v>
      </c>
      <c r="Z8" s="147">
        <f t="shared" si="7"/>
        <v>108.35713713232347</v>
      </c>
      <c r="AA8" s="22">
        <v>5125</v>
      </c>
      <c r="AB8" s="22">
        <v>242132</v>
      </c>
      <c r="AC8" s="151">
        <f t="shared" si="8"/>
        <v>47.24526829268293</v>
      </c>
      <c r="AD8" s="472">
        <f t="shared" si="9"/>
        <v>0.6223724576752642</v>
      </c>
      <c r="AE8" s="473">
        <f t="shared" si="10"/>
        <v>0.37762754232473583</v>
      </c>
    </row>
    <row r="9" spans="2:31" ht="15.75" customHeight="1">
      <c r="B9" s="497" t="s">
        <v>39</v>
      </c>
      <c r="C9" s="386">
        <v>60</v>
      </c>
      <c r="D9" s="498" t="s">
        <v>22</v>
      </c>
      <c r="E9" s="125">
        <v>1236072</v>
      </c>
      <c r="F9" s="19">
        <f t="shared" si="11"/>
        <v>0.04109385975699118</v>
      </c>
      <c r="G9" s="458">
        <f t="shared" si="0"/>
        <v>18664</v>
      </c>
      <c r="H9" s="19">
        <f t="shared" si="12"/>
        <v>0.060334052948528574</v>
      </c>
      <c r="I9" s="21">
        <f t="shared" si="1"/>
        <v>0.015099444045330692</v>
      </c>
      <c r="J9" s="22">
        <f t="shared" si="2"/>
        <v>1608285</v>
      </c>
      <c r="K9" s="490">
        <f t="shared" si="13"/>
        <v>0.008895906415139791</v>
      </c>
      <c r="L9" s="125">
        <v>9307</v>
      </c>
      <c r="M9" s="22">
        <v>1133385</v>
      </c>
      <c r="N9" s="147">
        <f t="shared" si="3"/>
        <v>121.77769420866015</v>
      </c>
      <c r="O9" s="22">
        <v>7959</v>
      </c>
      <c r="P9" s="22">
        <v>360853</v>
      </c>
      <c r="Q9" s="147">
        <f t="shared" si="4"/>
        <v>45.338987309963564</v>
      </c>
      <c r="R9" s="23">
        <v>234</v>
      </c>
      <c r="S9" s="22">
        <v>17386</v>
      </c>
      <c r="T9" s="147">
        <f t="shared" si="5"/>
        <v>74.2991452991453</v>
      </c>
      <c r="U9" s="22">
        <v>1164</v>
      </c>
      <c r="V9" s="22">
        <v>96661</v>
      </c>
      <c r="W9" s="147">
        <f t="shared" si="6"/>
        <v>83.04209621993127</v>
      </c>
      <c r="X9" s="20">
        <v>11558</v>
      </c>
      <c r="Y9" s="22">
        <v>1288659</v>
      </c>
      <c r="Z9" s="147">
        <f t="shared" si="7"/>
        <v>111.49498183076656</v>
      </c>
      <c r="AA9" s="22">
        <v>7106</v>
      </c>
      <c r="AB9" s="22">
        <v>319626</v>
      </c>
      <c r="AC9" s="151">
        <f t="shared" si="8"/>
        <v>44.979735434843796</v>
      </c>
      <c r="AD9" s="472">
        <f t="shared" si="9"/>
        <v>0.5610265752250322</v>
      </c>
      <c r="AE9" s="473">
        <f t="shared" si="10"/>
        <v>0.4389734247749678</v>
      </c>
    </row>
    <row r="10" spans="2:31" ht="15.75" customHeight="1">
      <c r="B10" s="497" t="s">
        <v>39</v>
      </c>
      <c r="C10" s="386">
        <v>61</v>
      </c>
      <c r="D10" s="498" t="s">
        <v>22</v>
      </c>
      <c r="E10" s="125">
        <v>1364609</v>
      </c>
      <c r="F10" s="19">
        <f t="shared" si="11"/>
        <v>0.10398827899992881</v>
      </c>
      <c r="G10" s="458">
        <f t="shared" si="0"/>
        <v>19892</v>
      </c>
      <c r="H10" s="19">
        <f t="shared" si="12"/>
        <v>0.06579511358765538</v>
      </c>
      <c r="I10" s="21">
        <f t="shared" si="1"/>
        <v>0.01457706932901659</v>
      </c>
      <c r="J10" s="22">
        <f t="shared" si="2"/>
        <v>1748988</v>
      </c>
      <c r="K10" s="490">
        <f t="shared" si="13"/>
        <v>0.087486359693711</v>
      </c>
      <c r="L10" s="125">
        <v>9513</v>
      </c>
      <c r="M10" s="22">
        <v>1198532</v>
      </c>
      <c r="N10" s="147">
        <f t="shared" si="3"/>
        <v>125.98885735309577</v>
      </c>
      <c r="O10" s="22">
        <v>8431</v>
      </c>
      <c r="P10" s="22">
        <v>401365</v>
      </c>
      <c r="Q10" s="147">
        <f t="shared" si="4"/>
        <v>47.60585932866801</v>
      </c>
      <c r="R10" s="23">
        <v>190</v>
      </c>
      <c r="S10" s="22">
        <v>14037</v>
      </c>
      <c r="T10" s="147">
        <f t="shared" si="5"/>
        <v>73.87894736842105</v>
      </c>
      <c r="U10" s="22">
        <v>1758</v>
      </c>
      <c r="V10" s="22">
        <v>135054</v>
      </c>
      <c r="W10" s="147">
        <f t="shared" si="6"/>
        <v>76.82252559726962</v>
      </c>
      <c r="X10" s="20">
        <v>11862</v>
      </c>
      <c r="Y10" s="22">
        <v>1362538</v>
      </c>
      <c r="Z10" s="147">
        <f t="shared" si="7"/>
        <v>114.86578991738324</v>
      </c>
      <c r="AA10" s="22">
        <v>8030</v>
      </c>
      <c r="AB10" s="22">
        <v>386450</v>
      </c>
      <c r="AC10" s="151">
        <f t="shared" si="8"/>
        <v>48.125778331257784</v>
      </c>
      <c r="AD10" s="472">
        <f t="shared" si="9"/>
        <v>0.5666096923386286</v>
      </c>
      <c r="AE10" s="473">
        <f t="shared" si="10"/>
        <v>0.43339030766137143</v>
      </c>
    </row>
    <row r="11" spans="2:31" ht="15.75" customHeight="1">
      <c r="B11" s="497" t="s">
        <v>39</v>
      </c>
      <c r="C11" s="386">
        <v>62</v>
      </c>
      <c r="D11" s="498" t="s">
        <v>22</v>
      </c>
      <c r="E11" s="125">
        <v>1674300</v>
      </c>
      <c r="F11" s="19">
        <f t="shared" si="11"/>
        <v>0.22694486112871892</v>
      </c>
      <c r="G11" s="458">
        <f t="shared" si="0"/>
        <v>23009</v>
      </c>
      <c r="H11" s="19">
        <f t="shared" si="12"/>
        <v>0.15669615926000402</v>
      </c>
      <c r="I11" s="21">
        <f t="shared" si="1"/>
        <v>0.013742459535328197</v>
      </c>
      <c r="J11" s="22">
        <f t="shared" si="2"/>
        <v>2032681</v>
      </c>
      <c r="K11" s="490">
        <f>(J11-J10)/J10</f>
        <v>0.16220408602002986</v>
      </c>
      <c r="L11" s="125">
        <v>10908</v>
      </c>
      <c r="M11" s="22">
        <v>1388449</v>
      </c>
      <c r="N11" s="147">
        <f t="shared" si="3"/>
        <v>127.28722038870553</v>
      </c>
      <c r="O11" s="22">
        <v>10258</v>
      </c>
      <c r="P11" s="22">
        <v>487909</v>
      </c>
      <c r="Q11" s="147">
        <f t="shared" si="4"/>
        <v>47.56375511795672</v>
      </c>
      <c r="R11" s="23">
        <v>247</v>
      </c>
      <c r="S11" s="22">
        <v>17077</v>
      </c>
      <c r="T11" s="147">
        <f t="shared" si="5"/>
        <v>69.13765182186235</v>
      </c>
      <c r="U11" s="22">
        <v>1596</v>
      </c>
      <c r="V11" s="22">
        <v>139246</v>
      </c>
      <c r="W11" s="147">
        <f t="shared" si="6"/>
        <v>87.2468671679198</v>
      </c>
      <c r="X11" s="20">
        <v>13877</v>
      </c>
      <c r="Y11" s="22">
        <v>1604857</v>
      </c>
      <c r="Z11" s="147">
        <f t="shared" si="7"/>
        <v>115.64869928658932</v>
      </c>
      <c r="AA11" s="22">
        <v>9132</v>
      </c>
      <c r="AB11" s="22">
        <v>427824</v>
      </c>
      <c r="AC11" s="151">
        <f t="shared" si="8"/>
        <v>46.84888304862024</v>
      </c>
      <c r="AD11" s="472">
        <f t="shared" si="9"/>
        <v>0.543439523664653</v>
      </c>
      <c r="AE11" s="473">
        <f t="shared" si="10"/>
        <v>0.456560476335347</v>
      </c>
    </row>
    <row r="12" spans="2:31" ht="15.75" customHeight="1">
      <c r="B12" s="497" t="s">
        <v>39</v>
      </c>
      <c r="C12" s="386">
        <v>63</v>
      </c>
      <c r="D12" s="498" t="s">
        <v>22</v>
      </c>
      <c r="E12" s="125">
        <v>1684644</v>
      </c>
      <c r="F12" s="19">
        <f t="shared" si="11"/>
        <v>0.006178104282386669</v>
      </c>
      <c r="G12" s="458">
        <f t="shared" si="0"/>
        <v>23780</v>
      </c>
      <c r="H12" s="19">
        <f t="shared" si="12"/>
        <v>0.03350862705897692</v>
      </c>
      <c r="I12" s="21">
        <f t="shared" si="1"/>
        <v>0.01411574196091281</v>
      </c>
      <c r="J12" s="22">
        <f t="shared" si="2"/>
        <v>2092762</v>
      </c>
      <c r="K12" s="490">
        <f t="shared" si="13"/>
        <v>0.029557515419291074</v>
      </c>
      <c r="L12" s="125">
        <v>10857</v>
      </c>
      <c r="M12" s="22">
        <v>1380700</v>
      </c>
      <c r="N12" s="147">
        <f t="shared" si="3"/>
        <v>127.17141015013355</v>
      </c>
      <c r="O12" s="22">
        <v>9401</v>
      </c>
      <c r="P12" s="22">
        <v>444294</v>
      </c>
      <c r="Q12" s="147">
        <f t="shared" si="4"/>
        <v>47.260291458355496</v>
      </c>
      <c r="R12" s="23">
        <v>253</v>
      </c>
      <c r="S12" s="22">
        <v>15848</v>
      </c>
      <c r="T12" s="147">
        <f t="shared" si="5"/>
        <v>62.640316205533594</v>
      </c>
      <c r="U12" s="22">
        <v>3269</v>
      </c>
      <c r="V12" s="22">
        <v>251920</v>
      </c>
      <c r="W12" s="147">
        <f t="shared" si="6"/>
        <v>77.0633221168553</v>
      </c>
      <c r="X12" s="20">
        <v>13525</v>
      </c>
      <c r="Y12" s="22">
        <v>1581676</v>
      </c>
      <c r="Z12" s="147">
        <f t="shared" si="7"/>
        <v>116.94462107208872</v>
      </c>
      <c r="AA12" s="22">
        <v>10255</v>
      </c>
      <c r="AB12" s="22">
        <v>511086</v>
      </c>
      <c r="AC12" s="151">
        <f t="shared" si="8"/>
        <v>49.83773768893223</v>
      </c>
      <c r="AD12" s="472">
        <f t="shared" si="9"/>
        <v>0.5940285954583684</v>
      </c>
      <c r="AE12" s="473">
        <f t="shared" si="10"/>
        <v>0.4059714045416316</v>
      </c>
    </row>
    <row r="13" spans="2:31" ht="15.75" customHeight="1">
      <c r="B13" s="497" t="s">
        <v>41</v>
      </c>
      <c r="C13" s="386" t="s">
        <v>153</v>
      </c>
      <c r="D13" s="498" t="s">
        <v>22</v>
      </c>
      <c r="E13" s="125">
        <v>1662612</v>
      </c>
      <c r="F13" s="19">
        <f t="shared" si="11"/>
        <v>-0.013078134015257823</v>
      </c>
      <c r="G13" s="458">
        <f t="shared" si="0"/>
        <v>27177</v>
      </c>
      <c r="H13" s="19">
        <f t="shared" si="12"/>
        <v>0.1428511354079058</v>
      </c>
      <c r="I13" s="21">
        <f t="shared" si="1"/>
        <v>0.016345966467221456</v>
      </c>
      <c r="J13" s="22">
        <f t="shared" si="2"/>
        <v>2279099</v>
      </c>
      <c r="K13" s="490">
        <f t="shared" si="13"/>
        <v>0.08903879179763394</v>
      </c>
      <c r="L13" s="125">
        <v>10961</v>
      </c>
      <c r="M13" s="22">
        <v>1424436</v>
      </c>
      <c r="N13" s="147">
        <f t="shared" si="3"/>
        <v>129.9549311194234</v>
      </c>
      <c r="O13" s="22">
        <v>11350</v>
      </c>
      <c r="P13" s="22">
        <v>487578</v>
      </c>
      <c r="Q13" s="147">
        <f t="shared" si="4"/>
        <v>42.9584140969163</v>
      </c>
      <c r="R13" s="23">
        <v>312</v>
      </c>
      <c r="S13" s="22">
        <v>17533</v>
      </c>
      <c r="T13" s="147">
        <f t="shared" si="5"/>
        <v>56.19551282051282</v>
      </c>
      <c r="U13" s="22">
        <v>4554</v>
      </c>
      <c r="V13" s="22">
        <v>349552</v>
      </c>
      <c r="W13" s="147">
        <f t="shared" si="6"/>
        <v>76.75713658322354</v>
      </c>
      <c r="X13" s="481">
        <v>13790</v>
      </c>
      <c r="Y13" s="482">
        <v>1671392</v>
      </c>
      <c r="Z13" s="483">
        <f t="shared" si="7"/>
        <v>121.20319071791153</v>
      </c>
      <c r="AA13" s="482">
        <v>13387</v>
      </c>
      <c r="AB13" s="482">
        <v>607707</v>
      </c>
      <c r="AC13" s="151">
        <f t="shared" si="8"/>
        <v>45.39530888175095</v>
      </c>
      <c r="AD13" s="472">
        <f t="shared" si="9"/>
        <v>0.5708871472200758</v>
      </c>
      <c r="AE13" s="473">
        <f t="shared" si="10"/>
        <v>0.42911285277992417</v>
      </c>
    </row>
    <row r="14" spans="2:31" ht="15.75" customHeight="1">
      <c r="B14" s="497" t="s">
        <v>41</v>
      </c>
      <c r="C14" s="386">
        <v>2</v>
      </c>
      <c r="D14" s="498" t="s">
        <v>22</v>
      </c>
      <c r="E14" s="125">
        <v>1707109</v>
      </c>
      <c r="F14" s="19">
        <f t="shared" si="11"/>
        <v>0.026763309780032864</v>
      </c>
      <c r="G14" s="458">
        <f t="shared" si="0"/>
        <v>30136</v>
      </c>
      <c r="H14" s="19">
        <f t="shared" si="12"/>
        <v>0.10887883136475697</v>
      </c>
      <c r="I14" s="21">
        <f t="shared" si="1"/>
        <v>0.01765323713951482</v>
      </c>
      <c r="J14" s="22">
        <f t="shared" si="2"/>
        <v>2436928</v>
      </c>
      <c r="K14" s="490">
        <f t="shared" si="13"/>
        <v>0.0692506117549084</v>
      </c>
      <c r="L14" s="125">
        <v>10781</v>
      </c>
      <c r="M14" s="22">
        <v>1419847</v>
      </c>
      <c r="N14" s="147">
        <f t="shared" si="3"/>
        <v>131.6990075132177</v>
      </c>
      <c r="O14" s="22">
        <v>13031</v>
      </c>
      <c r="P14" s="22">
        <v>542053</v>
      </c>
      <c r="Q14" s="147">
        <f t="shared" si="4"/>
        <v>41.59719131302279</v>
      </c>
      <c r="R14" s="23">
        <v>806</v>
      </c>
      <c r="S14" s="22">
        <v>35802</v>
      </c>
      <c r="T14" s="147">
        <f t="shared" si="5"/>
        <v>44.41935483870968</v>
      </c>
      <c r="U14" s="22">
        <v>5518</v>
      </c>
      <c r="V14" s="22">
        <v>439226</v>
      </c>
      <c r="W14" s="147">
        <f t="shared" si="6"/>
        <v>79.59876766944545</v>
      </c>
      <c r="X14" s="484">
        <v>14460</v>
      </c>
      <c r="Y14" s="482">
        <v>1752340</v>
      </c>
      <c r="Z14" s="483">
        <f t="shared" si="7"/>
        <v>121.1853388658368</v>
      </c>
      <c r="AA14" s="482">
        <v>15676</v>
      </c>
      <c r="AB14" s="485">
        <v>684588</v>
      </c>
      <c r="AC14" s="455">
        <f t="shared" si="8"/>
        <v>43.671089563664204</v>
      </c>
      <c r="AD14" s="472">
        <f t="shared" si="9"/>
        <v>0.5408481550305283</v>
      </c>
      <c r="AE14" s="473">
        <f t="shared" si="10"/>
        <v>0.4591518449694717</v>
      </c>
    </row>
    <row r="15" spans="2:31" ht="15.75" customHeight="1">
      <c r="B15" s="497" t="s">
        <v>41</v>
      </c>
      <c r="C15" s="386">
        <v>3</v>
      </c>
      <c r="D15" s="498" t="s">
        <v>22</v>
      </c>
      <c r="E15" s="125">
        <v>1370126</v>
      </c>
      <c r="F15" s="19">
        <f t="shared" si="11"/>
        <v>-0.1973998145402549</v>
      </c>
      <c r="G15" s="458">
        <f t="shared" si="0"/>
        <v>28800</v>
      </c>
      <c r="H15" s="19">
        <f t="shared" si="12"/>
        <v>-0.044332359968144414</v>
      </c>
      <c r="I15" s="21">
        <f t="shared" si="1"/>
        <v>0.02101996458719855</v>
      </c>
      <c r="J15" s="22">
        <f t="shared" si="2"/>
        <v>2494246</v>
      </c>
      <c r="K15" s="490">
        <f t="shared" si="13"/>
        <v>0.02352059642303753</v>
      </c>
      <c r="L15" s="125">
        <v>10247</v>
      </c>
      <c r="M15" s="22">
        <v>1374786</v>
      </c>
      <c r="N15" s="147">
        <f t="shared" si="3"/>
        <v>134.16473114082171</v>
      </c>
      <c r="O15" s="22">
        <v>10032</v>
      </c>
      <c r="P15" s="22">
        <v>452588</v>
      </c>
      <c r="Q15" s="147">
        <f t="shared" si="4"/>
        <v>45.114433811802236</v>
      </c>
      <c r="R15" s="23">
        <v>907</v>
      </c>
      <c r="S15" s="22">
        <v>49696</v>
      </c>
      <c r="T15" s="147">
        <f t="shared" si="5"/>
        <v>54.79162072767365</v>
      </c>
      <c r="U15" s="22">
        <v>7614</v>
      </c>
      <c r="V15" s="22">
        <v>617176</v>
      </c>
      <c r="W15" s="147">
        <f t="shared" si="6"/>
        <v>81.05805095876018</v>
      </c>
      <c r="X15" s="458">
        <v>14186</v>
      </c>
      <c r="Y15" s="22">
        <v>1743284</v>
      </c>
      <c r="Z15" s="147">
        <f t="shared" si="7"/>
        <v>122.88763569716622</v>
      </c>
      <c r="AA15" s="22">
        <v>14614</v>
      </c>
      <c r="AB15" s="459">
        <v>750962</v>
      </c>
      <c r="AC15" s="455">
        <f t="shared" si="8"/>
        <v>51.38647871903654</v>
      </c>
      <c r="AD15" s="472">
        <f t="shared" si="9"/>
        <v>0.6201736111111111</v>
      </c>
      <c r="AE15" s="473">
        <f t="shared" si="10"/>
        <v>0.37982638888888887</v>
      </c>
    </row>
    <row r="16" spans="2:31" ht="15.75" customHeight="1">
      <c r="B16" s="497" t="s">
        <v>41</v>
      </c>
      <c r="C16" s="386">
        <v>4</v>
      </c>
      <c r="D16" s="498" t="s">
        <v>22</v>
      </c>
      <c r="E16" s="125">
        <v>1402590</v>
      </c>
      <c r="F16" s="19">
        <f t="shared" si="11"/>
        <v>0.023694171193014365</v>
      </c>
      <c r="G16" s="458">
        <f t="shared" si="0"/>
        <v>23651</v>
      </c>
      <c r="H16" s="19">
        <f t="shared" si="12"/>
        <v>-0.17878472222222222</v>
      </c>
      <c r="I16" s="21">
        <f t="shared" si="1"/>
        <v>0.016862376032910544</v>
      </c>
      <c r="J16" s="22">
        <f t="shared" si="2"/>
        <v>2201786</v>
      </c>
      <c r="K16" s="490">
        <f t="shared" si="13"/>
        <v>-0.11725387151066896</v>
      </c>
      <c r="L16" s="125">
        <v>10433</v>
      </c>
      <c r="M16" s="22">
        <v>1424441</v>
      </c>
      <c r="N16" s="147">
        <f t="shared" si="3"/>
        <v>136.53225342662705</v>
      </c>
      <c r="O16" s="22">
        <v>9010</v>
      </c>
      <c r="P16" s="22">
        <v>424444</v>
      </c>
      <c r="Q16" s="147">
        <f t="shared" si="4"/>
        <v>47.10810210876804</v>
      </c>
      <c r="R16" s="23">
        <v>557</v>
      </c>
      <c r="S16" s="22">
        <v>34024</v>
      </c>
      <c r="T16" s="147">
        <f t="shared" si="5"/>
        <v>61.08438061041293</v>
      </c>
      <c r="U16" s="22">
        <v>3651</v>
      </c>
      <c r="V16" s="22">
        <v>318877</v>
      </c>
      <c r="W16" s="147">
        <f t="shared" si="6"/>
        <v>87.3396329772665</v>
      </c>
      <c r="X16" s="458">
        <v>13434</v>
      </c>
      <c r="Y16" s="22">
        <v>1706066</v>
      </c>
      <c r="Z16" s="147">
        <f t="shared" si="7"/>
        <v>126.99612922435611</v>
      </c>
      <c r="AA16" s="22">
        <v>10217</v>
      </c>
      <c r="AB16" s="459">
        <v>495720</v>
      </c>
      <c r="AC16" s="455">
        <f t="shared" si="8"/>
        <v>48.519134775374376</v>
      </c>
      <c r="AD16" s="472">
        <f t="shared" si="9"/>
        <v>0.5954927910024946</v>
      </c>
      <c r="AE16" s="473">
        <f t="shared" si="10"/>
        <v>0.40450720899750536</v>
      </c>
    </row>
    <row r="17" spans="2:31" ht="15.75" customHeight="1">
      <c r="B17" s="497" t="s">
        <v>41</v>
      </c>
      <c r="C17" s="386">
        <v>5</v>
      </c>
      <c r="D17" s="498" t="s">
        <v>22</v>
      </c>
      <c r="E17" s="125">
        <v>1485684</v>
      </c>
      <c r="F17" s="19">
        <f t="shared" si="11"/>
        <v>0.05924325711719034</v>
      </c>
      <c r="G17" s="458">
        <f t="shared" si="0"/>
        <v>23034</v>
      </c>
      <c r="H17" s="19">
        <f t="shared" si="12"/>
        <v>-0.026087691852352966</v>
      </c>
      <c r="I17" s="21">
        <f t="shared" si="1"/>
        <v>0.01550396988861696</v>
      </c>
      <c r="J17" s="22">
        <f t="shared" si="2"/>
        <v>2293623</v>
      </c>
      <c r="K17" s="490">
        <f t="shared" si="13"/>
        <v>0.04171022978618267</v>
      </c>
      <c r="L17" s="125">
        <v>12089</v>
      </c>
      <c r="M17" s="22">
        <v>1641107</v>
      </c>
      <c r="N17" s="147">
        <f t="shared" si="3"/>
        <v>135.75208867565556</v>
      </c>
      <c r="O17" s="22">
        <v>8034</v>
      </c>
      <c r="P17" s="22">
        <v>386614</v>
      </c>
      <c r="Q17" s="147">
        <f t="shared" si="4"/>
        <v>48.122230520288774</v>
      </c>
      <c r="R17" s="23">
        <v>433</v>
      </c>
      <c r="S17" s="22">
        <v>22928</v>
      </c>
      <c r="T17" s="147">
        <f t="shared" si="5"/>
        <v>52.95150115473441</v>
      </c>
      <c r="U17" s="22">
        <v>2478</v>
      </c>
      <c r="V17" s="22">
        <v>242974</v>
      </c>
      <c r="W17" s="147">
        <f t="shared" si="6"/>
        <v>98.05246166263116</v>
      </c>
      <c r="X17" s="458">
        <v>14941</v>
      </c>
      <c r="Y17" s="22">
        <v>1908482</v>
      </c>
      <c r="Z17" s="147">
        <f t="shared" si="7"/>
        <v>127.73455591995182</v>
      </c>
      <c r="AA17" s="22">
        <v>8093</v>
      </c>
      <c r="AB17" s="459">
        <v>385141</v>
      </c>
      <c r="AC17" s="455">
        <f t="shared" si="8"/>
        <v>47.589398245397255</v>
      </c>
      <c r="AD17" s="472">
        <f t="shared" si="9"/>
        <v>0.632412954762525</v>
      </c>
      <c r="AE17" s="473">
        <f t="shared" si="10"/>
        <v>0.367587045237475</v>
      </c>
    </row>
    <row r="18" spans="2:31" ht="15.75" customHeight="1">
      <c r="B18" s="497" t="s">
        <v>41</v>
      </c>
      <c r="C18" s="386">
        <v>6</v>
      </c>
      <c r="D18" s="498" t="s">
        <v>22</v>
      </c>
      <c r="E18" s="125">
        <v>1570252</v>
      </c>
      <c r="F18" s="19">
        <f t="shared" si="11"/>
        <v>0.05692192956241031</v>
      </c>
      <c r="G18" s="458">
        <f t="shared" si="0"/>
        <v>22636</v>
      </c>
      <c r="H18" s="19">
        <f t="shared" si="12"/>
        <v>-0.01727880524442129</v>
      </c>
      <c r="I18" s="21">
        <f t="shared" si="1"/>
        <v>0.014415520566125693</v>
      </c>
      <c r="J18" s="22">
        <f t="shared" si="2"/>
        <v>2371081</v>
      </c>
      <c r="K18" s="490">
        <f t="shared" si="13"/>
        <v>0.03377102514231851</v>
      </c>
      <c r="L18" s="125">
        <v>12652</v>
      </c>
      <c r="M18" s="22">
        <v>1747659</v>
      </c>
      <c r="N18" s="147">
        <f t="shared" si="3"/>
        <v>138.13302244704394</v>
      </c>
      <c r="O18" s="22">
        <v>7370</v>
      </c>
      <c r="P18" s="22">
        <v>371484</v>
      </c>
      <c r="Q18" s="147">
        <f t="shared" si="4"/>
        <v>50.40488466757123</v>
      </c>
      <c r="R18" s="23">
        <v>444</v>
      </c>
      <c r="S18" s="22">
        <v>29966</v>
      </c>
      <c r="T18" s="147">
        <f t="shared" si="5"/>
        <v>67.490990990991</v>
      </c>
      <c r="U18" s="22">
        <v>2170</v>
      </c>
      <c r="V18" s="22">
        <v>221972</v>
      </c>
      <c r="W18" s="147">
        <f t="shared" si="6"/>
        <v>102.29124423963134</v>
      </c>
      <c r="X18" s="458">
        <v>15294</v>
      </c>
      <c r="Y18" s="22">
        <v>2001046</v>
      </c>
      <c r="Z18" s="147">
        <f t="shared" si="7"/>
        <v>130.83862952791944</v>
      </c>
      <c r="AA18" s="22">
        <v>7342</v>
      </c>
      <c r="AB18" s="459">
        <v>370035</v>
      </c>
      <c r="AC18" s="455">
        <f t="shared" si="8"/>
        <v>50.39975483519477</v>
      </c>
      <c r="AD18" s="472">
        <f t="shared" si="9"/>
        <v>0.6547976674324085</v>
      </c>
      <c r="AE18" s="473">
        <f t="shared" si="10"/>
        <v>0.3452023325675915</v>
      </c>
    </row>
    <row r="19" spans="2:31" ht="15.75" customHeight="1">
      <c r="B19" s="497" t="s">
        <v>41</v>
      </c>
      <c r="C19" s="386">
        <v>7</v>
      </c>
      <c r="D19" s="498" t="s">
        <v>22</v>
      </c>
      <c r="E19" s="125">
        <v>1470330</v>
      </c>
      <c r="F19" s="19">
        <f t="shared" si="11"/>
        <v>-0.0636343720625734</v>
      </c>
      <c r="G19" s="458">
        <f t="shared" si="0"/>
        <v>22251</v>
      </c>
      <c r="H19" s="19">
        <f t="shared" si="12"/>
        <v>-0.01700830535430288</v>
      </c>
      <c r="I19" s="21">
        <f t="shared" si="1"/>
        <v>0.015133337414049907</v>
      </c>
      <c r="J19" s="22">
        <f t="shared" si="2"/>
        <v>2218675</v>
      </c>
      <c r="K19" s="490">
        <f t="shared" si="13"/>
        <v>-0.06427701120290703</v>
      </c>
      <c r="L19" s="125">
        <v>11525</v>
      </c>
      <c r="M19" s="22">
        <v>1579465</v>
      </c>
      <c r="N19" s="147">
        <f t="shared" si="3"/>
        <v>137.0468546637744</v>
      </c>
      <c r="O19" s="22">
        <v>8062</v>
      </c>
      <c r="P19" s="22">
        <v>387969</v>
      </c>
      <c r="Q19" s="147">
        <f t="shared" si="4"/>
        <v>48.1231704291739</v>
      </c>
      <c r="R19" s="23">
        <v>348</v>
      </c>
      <c r="S19" s="22">
        <v>15451</v>
      </c>
      <c r="T19" s="147">
        <f t="shared" si="5"/>
        <v>44.39942528735632</v>
      </c>
      <c r="U19" s="22">
        <v>2316</v>
      </c>
      <c r="V19" s="22">
        <v>235790</v>
      </c>
      <c r="W19" s="147">
        <f t="shared" si="6"/>
        <v>101.8091537132988</v>
      </c>
      <c r="X19" s="458">
        <v>14029</v>
      </c>
      <c r="Y19" s="22">
        <v>1819037</v>
      </c>
      <c r="Z19" s="147">
        <f t="shared" si="7"/>
        <v>129.6626274146411</v>
      </c>
      <c r="AA19" s="22">
        <v>8222</v>
      </c>
      <c r="AB19" s="459">
        <v>399638</v>
      </c>
      <c r="AC19" s="455">
        <f t="shared" si="8"/>
        <v>48.60593529554853</v>
      </c>
      <c r="AD19" s="472">
        <f t="shared" si="9"/>
        <v>0.6220394589007235</v>
      </c>
      <c r="AE19" s="473">
        <f t="shared" si="10"/>
        <v>0.37796054109927646</v>
      </c>
    </row>
    <row r="20" spans="2:31" ht="15.75" customHeight="1">
      <c r="B20" s="497" t="s">
        <v>41</v>
      </c>
      <c r="C20" s="386">
        <v>8</v>
      </c>
      <c r="D20" s="498" t="s">
        <v>22</v>
      </c>
      <c r="E20" s="125">
        <v>1643266</v>
      </c>
      <c r="F20" s="19">
        <f t="shared" si="11"/>
        <v>0.11761713356865465</v>
      </c>
      <c r="G20" s="458">
        <f t="shared" si="0"/>
        <v>26184</v>
      </c>
      <c r="H20" s="19">
        <f t="shared" si="12"/>
        <v>0.17675610084940002</v>
      </c>
      <c r="I20" s="21">
        <f t="shared" si="1"/>
        <v>0.015934121438647184</v>
      </c>
      <c r="J20" s="22">
        <f t="shared" si="2"/>
        <v>2716439</v>
      </c>
      <c r="K20" s="490">
        <f t="shared" si="13"/>
        <v>0.22435192175510157</v>
      </c>
      <c r="L20" s="125">
        <v>14677</v>
      </c>
      <c r="M20" s="22">
        <v>2032337</v>
      </c>
      <c r="N20" s="147">
        <f t="shared" si="3"/>
        <v>138.47087279416775</v>
      </c>
      <c r="O20" s="22">
        <v>9143</v>
      </c>
      <c r="P20" s="22">
        <v>451772</v>
      </c>
      <c r="Q20" s="147">
        <f t="shared" si="4"/>
        <v>49.41179044077436</v>
      </c>
      <c r="R20" s="23">
        <v>262</v>
      </c>
      <c r="S20" s="22">
        <v>16892</v>
      </c>
      <c r="T20" s="147">
        <f t="shared" si="5"/>
        <v>64.47328244274809</v>
      </c>
      <c r="U20" s="22">
        <v>2102</v>
      </c>
      <c r="V20" s="22">
        <v>215438</v>
      </c>
      <c r="W20" s="147">
        <f t="shared" si="6"/>
        <v>102.4919124643197</v>
      </c>
      <c r="X20" s="458">
        <v>17479</v>
      </c>
      <c r="Y20" s="22">
        <v>2288467</v>
      </c>
      <c r="Z20" s="147">
        <f t="shared" si="7"/>
        <v>130.9266548429544</v>
      </c>
      <c r="AA20" s="22">
        <v>8705</v>
      </c>
      <c r="AB20" s="459">
        <v>427972</v>
      </c>
      <c r="AC20" s="455">
        <f t="shared" si="8"/>
        <v>49.16392877656519</v>
      </c>
      <c r="AD20" s="472">
        <f t="shared" si="9"/>
        <v>0.6408111824014665</v>
      </c>
      <c r="AE20" s="473">
        <f t="shared" si="10"/>
        <v>0.3591888175985335</v>
      </c>
    </row>
    <row r="21" spans="2:31" ht="15.75" customHeight="1">
      <c r="B21" s="497" t="s">
        <v>41</v>
      </c>
      <c r="C21" s="386">
        <v>9</v>
      </c>
      <c r="D21" s="498" t="s">
        <v>22</v>
      </c>
      <c r="E21" s="125">
        <v>1387014</v>
      </c>
      <c r="F21" s="19">
        <f t="shared" si="11"/>
        <v>-0.1559406693742827</v>
      </c>
      <c r="G21" s="458">
        <f t="shared" si="0"/>
        <v>23011</v>
      </c>
      <c r="H21" s="19">
        <f t="shared" si="12"/>
        <v>-0.12118087381607089</v>
      </c>
      <c r="I21" s="21">
        <f t="shared" si="1"/>
        <v>0.016590315598833175</v>
      </c>
      <c r="J21" s="22">
        <f t="shared" si="2"/>
        <v>2211257</v>
      </c>
      <c r="K21" s="490">
        <f t="shared" si="13"/>
        <v>-0.18597214956787175</v>
      </c>
      <c r="L21" s="125">
        <v>11142</v>
      </c>
      <c r="M21" s="22">
        <v>1505528</v>
      </c>
      <c r="N21" s="147">
        <f t="shared" si="3"/>
        <v>135.12188117034643</v>
      </c>
      <c r="O21" s="22">
        <v>9023</v>
      </c>
      <c r="P21" s="22">
        <v>438144</v>
      </c>
      <c r="Q21" s="147">
        <f t="shared" si="4"/>
        <v>48.55857253685027</v>
      </c>
      <c r="R21" s="23">
        <v>211</v>
      </c>
      <c r="S21" s="22">
        <v>11475</v>
      </c>
      <c r="T21" s="147">
        <f t="shared" si="5"/>
        <v>54.38388625592417</v>
      </c>
      <c r="U21" s="22">
        <v>2635</v>
      </c>
      <c r="V21" s="22">
        <v>256110</v>
      </c>
      <c r="W21" s="147">
        <f t="shared" si="6"/>
        <v>97.19544592030361</v>
      </c>
      <c r="X21" s="458">
        <v>14137</v>
      </c>
      <c r="Y21" s="22">
        <v>1776720</v>
      </c>
      <c r="Z21" s="147">
        <f t="shared" si="7"/>
        <v>125.67871542760133</v>
      </c>
      <c r="AA21" s="22">
        <v>8874</v>
      </c>
      <c r="AB21" s="459">
        <v>434537</v>
      </c>
      <c r="AC21" s="455">
        <f t="shared" si="8"/>
        <v>48.96743295019157</v>
      </c>
      <c r="AD21" s="472">
        <f t="shared" si="9"/>
        <v>0.5987136586849767</v>
      </c>
      <c r="AE21" s="473">
        <f t="shared" si="10"/>
        <v>0.4012863413150233</v>
      </c>
    </row>
    <row r="22" spans="2:31" ht="15.75" customHeight="1">
      <c r="B22" s="497" t="s">
        <v>41</v>
      </c>
      <c r="C22" s="386">
        <v>10</v>
      </c>
      <c r="D22" s="498" t="s">
        <v>22</v>
      </c>
      <c r="E22" s="125">
        <v>1198295</v>
      </c>
      <c r="F22" s="19">
        <f t="shared" si="11"/>
        <v>-0.13606135194021113</v>
      </c>
      <c r="G22" s="458">
        <f t="shared" si="0"/>
        <v>19367</v>
      </c>
      <c r="H22" s="19">
        <f t="shared" si="12"/>
        <v>-0.15835904567380818</v>
      </c>
      <c r="I22" s="21">
        <f t="shared" si="1"/>
        <v>0.016162130360220146</v>
      </c>
      <c r="J22" s="22">
        <f t="shared" si="2"/>
        <v>1926979</v>
      </c>
      <c r="K22" s="490">
        <f t="shared" si="13"/>
        <v>-0.1285594573584165</v>
      </c>
      <c r="L22" s="125">
        <v>10273</v>
      </c>
      <c r="M22" s="22">
        <v>1383445</v>
      </c>
      <c r="N22" s="147">
        <f t="shared" si="3"/>
        <v>134.6680619098608</v>
      </c>
      <c r="O22" s="22">
        <v>6841</v>
      </c>
      <c r="P22" s="22">
        <v>341963</v>
      </c>
      <c r="Q22" s="147">
        <f t="shared" si="4"/>
        <v>49.98728256102909</v>
      </c>
      <c r="R22" s="23">
        <v>261</v>
      </c>
      <c r="S22" s="22">
        <v>19578</v>
      </c>
      <c r="T22" s="147">
        <f t="shared" si="5"/>
        <v>75.01149425287356</v>
      </c>
      <c r="U22" s="22">
        <v>1992</v>
      </c>
      <c r="V22" s="22">
        <v>181993</v>
      </c>
      <c r="W22" s="147">
        <f t="shared" si="6"/>
        <v>91.36194779116465</v>
      </c>
      <c r="X22" s="458">
        <v>12664</v>
      </c>
      <c r="Y22" s="22">
        <v>1596587</v>
      </c>
      <c r="Z22" s="147">
        <f t="shared" si="7"/>
        <v>126.07288376500316</v>
      </c>
      <c r="AA22" s="22">
        <v>6703</v>
      </c>
      <c r="AB22" s="459">
        <v>330392</v>
      </c>
      <c r="AC22" s="455">
        <f t="shared" si="8"/>
        <v>49.29016858123229</v>
      </c>
      <c r="AD22" s="472">
        <f t="shared" si="9"/>
        <v>0.633293747095575</v>
      </c>
      <c r="AE22" s="473">
        <f t="shared" si="10"/>
        <v>0.36670625290442505</v>
      </c>
    </row>
    <row r="23" spans="2:31" ht="15.75" customHeight="1">
      <c r="B23" s="499" t="s">
        <v>97</v>
      </c>
      <c r="C23" s="387">
        <v>11</v>
      </c>
      <c r="D23" s="500" t="s">
        <v>22</v>
      </c>
      <c r="E23" s="126">
        <v>1214601</v>
      </c>
      <c r="F23" s="47">
        <f aca="true" t="shared" si="14" ref="F23:F28">(E23-E22)/E22</f>
        <v>0.01360766756099291</v>
      </c>
      <c r="G23" s="460">
        <f>L23+O23+R23+U23</f>
        <v>19291</v>
      </c>
      <c r="H23" s="47">
        <f aca="true" t="shared" si="15" ref="H23:H28">(G23-G22)/G22</f>
        <v>-0.0039242009603965506</v>
      </c>
      <c r="I23" s="48">
        <f aca="true" t="shared" si="16" ref="I23:I29">G23/E23</f>
        <v>0.015882582016645795</v>
      </c>
      <c r="J23" s="49">
        <f>M23+P23+S23+V23</f>
        <v>2015574</v>
      </c>
      <c r="K23" s="491">
        <f aca="true" t="shared" si="17" ref="K23:K28">(J23-J22)/J22</f>
        <v>0.04597611079311191</v>
      </c>
      <c r="L23" s="126">
        <v>11172</v>
      </c>
      <c r="M23" s="49">
        <v>1520255</v>
      </c>
      <c r="N23" s="147">
        <f t="shared" si="3"/>
        <v>136.07724668814893</v>
      </c>
      <c r="O23" s="49">
        <v>6086</v>
      </c>
      <c r="P23" s="49">
        <v>307586</v>
      </c>
      <c r="Q23" s="147">
        <f t="shared" si="4"/>
        <v>50.53992770292474</v>
      </c>
      <c r="R23" s="50">
        <v>222</v>
      </c>
      <c r="S23" s="49">
        <v>11317</v>
      </c>
      <c r="T23" s="147">
        <f t="shared" si="5"/>
        <v>50.97747747747748</v>
      </c>
      <c r="U23" s="49">
        <v>1811</v>
      </c>
      <c r="V23" s="49">
        <v>176416</v>
      </c>
      <c r="W23" s="147">
        <f t="shared" si="6"/>
        <v>97.41358365543898</v>
      </c>
      <c r="X23" s="460">
        <v>13734</v>
      </c>
      <c r="Y23" s="49">
        <v>1738813</v>
      </c>
      <c r="Z23" s="147">
        <f t="shared" si="7"/>
        <v>126.60645114314839</v>
      </c>
      <c r="AA23" s="49">
        <v>5557</v>
      </c>
      <c r="AB23" s="461">
        <v>276761</v>
      </c>
      <c r="AC23" s="456">
        <f aca="true" t="shared" si="18" ref="AC23:AC29">AB23/AA23</f>
        <v>49.80403095195249</v>
      </c>
      <c r="AD23" s="474">
        <f>(L23+U23)/G23</f>
        <v>0.6730081385101861</v>
      </c>
      <c r="AE23" s="475">
        <f t="shared" si="10"/>
        <v>0.32699186148981385</v>
      </c>
    </row>
    <row r="24" spans="2:31" ht="15.75" customHeight="1">
      <c r="B24" s="501" t="s">
        <v>97</v>
      </c>
      <c r="C24" s="388">
        <v>12</v>
      </c>
      <c r="D24" s="502" t="s">
        <v>22</v>
      </c>
      <c r="E24" s="104">
        <v>1229843</v>
      </c>
      <c r="F24" s="105">
        <f t="shared" si="14"/>
        <v>0.01254897698915117</v>
      </c>
      <c r="G24" s="462">
        <f>L24+O24+R24+U24</f>
        <v>18057</v>
      </c>
      <c r="H24" s="105">
        <f t="shared" si="15"/>
        <v>-0.0639676533098336</v>
      </c>
      <c r="I24" s="106">
        <f t="shared" si="16"/>
        <v>0.014682361894973586</v>
      </c>
      <c r="J24" s="107">
        <f>M24+P24+S24+V24</f>
        <v>1912741</v>
      </c>
      <c r="K24" s="492">
        <f t="shared" si="17"/>
        <v>-0.05101921338536814</v>
      </c>
      <c r="L24" s="104">
        <v>10710</v>
      </c>
      <c r="M24" s="107">
        <v>1442528</v>
      </c>
      <c r="N24" s="148">
        <f aca="true" t="shared" si="19" ref="N24:N29">M24/L24</f>
        <v>134.68982259570495</v>
      </c>
      <c r="O24" s="107">
        <v>5461</v>
      </c>
      <c r="P24" s="107">
        <v>285594</v>
      </c>
      <c r="Q24" s="148">
        <f aca="true" t="shared" si="20" ref="Q24:Q29">P24/O24</f>
        <v>52.297015198681564</v>
      </c>
      <c r="R24" s="108">
        <v>190</v>
      </c>
      <c r="S24" s="107">
        <v>11226</v>
      </c>
      <c r="T24" s="149">
        <f t="shared" si="5"/>
        <v>59.084210526315786</v>
      </c>
      <c r="U24" s="107">
        <v>1696</v>
      </c>
      <c r="V24" s="107">
        <v>173393</v>
      </c>
      <c r="W24" s="148">
        <f aca="true" t="shared" si="21" ref="W24:W29">V24/U24</f>
        <v>102.23643867924528</v>
      </c>
      <c r="X24" s="462">
        <v>13217</v>
      </c>
      <c r="Y24" s="107">
        <v>1658560</v>
      </c>
      <c r="Z24" s="148">
        <f aca="true" t="shared" si="22" ref="Z24:Z29">Y24/X24</f>
        <v>125.48687296663388</v>
      </c>
      <c r="AA24" s="107">
        <v>4840</v>
      </c>
      <c r="AB24" s="463">
        <v>254181</v>
      </c>
      <c r="AC24" s="457">
        <f t="shared" si="18"/>
        <v>52.51673553719008</v>
      </c>
      <c r="AD24" s="476">
        <f>(L24+U24)/G24</f>
        <v>0.6870465747355596</v>
      </c>
      <c r="AE24" s="477">
        <f t="shared" si="10"/>
        <v>0.31295342526444037</v>
      </c>
    </row>
    <row r="25" spans="2:31" ht="15.75" customHeight="1">
      <c r="B25" s="503" t="s">
        <v>97</v>
      </c>
      <c r="C25" s="389">
        <v>13</v>
      </c>
      <c r="D25" s="504" t="s">
        <v>22</v>
      </c>
      <c r="E25" s="125">
        <v>1173858</v>
      </c>
      <c r="F25" s="19">
        <f t="shared" si="14"/>
        <v>-0.04552207070333368</v>
      </c>
      <c r="G25" s="458">
        <v>16966</v>
      </c>
      <c r="H25" s="19">
        <f t="shared" si="15"/>
        <v>-0.06041978180207122</v>
      </c>
      <c r="I25" s="21">
        <f t="shared" si="16"/>
        <v>0.014453196212829832</v>
      </c>
      <c r="J25" s="22">
        <v>1643904</v>
      </c>
      <c r="K25" s="490">
        <f t="shared" si="17"/>
        <v>-0.14055065479330447</v>
      </c>
      <c r="L25" s="125">
        <v>8583</v>
      </c>
      <c r="M25" s="22">
        <v>1150244</v>
      </c>
      <c r="N25" s="147">
        <f t="shared" si="19"/>
        <v>134.01421414423862</v>
      </c>
      <c r="O25" s="22">
        <v>6560</v>
      </c>
      <c r="P25" s="22">
        <v>320489</v>
      </c>
      <c r="Q25" s="147">
        <f t="shared" si="20"/>
        <v>48.855030487804875</v>
      </c>
      <c r="R25" s="23">
        <v>99</v>
      </c>
      <c r="S25" s="22">
        <v>5299</v>
      </c>
      <c r="T25" s="149">
        <f aca="true" t="shared" si="23" ref="T25:T30">S25/R25</f>
        <v>53.525252525252526</v>
      </c>
      <c r="U25" s="22">
        <v>1724</v>
      </c>
      <c r="V25" s="22">
        <v>167872</v>
      </c>
      <c r="W25" s="147">
        <f t="shared" si="21"/>
        <v>97.37354988399072</v>
      </c>
      <c r="X25" s="458">
        <v>11353</v>
      </c>
      <c r="Y25" s="22">
        <v>1382644</v>
      </c>
      <c r="Z25" s="147">
        <f t="shared" si="22"/>
        <v>121.78666431780147</v>
      </c>
      <c r="AA25" s="22">
        <v>5613</v>
      </c>
      <c r="AB25" s="459">
        <v>261260</v>
      </c>
      <c r="AC25" s="455">
        <f t="shared" si="18"/>
        <v>46.545519330126496</v>
      </c>
      <c r="AD25" s="472">
        <f>(L25+U25)/G25</f>
        <v>0.6075091359188967</v>
      </c>
      <c r="AE25" s="473">
        <f t="shared" si="10"/>
        <v>0.39249086408110334</v>
      </c>
    </row>
    <row r="26" spans="2:31" ht="15.75" customHeight="1">
      <c r="B26" s="503" t="s">
        <v>96</v>
      </c>
      <c r="C26" s="389">
        <v>14</v>
      </c>
      <c r="D26" s="504" t="s">
        <v>22</v>
      </c>
      <c r="E26" s="141">
        <v>1151016</v>
      </c>
      <c r="F26" s="19">
        <f t="shared" si="14"/>
        <v>-0.01945891240678174</v>
      </c>
      <c r="G26" s="464">
        <v>16733</v>
      </c>
      <c r="H26" s="142">
        <f t="shared" si="15"/>
        <v>-0.013733349051043262</v>
      </c>
      <c r="I26" s="143">
        <f t="shared" si="16"/>
        <v>0.014537591136873857</v>
      </c>
      <c r="J26" s="144">
        <v>1585178</v>
      </c>
      <c r="K26" s="490">
        <f t="shared" si="17"/>
        <v>-0.03572349723584832</v>
      </c>
      <c r="L26" s="141">
        <v>8042</v>
      </c>
      <c r="M26" s="144">
        <v>1075179</v>
      </c>
      <c r="N26" s="149">
        <f t="shared" si="19"/>
        <v>133.6954737627456</v>
      </c>
      <c r="O26" s="144">
        <v>6631</v>
      </c>
      <c r="P26" s="144">
        <v>320350</v>
      </c>
      <c r="Q26" s="149">
        <f t="shared" si="20"/>
        <v>48.31096365555723</v>
      </c>
      <c r="R26" s="145">
        <v>187</v>
      </c>
      <c r="S26" s="144">
        <v>13370</v>
      </c>
      <c r="T26" s="149">
        <f t="shared" si="23"/>
        <v>71.49732620320856</v>
      </c>
      <c r="U26" s="144">
        <v>1873</v>
      </c>
      <c r="V26" s="144">
        <v>176279</v>
      </c>
      <c r="W26" s="147">
        <f t="shared" si="21"/>
        <v>94.11585691404164</v>
      </c>
      <c r="X26" s="464">
        <v>10796</v>
      </c>
      <c r="Y26" s="144">
        <v>1291358</v>
      </c>
      <c r="Z26" s="149">
        <f t="shared" si="22"/>
        <v>119.61448684698037</v>
      </c>
      <c r="AA26" s="144">
        <v>5937</v>
      </c>
      <c r="AB26" s="459">
        <v>293820</v>
      </c>
      <c r="AC26" s="455">
        <f t="shared" si="18"/>
        <v>49.489641232945935</v>
      </c>
      <c r="AD26" s="478">
        <f>(L26+U26)/G26</f>
        <v>0.5925416840972928</v>
      </c>
      <c r="AE26" s="473">
        <f t="shared" si="10"/>
        <v>0.4074583159027072</v>
      </c>
    </row>
    <row r="27" spans="2:31" ht="15.75" customHeight="1">
      <c r="B27" s="505" t="s">
        <v>165</v>
      </c>
      <c r="C27" s="405">
        <v>15</v>
      </c>
      <c r="D27" s="506" t="s">
        <v>22</v>
      </c>
      <c r="E27" s="406">
        <v>1160083</v>
      </c>
      <c r="F27" s="407">
        <f t="shared" si="14"/>
        <v>0.007877388324749612</v>
      </c>
      <c r="G27" s="465">
        <v>17179</v>
      </c>
      <c r="H27" s="408">
        <f t="shared" si="15"/>
        <v>0.02665391740871332</v>
      </c>
      <c r="I27" s="409">
        <f t="shared" si="16"/>
        <v>0.014808423190409651</v>
      </c>
      <c r="J27" s="410">
        <v>1636632</v>
      </c>
      <c r="K27" s="493">
        <f t="shared" si="17"/>
        <v>0.03245944619468602</v>
      </c>
      <c r="L27" s="406">
        <v>8502</v>
      </c>
      <c r="M27" s="410">
        <v>1134048</v>
      </c>
      <c r="N27" s="411">
        <f t="shared" si="19"/>
        <v>133.3860268172195</v>
      </c>
      <c r="O27" s="410">
        <v>6583</v>
      </c>
      <c r="P27" s="410">
        <v>315599</v>
      </c>
      <c r="Q27" s="411">
        <f t="shared" si="20"/>
        <v>47.94151602612791</v>
      </c>
      <c r="R27" s="410">
        <v>213</v>
      </c>
      <c r="S27" s="410">
        <v>16554</v>
      </c>
      <c r="T27" s="411">
        <f t="shared" si="23"/>
        <v>77.71830985915493</v>
      </c>
      <c r="U27" s="410">
        <v>1881</v>
      </c>
      <c r="V27" s="410">
        <v>170431</v>
      </c>
      <c r="W27" s="412">
        <f t="shared" si="21"/>
        <v>90.60659223817119</v>
      </c>
      <c r="X27" s="465">
        <v>12418</v>
      </c>
      <c r="Y27" s="410">
        <v>1398025</v>
      </c>
      <c r="Z27" s="411">
        <f t="shared" si="22"/>
        <v>112.58052826542117</v>
      </c>
      <c r="AA27" s="410">
        <v>4761</v>
      </c>
      <c r="AB27" s="466">
        <v>238607</v>
      </c>
      <c r="AC27" s="467">
        <f t="shared" si="18"/>
        <v>50.11699222852342</v>
      </c>
      <c r="AD27" s="479">
        <v>0.604400721811514</v>
      </c>
      <c r="AE27" s="480">
        <v>0.39559927818848595</v>
      </c>
    </row>
    <row r="28" spans="2:31" ht="15.75" customHeight="1">
      <c r="B28" s="501" t="s">
        <v>165</v>
      </c>
      <c r="C28" s="388">
        <v>16</v>
      </c>
      <c r="D28" s="502" t="s">
        <v>22</v>
      </c>
      <c r="E28" s="507">
        <v>1189049</v>
      </c>
      <c r="F28" s="508">
        <f t="shared" si="14"/>
        <v>0.024968903087106697</v>
      </c>
      <c r="G28" s="509">
        <v>17747</v>
      </c>
      <c r="H28" s="510">
        <f t="shared" si="15"/>
        <v>0.03306362419232784</v>
      </c>
      <c r="I28" s="511">
        <f t="shared" si="16"/>
        <v>0.014925373134328358</v>
      </c>
      <c r="J28" s="512">
        <v>1724818</v>
      </c>
      <c r="K28" s="513">
        <f t="shared" si="17"/>
        <v>0.05388260769678217</v>
      </c>
      <c r="L28" s="507">
        <v>8864</v>
      </c>
      <c r="M28" s="512">
        <v>1168867</v>
      </c>
      <c r="N28" s="514">
        <f t="shared" si="19"/>
        <v>131.8667644404332</v>
      </c>
      <c r="O28" s="512">
        <v>6446</v>
      </c>
      <c r="P28" s="512">
        <v>303171</v>
      </c>
      <c r="Q28" s="514">
        <f t="shared" si="20"/>
        <v>47.032423208191126</v>
      </c>
      <c r="R28" s="512">
        <v>117</v>
      </c>
      <c r="S28" s="512">
        <v>9990</v>
      </c>
      <c r="T28" s="514">
        <f t="shared" si="23"/>
        <v>85.38461538461539</v>
      </c>
      <c r="U28" s="512">
        <v>2320</v>
      </c>
      <c r="V28" s="512">
        <v>242790</v>
      </c>
      <c r="W28" s="515">
        <f t="shared" si="21"/>
        <v>104.65086206896552</v>
      </c>
      <c r="X28" s="509">
        <v>12541</v>
      </c>
      <c r="Y28" s="512">
        <v>1443107</v>
      </c>
      <c r="Z28" s="514">
        <f t="shared" si="22"/>
        <v>115.07112670440954</v>
      </c>
      <c r="AA28" s="512">
        <v>5206</v>
      </c>
      <c r="AB28" s="516">
        <v>281711</v>
      </c>
      <c r="AC28" s="517">
        <f t="shared" si="18"/>
        <v>54.112754514022285</v>
      </c>
      <c r="AD28" s="518">
        <v>0.6301910182002592</v>
      </c>
      <c r="AE28" s="519">
        <v>0.3698089817997408</v>
      </c>
    </row>
    <row r="29" spans="2:31" s="521" customFormat="1" ht="15.75" customHeight="1">
      <c r="B29" s="631" t="s">
        <v>165</v>
      </c>
      <c r="C29" s="632">
        <v>17</v>
      </c>
      <c r="D29" s="633" t="s">
        <v>176</v>
      </c>
      <c r="E29" s="634">
        <v>1236122</v>
      </c>
      <c r="F29" s="635">
        <f>(E29-E28)/E28</f>
        <v>0.03958878061375099</v>
      </c>
      <c r="G29" s="636">
        <v>16387</v>
      </c>
      <c r="H29" s="637">
        <f>(G29-G28)/G28</f>
        <v>-0.076632670310475</v>
      </c>
      <c r="I29" s="638">
        <f t="shared" si="16"/>
        <v>0.01325678209755995</v>
      </c>
      <c r="J29" s="639">
        <v>1589373</v>
      </c>
      <c r="K29" s="640">
        <f>(J29-J28)/J28</f>
        <v>-0.07852712576051503</v>
      </c>
      <c r="L29" s="634">
        <v>8115</v>
      </c>
      <c r="M29" s="639">
        <v>1071264</v>
      </c>
      <c r="N29" s="641">
        <f t="shared" si="19"/>
        <v>132.01035120147876</v>
      </c>
      <c r="O29" s="639">
        <v>5626</v>
      </c>
      <c r="P29" s="639">
        <v>257713</v>
      </c>
      <c r="Q29" s="641">
        <f t="shared" si="20"/>
        <v>45.80750088873089</v>
      </c>
      <c r="R29" s="639">
        <v>130</v>
      </c>
      <c r="S29" s="639">
        <v>9417</v>
      </c>
      <c r="T29" s="641">
        <f t="shared" si="23"/>
        <v>72.43846153846154</v>
      </c>
      <c r="U29" s="639">
        <v>2516</v>
      </c>
      <c r="V29" s="639">
        <v>250979</v>
      </c>
      <c r="W29" s="642">
        <f t="shared" si="21"/>
        <v>99.75317965023848</v>
      </c>
      <c r="X29" s="636">
        <v>11547</v>
      </c>
      <c r="Y29" s="639">
        <v>1353319</v>
      </c>
      <c r="Z29" s="641">
        <f t="shared" si="22"/>
        <v>117.20091798735602</v>
      </c>
      <c r="AA29" s="639">
        <v>4840</v>
      </c>
      <c r="AB29" s="643">
        <v>236054</v>
      </c>
      <c r="AC29" s="644">
        <f t="shared" si="18"/>
        <v>48.771487603305786</v>
      </c>
      <c r="AD29" s="645">
        <v>0.6487459571611643</v>
      </c>
      <c r="AE29" s="646">
        <v>0.35125404283883566</v>
      </c>
    </row>
    <row r="30" spans="2:31" s="521" customFormat="1" ht="15.75" customHeight="1">
      <c r="B30" s="631" t="s">
        <v>165</v>
      </c>
      <c r="C30" s="632">
        <v>18</v>
      </c>
      <c r="D30" s="674" t="s">
        <v>176</v>
      </c>
      <c r="E30" s="636">
        <v>1290391</v>
      </c>
      <c r="F30" s="635">
        <f>(E30-E29)/E29</f>
        <v>0.04390262449822914</v>
      </c>
      <c r="G30" s="636">
        <v>19130</v>
      </c>
      <c r="H30" s="637">
        <f>(G30-G29)/G29</f>
        <v>0.16738878379203026</v>
      </c>
      <c r="I30" s="638">
        <f>G30/E30</f>
        <v>0.014824963906288869</v>
      </c>
      <c r="J30" s="639">
        <f>M30+P30+S30+V30</f>
        <v>1830711</v>
      </c>
      <c r="K30" s="640">
        <f>(J30-J29)/J29</f>
        <v>0.15184478407522967</v>
      </c>
      <c r="L30" s="634">
        <v>8822</v>
      </c>
      <c r="M30" s="639">
        <v>1149030</v>
      </c>
      <c r="N30" s="641">
        <f>M30/L30</f>
        <v>130.245975969168</v>
      </c>
      <c r="O30" s="639">
        <v>6655</v>
      </c>
      <c r="P30" s="639">
        <v>299458</v>
      </c>
      <c r="Q30" s="641">
        <f>P30/O30</f>
        <v>44.99744552967694</v>
      </c>
      <c r="R30" s="639">
        <v>156</v>
      </c>
      <c r="S30" s="639">
        <v>11388</v>
      </c>
      <c r="T30" s="641">
        <f t="shared" si="23"/>
        <v>73</v>
      </c>
      <c r="U30" s="639">
        <v>3497</v>
      </c>
      <c r="V30" s="639">
        <v>370835</v>
      </c>
      <c r="W30" s="642">
        <f>V30/U30</f>
        <v>106.04375178724621</v>
      </c>
      <c r="X30" s="636">
        <v>13141</v>
      </c>
      <c r="Y30" s="639">
        <v>1490219</v>
      </c>
      <c r="Z30" s="641">
        <f>Y30/X30</f>
        <v>113.40225249219999</v>
      </c>
      <c r="AA30" s="639">
        <v>5989</v>
      </c>
      <c r="AB30" s="643">
        <v>340492</v>
      </c>
      <c r="AC30" s="675">
        <f>AB30/AA30</f>
        <v>56.85289697779262</v>
      </c>
      <c r="AD30" s="676">
        <v>0.644</v>
      </c>
      <c r="AE30" s="646">
        <v>0.356</v>
      </c>
    </row>
    <row r="31" spans="2:31" s="521" customFormat="1" ht="15.75" customHeight="1" thickBot="1">
      <c r="B31" s="618" t="s">
        <v>165</v>
      </c>
      <c r="C31" s="619">
        <v>19</v>
      </c>
      <c r="D31" s="647" t="s">
        <v>176</v>
      </c>
      <c r="E31" s="622">
        <v>1060741</v>
      </c>
      <c r="F31" s="621">
        <f>(E31-E30)/E30</f>
        <v>-0.17796931317716877</v>
      </c>
      <c r="G31" s="622">
        <v>15784</v>
      </c>
      <c r="H31" s="623">
        <f>(G31-G30)/G30</f>
        <v>-0.17490852064819656</v>
      </c>
      <c r="I31" s="624">
        <f>G31/E31</f>
        <v>0.01488016396085378</v>
      </c>
      <c r="J31" s="625">
        <f>M31+P31+S31+V31</f>
        <v>1540203</v>
      </c>
      <c r="K31" s="626">
        <f>(J31-J30)/J30</f>
        <v>-0.15868588761415647</v>
      </c>
      <c r="L31" s="620">
        <v>7714</v>
      </c>
      <c r="M31" s="625">
        <v>998486</v>
      </c>
      <c r="N31" s="627">
        <f>M31/L31</f>
        <v>129.4381643764584</v>
      </c>
      <c r="O31" s="625">
        <v>5110</v>
      </c>
      <c r="P31" s="625">
        <v>235513</v>
      </c>
      <c r="Q31" s="627">
        <f>P31/O31</f>
        <v>46.08864970645793</v>
      </c>
      <c r="R31" s="625">
        <v>139</v>
      </c>
      <c r="S31" s="625">
        <v>9519</v>
      </c>
      <c r="T31" s="627">
        <f>S31/R31</f>
        <v>68.4820143884892</v>
      </c>
      <c r="U31" s="625">
        <v>2821</v>
      </c>
      <c r="V31" s="625">
        <v>296685</v>
      </c>
      <c r="W31" s="628">
        <f>V31/U31</f>
        <v>105.17015242821694</v>
      </c>
      <c r="X31" s="622">
        <v>11136</v>
      </c>
      <c r="Y31" s="625">
        <v>1270112</v>
      </c>
      <c r="Z31" s="627">
        <f>Y31/X31</f>
        <v>114.05459770114942</v>
      </c>
      <c r="AA31" s="625">
        <v>4648</v>
      </c>
      <c r="AB31" s="629">
        <v>270091</v>
      </c>
      <c r="AC31" s="649">
        <f>AB31/AA31</f>
        <v>58.10907917383821</v>
      </c>
      <c r="AD31" s="648">
        <f>'床面積'!S17</f>
        <v>0.6674480486568677</v>
      </c>
      <c r="AE31" s="630">
        <f>'床面積'!T17</f>
        <v>0.3325519513431323</v>
      </c>
    </row>
    <row r="32" spans="2:24" ht="13.5">
      <c r="B32" s="128" t="s">
        <v>142</v>
      </c>
      <c r="C32" s="128"/>
      <c r="E32" s="24"/>
      <c r="X32" s="454"/>
    </row>
    <row r="33" ht="13.5"/>
    <row r="34" spans="4:21" ht="13.5">
      <c r="D34" t="s">
        <v>108</v>
      </c>
      <c r="E34" s="12" t="s">
        <v>109</v>
      </c>
      <c r="F34" s="13" t="s">
        <v>110</v>
      </c>
      <c r="I34" t="s">
        <v>108</v>
      </c>
      <c r="J34" s="45" t="s">
        <v>114</v>
      </c>
      <c r="K34" s="46" t="s">
        <v>111</v>
      </c>
      <c r="L34" s="45" t="s">
        <v>112</v>
      </c>
      <c r="M34" s="45" t="s">
        <v>113</v>
      </c>
      <c r="R34" t="s">
        <v>108</v>
      </c>
      <c r="S34" s="12" t="s">
        <v>104</v>
      </c>
      <c r="U34" s="12" t="s">
        <v>117</v>
      </c>
    </row>
    <row r="35" spans="4:21" ht="13.5">
      <c r="D35">
        <v>57</v>
      </c>
      <c r="E35" s="43">
        <v>17346</v>
      </c>
      <c r="F35" s="44">
        <v>0.015134157949795357</v>
      </c>
      <c r="I35">
        <v>57</v>
      </c>
      <c r="J35" s="539">
        <v>11729</v>
      </c>
      <c r="K35" s="540">
        <v>4049</v>
      </c>
      <c r="L35" s="539">
        <v>335</v>
      </c>
      <c r="M35" s="539">
        <v>1233</v>
      </c>
      <c r="R35">
        <v>57</v>
      </c>
      <c r="S35" s="12">
        <v>13888</v>
      </c>
      <c r="U35" s="12">
        <v>3458</v>
      </c>
    </row>
    <row r="36" spans="4:21" ht="13.5">
      <c r="D36">
        <v>58</v>
      </c>
      <c r="E36" s="43">
        <v>15628</v>
      </c>
      <c r="F36" s="44">
        <v>0.013747397292568506</v>
      </c>
      <c r="I36">
        <v>58</v>
      </c>
      <c r="J36" s="539">
        <v>9149</v>
      </c>
      <c r="K36" s="540">
        <v>4535</v>
      </c>
      <c r="L36" s="539">
        <v>187</v>
      </c>
      <c r="M36" s="539">
        <v>1757</v>
      </c>
      <c r="R36">
        <v>58</v>
      </c>
      <c r="S36" s="12">
        <v>11803</v>
      </c>
      <c r="U36" s="12">
        <v>3825</v>
      </c>
    </row>
    <row r="37" spans="4:21" ht="13.5">
      <c r="D37">
        <v>59</v>
      </c>
      <c r="E37" s="43">
        <v>17602</v>
      </c>
      <c r="F37" s="44">
        <v>0.01482545848416804</v>
      </c>
      <c r="I37">
        <v>59</v>
      </c>
      <c r="J37" s="539">
        <v>9688</v>
      </c>
      <c r="K37" s="540">
        <v>6418</v>
      </c>
      <c r="L37" s="539">
        <v>229</v>
      </c>
      <c r="M37" s="539">
        <v>1267</v>
      </c>
      <c r="R37">
        <v>59</v>
      </c>
      <c r="S37" s="12">
        <v>12477</v>
      </c>
      <c r="U37" s="12">
        <v>5125</v>
      </c>
    </row>
    <row r="38" spans="4:21" ht="13.5">
      <c r="D38">
        <v>60</v>
      </c>
      <c r="E38" s="43">
        <v>18664</v>
      </c>
      <c r="F38" s="44">
        <v>0.015099444045330692</v>
      </c>
      <c r="I38">
        <v>60</v>
      </c>
      <c r="J38" s="539">
        <v>9307</v>
      </c>
      <c r="K38" s="540">
        <v>7959</v>
      </c>
      <c r="L38" s="539">
        <v>234</v>
      </c>
      <c r="M38" s="539">
        <v>1164</v>
      </c>
      <c r="R38">
        <v>60</v>
      </c>
      <c r="S38" s="12">
        <v>11558</v>
      </c>
      <c r="U38" s="12">
        <v>7106</v>
      </c>
    </row>
    <row r="39" spans="4:21" ht="13.5">
      <c r="D39">
        <v>61</v>
      </c>
      <c r="E39" s="43">
        <v>19892</v>
      </c>
      <c r="F39" s="44">
        <v>0.01457706932901659</v>
      </c>
      <c r="I39">
        <v>61</v>
      </c>
      <c r="J39" s="539">
        <v>9513</v>
      </c>
      <c r="K39" s="540">
        <v>8431</v>
      </c>
      <c r="L39" s="539">
        <v>190</v>
      </c>
      <c r="M39" s="539">
        <v>1758</v>
      </c>
      <c r="R39">
        <v>61</v>
      </c>
      <c r="S39" s="12">
        <v>11862</v>
      </c>
      <c r="U39" s="12">
        <v>8030</v>
      </c>
    </row>
    <row r="40" spans="4:21" ht="13.5">
      <c r="D40">
        <v>62</v>
      </c>
      <c r="E40" s="43">
        <v>23009</v>
      </c>
      <c r="F40" s="44">
        <v>0.013742459535328197</v>
      </c>
      <c r="I40">
        <v>62</v>
      </c>
      <c r="J40" s="539">
        <v>10908</v>
      </c>
      <c r="K40" s="540">
        <v>10258</v>
      </c>
      <c r="L40" s="539">
        <v>247</v>
      </c>
      <c r="M40" s="539">
        <v>1596</v>
      </c>
      <c r="R40">
        <v>62</v>
      </c>
      <c r="S40" s="12">
        <v>13877</v>
      </c>
      <c r="U40" s="12">
        <v>9132</v>
      </c>
    </row>
    <row r="41" spans="4:21" ht="14.25" customHeight="1">
      <c r="D41">
        <v>63</v>
      </c>
      <c r="E41" s="43">
        <v>23780</v>
      </c>
      <c r="F41" s="44">
        <v>0.01411574196091281</v>
      </c>
      <c r="I41">
        <v>63</v>
      </c>
      <c r="J41" s="539">
        <v>10857</v>
      </c>
      <c r="K41" s="540">
        <v>9401</v>
      </c>
      <c r="L41" s="539">
        <v>253</v>
      </c>
      <c r="M41" s="539">
        <v>3269</v>
      </c>
      <c r="R41">
        <v>63</v>
      </c>
      <c r="S41" s="12">
        <v>13525</v>
      </c>
      <c r="U41" s="12">
        <v>10255</v>
      </c>
    </row>
    <row r="42" spans="4:21" ht="14.25" customHeight="1">
      <c r="D42" s="42" t="s">
        <v>107</v>
      </c>
      <c r="E42" s="43">
        <v>27177</v>
      </c>
      <c r="F42" s="44">
        <v>0.016345966467221456</v>
      </c>
      <c r="I42" s="42" t="s">
        <v>107</v>
      </c>
      <c r="J42" s="539">
        <v>10961</v>
      </c>
      <c r="K42" s="540">
        <v>11350</v>
      </c>
      <c r="L42" s="539">
        <v>312</v>
      </c>
      <c r="M42" s="539">
        <v>4554</v>
      </c>
      <c r="R42" s="42" t="s">
        <v>107</v>
      </c>
      <c r="S42" s="12">
        <v>13790</v>
      </c>
      <c r="U42" s="12">
        <v>13387</v>
      </c>
    </row>
    <row r="43" spans="4:21" ht="14.25" customHeight="1">
      <c r="D43">
        <v>2</v>
      </c>
      <c r="E43" s="43">
        <v>30136</v>
      </c>
      <c r="F43" s="44">
        <v>0.01765323713951482</v>
      </c>
      <c r="I43">
        <v>2</v>
      </c>
      <c r="J43" s="539">
        <v>10781</v>
      </c>
      <c r="K43" s="540">
        <v>13031</v>
      </c>
      <c r="L43" s="539">
        <v>806</v>
      </c>
      <c r="M43" s="539">
        <v>5518</v>
      </c>
      <c r="R43">
        <v>2</v>
      </c>
      <c r="S43" s="12">
        <v>14460</v>
      </c>
      <c r="U43" s="12">
        <v>15676</v>
      </c>
    </row>
    <row r="44" spans="4:21" ht="14.25" customHeight="1">
      <c r="D44">
        <v>3</v>
      </c>
      <c r="E44" s="43">
        <v>28800</v>
      </c>
      <c r="F44" s="44">
        <v>0.02101996458719855</v>
      </c>
      <c r="I44">
        <v>3</v>
      </c>
      <c r="J44" s="539">
        <v>10247</v>
      </c>
      <c r="K44" s="540">
        <v>10032</v>
      </c>
      <c r="L44" s="539">
        <v>907</v>
      </c>
      <c r="M44" s="539">
        <v>7614</v>
      </c>
      <c r="R44">
        <v>3</v>
      </c>
      <c r="S44" s="12">
        <v>14186</v>
      </c>
      <c r="U44" s="12">
        <v>14614</v>
      </c>
    </row>
    <row r="45" spans="4:21" ht="14.25" customHeight="1">
      <c r="D45">
        <v>4</v>
      </c>
      <c r="E45" s="43">
        <v>23651</v>
      </c>
      <c r="F45" s="44">
        <v>0.016862376032910544</v>
      </c>
      <c r="I45">
        <v>4</v>
      </c>
      <c r="J45" s="539">
        <v>10433</v>
      </c>
      <c r="K45" s="540">
        <v>9010</v>
      </c>
      <c r="L45" s="539">
        <v>557</v>
      </c>
      <c r="M45" s="539">
        <v>3651</v>
      </c>
      <c r="R45">
        <v>4</v>
      </c>
      <c r="S45" s="12">
        <v>13434</v>
      </c>
      <c r="U45" s="12">
        <v>10217</v>
      </c>
    </row>
    <row r="46" spans="4:21" ht="14.25" customHeight="1">
      <c r="D46">
        <v>5</v>
      </c>
      <c r="E46" s="43">
        <v>23034</v>
      </c>
      <c r="F46" s="44">
        <v>0.01550396988861696</v>
      </c>
      <c r="I46">
        <v>5</v>
      </c>
      <c r="J46" s="539">
        <v>12089</v>
      </c>
      <c r="K46" s="540">
        <v>8034</v>
      </c>
      <c r="L46" s="539">
        <v>433</v>
      </c>
      <c r="M46" s="539">
        <v>2478</v>
      </c>
      <c r="R46">
        <v>5</v>
      </c>
      <c r="S46" s="12">
        <v>14941</v>
      </c>
      <c r="U46" s="12">
        <v>8093</v>
      </c>
    </row>
    <row r="47" spans="4:21" ht="14.25" customHeight="1">
      <c r="D47">
        <v>6</v>
      </c>
      <c r="E47" s="43">
        <v>22636</v>
      </c>
      <c r="F47" s="44">
        <v>0.014415520566125693</v>
      </c>
      <c r="I47">
        <v>6</v>
      </c>
      <c r="J47" s="539">
        <v>12652</v>
      </c>
      <c r="K47" s="540">
        <v>7370</v>
      </c>
      <c r="L47" s="539">
        <v>444</v>
      </c>
      <c r="M47" s="539">
        <v>2170</v>
      </c>
      <c r="R47">
        <v>6</v>
      </c>
      <c r="S47" s="12">
        <v>15294</v>
      </c>
      <c r="U47" s="12">
        <v>7342</v>
      </c>
    </row>
    <row r="48" spans="4:21" ht="14.25" customHeight="1">
      <c r="D48">
        <v>7</v>
      </c>
      <c r="E48" s="43">
        <v>22251</v>
      </c>
      <c r="F48" s="44">
        <v>0.015133337414049907</v>
      </c>
      <c r="I48">
        <v>7</v>
      </c>
      <c r="J48" s="539">
        <v>11525</v>
      </c>
      <c r="K48" s="540">
        <v>8062</v>
      </c>
      <c r="L48" s="539">
        <v>348</v>
      </c>
      <c r="M48" s="539">
        <v>2316</v>
      </c>
      <c r="R48">
        <v>7</v>
      </c>
      <c r="S48" s="12">
        <v>14029</v>
      </c>
      <c r="U48" s="12">
        <v>8222</v>
      </c>
    </row>
    <row r="49" spans="4:21" ht="14.25" customHeight="1">
      <c r="D49">
        <v>8</v>
      </c>
      <c r="E49" s="43">
        <v>26184</v>
      </c>
      <c r="F49" s="44">
        <v>0.015934121438647184</v>
      </c>
      <c r="I49">
        <v>8</v>
      </c>
      <c r="J49" s="539">
        <v>14677</v>
      </c>
      <c r="K49" s="540">
        <v>9143</v>
      </c>
      <c r="L49" s="539">
        <v>262</v>
      </c>
      <c r="M49" s="539">
        <v>2102</v>
      </c>
      <c r="R49">
        <v>8</v>
      </c>
      <c r="S49" s="12">
        <v>17479</v>
      </c>
      <c r="U49" s="12">
        <v>8705</v>
      </c>
    </row>
    <row r="50" spans="4:21" ht="14.25" customHeight="1">
      <c r="D50">
        <v>9</v>
      </c>
      <c r="E50" s="43">
        <v>23011</v>
      </c>
      <c r="F50" s="44">
        <v>0.016590315598833175</v>
      </c>
      <c r="I50">
        <v>9</v>
      </c>
      <c r="J50" s="539">
        <v>11142</v>
      </c>
      <c r="K50" s="540">
        <v>9023</v>
      </c>
      <c r="L50" s="539">
        <v>211</v>
      </c>
      <c r="M50" s="539">
        <v>2635</v>
      </c>
      <c r="R50">
        <v>9</v>
      </c>
      <c r="S50" s="12">
        <v>14137</v>
      </c>
      <c r="U50" s="12">
        <v>8874</v>
      </c>
    </row>
    <row r="51" spans="4:21" ht="14.25" customHeight="1">
      <c r="D51">
        <v>10</v>
      </c>
      <c r="E51" s="43">
        <v>19367</v>
      </c>
      <c r="F51" s="44">
        <v>0.016162130360220146</v>
      </c>
      <c r="I51">
        <v>10</v>
      </c>
      <c r="J51" s="539">
        <v>10273</v>
      </c>
      <c r="K51" s="540">
        <v>6841</v>
      </c>
      <c r="L51" s="539">
        <v>261</v>
      </c>
      <c r="M51" s="539">
        <v>1992</v>
      </c>
      <c r="R51">
        <v>10</v>
      </c>
      <c r="S51" s="12">
        <v>12664</v>
      </c>
      <c r="U51" s="12">
        <v>6703</v>
      </c>
    </row>
    <row r="52" spans="4:21" ht="14.25" customHeight="1">
      <c r="D52">
        <v>11</v>
      </c>
      <c r="E52" s="43">
        <v>19291</v>
      </c>
      <c r="F52" s="44">
        <v>0.015882582016645795</v>
      </c>
      <c r="I52">
        <v>11</v>
      </c>
      <c r="J52" s="539">
        <v>11172</v>
      </c>
      <c r="K52" s="540">
        <v>6086</v>
      </c>
      <c r="L52" s="539">
        <v>222</v>
      </c>
      <c r="M52" s="539">
        <v>1811</v>
      </c>
      <c r="R52">
        <v>11</v>
      </c>
      <c r="S52" s="12">
        <v>13734</v>
      </c>
      <c r="U52" s="12">
        <v>5557</v>
      </c>
    </row>
    <row r="53" spans="4:21" ht="14.25" customHeight="1">
      <c r="D53">
        <v>12</v>
      </c>
      <c r="E53" s="43">
        <v>18057</v>
      </c>
      <c r="F53" s="44">
        <v>0.0146823618949736</v>
      </c>
      <c r="I53">
        <v>12</v>
      </c>
      <c r="J53" s="539">
        <v>10712</v>
      </c>
      <c r="K53" s="540">
        <v>5461</v>
      </c>
      <c r="L53" s="539">
        <v>190</v>
      </c>
      <c r="M53" s="539">
        <v>1696</v>
      </c>
      <c r="R53">
        <v>12</v>
      </c>
      <c r="S53" s="12">
        <v>13217</v>
      </c>
      <c r="U53" s="12">
        <v>4840</v>
      </c>
    </row>
    <row r="54" spans="4:21" ht="14.25" customHeight="1">
      <c r="D54">
        <v>13</v>
      </c>
      <c r="E54" s="110">
        <v>16966</v>
      </c>
      <c r="F54" s="44">
        <v>0.014453196212829832</v>
      </c>
      <c r="I54">
        <v>13</v>
      </c>
      <c r="J54" s="539">
        <v>8583</v>
      </c>
      <c r="K54" s="541">
        <v>6560</v>
      </c>
      <c r="L54" s="541">
        <v>99</v>
      </c>
      <c r="M54" s="541">
        <v>1724</v>
      </c>
      <c r="R54">
        <v>13</v>
      </c>
      <c r="S54" s="104">
        <v>11353</v>
      </c>
      <c r="U54" s="104">
        <v>5613</v>
      </c>
    </row>
    <row r="55" spans="4:21" ht="14.25" customHeight="1">
      <c r="D55">
        <v>14</v>
      </c>
      <c r="E55" s="123">
        <v>16733</v>
      </c>
      <c r="F55" s="44">
        <v>0.014537591136873857</v>
      </c>
      <c r="I55">
        <v>14</v>
      </c>
      <c r="J55" s="539">
        <v>8042</v>
      </c>
      <c r="K55" s="541">
        <v>6631</v>
      </c>
      <c r="L55" s="539">
        <v>187</v>
      </c>
      <c r="M55" s="539">
        <v>1873</v>
      </c>
      <c r="R55">
        <v>14</v>
      </c>
      <c r="S55" s="12">
        <v>10796</v>
      </c>
      <c r="U55" s="12">
        <v>5937</v>
      </c>
    </row>
    <row r="56" spans="4:21" ht="14.25" customHeight="1">
      <c r="D56">
        <v>15</v>
      </c>
      <c r="E56" s="123">
        <v>17179</v>
      </c>
      <c r="F56" s="44">
        <v>0.014808423190409651</v>
      </c>
      <c r="I56">
        <v>15</v>
      </c>
      <c r="J56" s="541">
        <v>8502</v>
      </c>
      <c r="K56" s="541">
        <v>6583</v>
      </c>
      <c r="L56" s="539">
        <v>213</v>
      </c>
      <c r="M56" s="539">
        <v>1881</v>
      </c>
      <c r="R56">
        <v>15</v>
      </c>
      <c r="S56" s="12">
        <v>12418</v>
      </c>
      <c r="U56" s="12">
        <v>4761</v>
      </c>
    </row>
    <row r="57" spans="4:21" ht="14.25" customHeight="1">
      <c r="D57">
        <v>16</v>
      </c>
      <c r="E57" s="123">
        <v>17747</v>
      </c>
      <c r="F57" s="44">
        <v>0.014925373134328358</v>
      </c>
      <c r="I57">
        <v>16</v>
      </c>
      <c r="J57" s="539">
        <v>8864</v>
      </c>
      <c r="K57" s="542">
        <v>6446</v>
      </c>
      <c r="L57" s="539">
        <v>117</v>
      </c>
      <c r="M57" s="539">
        <v>2320</v>
      </c>
      <c r="R57">
        <v>16</v>
      </c>
      <c r="S57" s="12">
        <v>12541</v>
      </c>
      <c r="U57" s="12">
        <v>5206</v>
      </c>
    </row>
    <row r="58" spans="4:21" ht="14.25" customHeight="1">
      <c r="D58">
        <v>17</v>
      </c>
      <c r="E58" s="123">
        <v>16387</v>
      </c>
      <c r="F58" s="538">
        <v>0.01325678209755995</v>
      </c>
      <c r="I58">
        <v>17</v>
      </c>
      <c r="J58" s="539">
        <v>8115</v>
      </c>
      <c r="K58" s="539">
        <v>5628</v>
      </c>
      <c r="L58" s="539">
        <v>130</v>
      </c>
      <c r="M58" s="539">
        <v>2516</v>
      </c>
      <c r="R58">
        <v>17</v>
      </c>
      <c r="S58" s="12">
        <v>11547</v>
      </c>
      <c r="U58" s="12">
        <v>4840</v>
      </c>
    </row>
    <row r="59" spans="4:21" ht="14.25" customHeight="1">
      <c r="D59">
        <v>18</v>
      </c>
      <c r="E59" s="123">
        <v>19130</v>
      </c>
      <c r="F59" s="538">
        <f>I30</f>
        <v>0.014824963906288869</v>
      </c>
      <c r="I59">
        <v>18</v>
      </c>
      <c r="J59" s="539">
        <v>8822</v>
      </c>
      <c r="K59" s="539">
        <v>6655</v>
      </c>
      <c r="L59" s="539">
        <v>156</v>
      </c>
      <c r="M59" s="539">
        <v>3497</v>
      </c>
      <c r="R59">
        <v>18</v>
      </c>
      <c r="S59" s="12">
        <v>13141</v>
      </c>
      <c r="U59" s="12">
        <v>5989</v>
      </c>
    </row>
    <row r="60" spans="4:21" ht="14.25" customHeight="1">
      <c r="D60">
        <v>19</v>
      </c>
      <c r="E60" s="123">
        <v>15784</v>
      </c>
      <c r="F60" s="538">
        <f>I31</f>
        <v>0.01488016396085378</v>
      </c>
      <c r="I60">
        <v>19</v>
      </c>
      <c r="J60" s="539">
        <v>7714</v>
      </c>
      <c r="K60" s="539">
        <v>5110</v>
      </c>
      <c r="L60" s="539">
        <v>139</v>
      </c>
      <c r="M60" s="539">
        <v>2821</v>
      </c>
      <c r="R60">
        <v>19</v>
      </c>
      <c r="S60" s="12">
        <v>11136</v>
      </c>
      <c r="U60" s="12">
        <v>4648</v>
      </c>
    </row>
  </sheetData>
  <sheetProtection/>
  <mergeCells count="15">
    <mergeCell ref="R3:S3"/>
    <mergeCell ref="G3:I3"/>
    <mergeCell ref="J3:K3"/>
    <mergeCell ref="L3:M3"/>
    <mergeCell ref="O3:P3"/>
    <mergeCell ref="E3:F3"/>
    <mergeCell ref="B3:D3"/>
    <mergeCell ref="AD1:AE1"/>
    <mergeCell ref="U3:V3"/>
    <mergeCell ref="AA3:AB3"/>
    <mergeCell ref="X2:AB2"/>
    <mergeCell ref="L2:V2"/>
    <mergeCell ref="G2:K2"/>
    <mergeCell ref="X3:Y3"/>
    <mergeCell ref="AD2:AE2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1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2"/>
  <sheetViews>
    <sheetView view="pageBreakPreview" zoomScaleSheetLayoutView="100" zoomScalePageLayoutView="0" workbookViewId="0" topLeftCell="A13">
      <selection activeCell="O31" sqref="O31"/>
    </sheetView>
  </sheetViews>
  <sheetFormatPr defaultColWidth="11.25390625" defaultRowHeight="14.25" customHeight="1"/>
  <cols>
    <col min="1" max="1" width="1.625" style="0" customWidth="1"/>
    <col min="2" max="2" width="5.75390625" style="0" customWidth="1"/>
    <col min="3" max="3" width="3.375" style="0" customWidth="1"/>
    <col min="4" max="4" width="3.25390625" style="0" customWidth="1"/>
    <col min="5" max="5" width="13.625" style="25" hidden="1" customWidth="1"/>
    <col min="6" max="6" width="8.125" style="0" bestFit="1" customWidth="1"/>
    <col min="7" max="7" width="8.125" style="0" customWidth="1"/>
    <col min="8" max="8" width="7.00390625" style="0" hidden="1" customWidth="1"/>
    <col min="9" max="9" width="9.50390625" style="0" hidden="1" customWidth="1"/>
    <col min="10" max="11" width="8.125" style="0" customWidth="1"/>
    <col min="12" max="12" width="6.375" style="0" hidden="1" customWidth="1"/>
    <col min="13" max="13" width="12.125" style="0" hidden="1" customWidth="1"/>
    <col min="14" max="14" width="8.125" style="0" bestFit="1" customWidth="1"/>
    <col min="15" max="15" width="8.125" style="0" customWidth="1"/>
    <col min="16" max="16" width="5.50390625" style="0" hidden="1" customWidth="1"/>
    <col min="17" max="17" width="7.25390625" style="0" hidden="1" customWidth="1"/>
    <col min="18" max="18" width="8.125" style="0" bestFit="1" customWidth="1"/>
    <col min="19" max="19" width="8.125" style="0" customWidth="1"/>
    <col min="20" max="20" width="6.375" style="0" hidden="1" customWidth="1"/>
    <col min="21" max="21" width="8.125" style="0" hidden="1" customWidth="1"/>
    <col min="22" max="23" width="8.125" style="0" bestFit="1" customWidth="1"/>
    <col min="24" max="25" width="9.003906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355" t="s">
        <v>164</v>
      </c>
      <c r="C1" s="26"/>
      <c r="S1" s="27"/>
      <c r="X1" s="741" t="s">
        <v>42</v>
      </c>
      <c r="Y1" s="741"/>
    </row>
    <row r="2" ht="5.25" customHeight="1" thickBot="1"/>
    <row r="3" spans="2:25" ht="15.75" customHeight="1">
      <c r="B3" s="326"/>
      <c r="C3" s="327"/>
      <c r="D3" s="328"/>
      <c r="E3" s="160"/>
      <c r="F3" s="742" t="s">
        <v>43</v>
      </c>
      <c r="G3" s="744"/>
      <c r="H3" s="341"/>
      <c r="I3" s="341"/>
      <c r="J3" s="742" t="s">
        <v>137</v>
      </c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4"/>
      <c r="X3" s="742" t="s">
        <v>166</v>
      </c>
      <c r="Y3" s="744"/>
    </row>
    <row r="4" spans="2:25" ht="15.75" customHeight="1">
      <c r="B4" s="329"/>
      <c r="C4" s="330"/>
      <c r="D4" s="331"/>
      <c r="E4" s="161"/>
      <c r="F4" s="342"/>
      <c r="G4" s="343"/>
      <c r="H4" s="344"/>
      <c r="I4" s="344"/>
      <c r="J4" s="751" t="s">
        <v>24</v>
      </c>
      <c r="K4" s="752"/>
      <c r="L4" s="345"/>
      <c r="M4" s="344"/>
      <c r="N4" s="753" t="s">
        <v>26</v>
      </c>
      <c r="O4" s="752"/>
      <c r="P4" s="345"/>
      <c r="Q4" s="344"/>
      <c r="R4" s="753" t="s">
        <v>28</v>
      </c>
      <c r="S4" s="752"/>
      <c r="T4" s="345"/>
      <c r="U4" s="344"/>
      <c r="V4" s="753" t="s">
        <v>30</v>
      </c>
      <c r="W4" s="754"/>
      <c r="X4" s="748" t="s">
        <v>124</v>
      </c>
      <c r="Y4" s="343"/>
    </row>
    <row r="5" spans="2:25" ht="15.75" customHeight="1">
      <c r="B5" s="745" t="s">
        <v>108</v>
      </c>
      <c r="C5" s="746"/>
      <c r="D5" s="747"/>
      <c r="E5" s="161"/>
      <c r="F5" s="346" t="s">
        <v>44</v>
      </c>
      <c r="G5" s="347" t="s">
        <v>45</v>
      </c>
      <c r="H5" s="252"/>
      <c r="I5" s="252"/>
      <c r="J5" s="348" t="s">
        <v>44</v>
      </c>
      <c r="K5" s="349" t="s">
        <v>45</v>
      </c>
      <c r="L5" s="345"/>
      <c r="M5" s="345"/>
      <c r="N5" s="349" t="s">
        <v>44</v>
      </c>
      <c r="O5" s="349" t="s">
        <v>45</v>
      </c>
      <c r="P5" s="345"/>
      <c r="Q5" s="345"/>
      <c r="R5" s="349" t="s">
        <v>44</v>
      </c>
      <c r="S5" s="349" t="s">
        <v>45</v>
      </c>
      <c r="T5" s="345"/>
      <c r="U5" s="345"/>
      <c r="V5" s="349" t="s">
        <v>44</v>
      </c>
      <c r="W5" s="349" t="s">
        <v>45</v>
      </c>
      <c r="X5" s="749"/>
      <c r="Y5" s="347" t="s">
        <v>33</v>
      </c>
    </row>
    <row r="6" spans="2:25" ht="15.75" customHeight="1" thickBot="1">
      <c r="B6" s="329"/>
      <c r="C6" s="330"/>
      <c r="D6" s="331"/>
      <c r="E6" s="161"/>
      <c r="F6" s="350" t="s">
        <v>46</v>
      </c>
      <c r="G6" s="351" t="s">
        <v>141</v>
      </c>
      <c r="H6" s="252"/>
      <c r="I6" s="252"/>
      <c r="J6" s="352" t="s">
        <v>47</v>
      </c>
      <c r="K6" s="353" t="s">
        <v>48</v>
      </c>
      <c r="L6" s="353"/>
      <c r="M6" s="353"/>
      <c r="N6" s="353" t="s">
        <v>49</v>
      </c>
      <c r="O6" s="353" t="s">
        <v>50</v>
      </c>
      <c r="P6" s="353"/>
      <c r="Q6" s="353"/>
      <c r="R6" s="354" t="s">
        <v>51</v>
      </c>
      <c r="S6" s="354" t="s">
        <v>52</v>
      </c>
      <c r="T6" s="353"/>
      <c r="U6" s="353"/>
      <c r="V6" s="354" t="s">
        <v>53</v>
      </c>
      <c r="W6" s="354" t="s">
        <v>54</v>
      </c>
      <c r="X6" s="750"/>
      <c r="Y6" s="347"/>
    </row>
    <row r="7" spans="2:25" ht="15.75" customHeight="1">
      <c r="B7" s="332" t="s">
        <v>39</v>
      </c>
      <c r="C7" s="333">
        <v>56</v>
      </c>
      <c r="D7" s="334" t="s">
        <v>154</v>
      </c>
      <c r="E7" s="162">
        <f aca="true" t="shared" si="0" ref="E7:E23">I7+M7+Q7+U7</f>
        <v>107853170</v>
      </c>
      <c r="F7" s="28">
        <f>E7/'床面積全国比'!E5</f>
        <v>93.64701193627849</v>
      </c>
      <c r="G7" s="30">
        <f>'床面積全国比'!J5/'床面積全国比'!G5</f>
        <v>98.78944174757281</v>
      </c>
      <c r="H7" s="160">
        <v>558002</v>
      </c>
      <c r="I7" s="165">
        <v>67029506</v>
      </c>
      <c r="J7" s="28">
        <f aca="true" t="shared" si="1" ref="J7:J23">I7/H7</f>
        <v>120.12413217156927</v>
      </c>
      <c r="K7" s="29">
        <f>'床面積全国比'!N5</f>
        <v>117.18467475192944</v>
      </c>
      <c r="L7" s="168">
        <v>303808</v>
      </c>
      <c r="M7" s="168">
        <v>16798505</v>
      </c>
      <c r="N7" s="29">
        <f aca="true" t="shared" si="2" ref="N7:N23">M7/L7</f>
        <v>55.29316212871287</v>
      </c>
      <c r="O7" s="29">
        <f>'床面積全国比'!Q5</f>
        <v>53.643580181140116</v>
      </c>
      <c r="P7" s="168">
        <v>22877</v>
      </c>
      <c r="Q7" s="168">
        <v>1977178</v>
      </c>
      <c r="R7" s="29">
        <f aca="true" t="shared" si="3" ref="R7:R23">Q7/P7</f>
        <v>86.42645451763781</v>
      </c>
      <c r="S7" s="29">
        <f>'床面積全国比'!T5</f>
        <v>86.71002132196162</v>
      </c>
      <c r="T7" s="168">
        <v>267012</v>
      </c>
      <c r="U7" s="168">
        <v>22047981</v>
      </c>
      <c r="V7" s="29">
        <f aca="true" t="shared" si="4" ref="V7:V23">U7/T7</f>
        <v>82.57299671924858</v>
      </c>
      <c r="W7" s="29">
        <f>'床面積全国比'!W5</f>
        <v>80.52949745083758</v>
      </c>
      <c r="X7" s="28">
        <f>'床面積全国比'!Z5</f>
        <v>108.78961870717903</v>
      </c>
      <c r="Y7" s="30">
        <f>'床面積全国比'!AC5</f>
        <v>54.79128440366973</v>
      </c>
    </row>
    <row r="8" spans="2:25" ht="15.75" customHeight="1">
      <c r="B8" s="335" t="s">
        <v>39</v>
      </c>
      <c r="C8" s="336">
        <v>57</v>
      </c>
      <c r="D8" s="337" t="s">
        <v>22</v>
      </c>
      <c r="E8" s="163">
        <f t="shared" si="0"/>
        <v>107637631</v>
      </c>
      <c r="F8" s="31">
        <f>E8/'床面積全国比'!E6</f>
        <v>93.91242412635704</v>
      </c>
      <c r="G8" s="33">
        <f>'床面積全国比'!J6/'床面積全国比'!G6</f>
        <v>99.83546638994581</v>
      </c>
      <c r="H8" s="164">
        <v>584182</v>
      </c>
      <c r="I8" s="166">
        <v>70923100</v>
      </c>
      <c r="J8" s="31">
        <f t="shared" si="1"/>
        <v>121.40582900534423</v>
      </c>
      <c r="K8" s="32">
        <f>'床面積全国比'!N6</f>
        <v>117.9410861966067</v>
      </c>
      <c r="L8" s="167">
        <v>315448</v>
      </c>
      <c r="M8" s="167">
        <v>16556829</v>
      </c>
      <c r="N8" s="32">
        <f t="shared" si="2"/>
        <v>52.48671413354975</v>
      </c>
      <c r="O8" s="32">
        <f>'床面積全国比'!Q6</f>
        <v>53.35860706347246</v>
      </c>
      <c r="P8" s="167">
        <v>22878</v>
      </c>
      <c r="Q8" s="167">
        <v>1875097</v>
      </c>
      <c r="R8" s="32">
        <f t="shared" si="3"/>
        <v>81.96070460704607</v>
      </c>
      <c r="S8" s="32">
        <f>'床面積全国比'!T6</f>
        <v>88.3044776119403</v>
      </c>
      <c r="T8" s="167">
        <v>223641</v>
      </c>
      <c r="U8" s="167">
        <v>18282605</v>
      </c>
      <c r="V8" s="32">
        <f t="shared" si="4"/>
        <v>81.74979095961832</v>
      </c>
      <c r="W8" s="32">
        <f>'床面積全国比'!W6</f>
        <v>83.36090835360908</v>
      </c>
      <c r="X8" s="31">
        <f>'床面積全国比'!Z6</f>
        <v>111.10743087557604</v>
      </c>
      <c r="Y8" s="33">
        <f>'床面積全国比'!AC6</f>
        <v>54.56506651243493</v>
      </c>
    </row>
    <row r="9" spans="2:25" ht="15.75" customHeight="1">
      <c r="B9" s="335" t="s">
        <v>39</v>
      </c>
      <c r="C9" s="336">
        <v>58</v>
      </c>
      <c r="D9" s="337" t="s">
        <v>22</v>
      </c>
      <c r="E9" s="163">
        <f t="shared" si="0"/>
        <v>99442441</v>
      </c>
      <c r="F9" s="31">
        <f>E9/'床面積全国比'!E7</f>
        <v>87.47598823712589</v>
      </c>
      <c r="G9" s="33">
        <f>'床面積全国比'!J7/'床面積全国比'!G7</f>
        <v>95.75639877143588</v>
      </c>
      <c r="H9" s="164">
        <v>478833</v>
      </c>
      <c r="I9" s="166">
        <v>59383760</v>
      </c>
      <c r="J9" s="31">
        <f t="shared" si="1"/>
        <v>124.01768466250238</v>
      </c>
      <c r="K9" s="32">
        <f>'床面積全国比'!N7</f>
        <v>120.51437315553612</v>
      </c>
      <c r="L9" s="167">
        <v>394495</v>
      </c>
      <c r="M9" s="167">
        <v>19459912</v>
      </c>
      <c r="N9" s="32">
        <f t="shared" si="2"/>
        <v>49.32866576255719</v>
      </c>
      <c r="O9" s="32">
        <f>'床面積全国比'!Q7</f>
        <v>53.38743109151047</v>
      </c>
      <c r="P9" s="167">
        <v>20204</v>
      </c>
      <c r="Q9" s="167">
        <v>1690587</v>
      </c>
      <c r="R9" s="32">
        <f t="shared" si="3"/>
        <v>83.67585626608593</v>
      </c>
      <c r="S9" s="32">
        <f>'床面積全国比'!T7</f>
        <v>103.66844919786097</v>
      </c>
      <c r="T9" s="167">
        <v>243265</v>
      </c>
      <c r="U9" s="167">
        <v>18908182</v>
      </c>
      <c r="V9" s="32">
        <f t="shared" si="4"/>
        <v>77.72668489096253</v>
      </c>
      <c r="W9" s="32">
        <f>'床面積全国比'!W7</f>
        <v>75.3540125213432</v>
      </c>
      <c r="X9" s="31">
        <f>'床面積全国比'!Z7</f>
        <v>109.7115987460815</v>
      </c>
      <c r="Y9" s="33">
        <f>'床面積全国比'!AC7</f>
        <v>52.694117647058825</v>
      </c>
    </row>
    <row r="10" spans="2:25" ht="15.75" customHeight="1">
      <c r="B10" s="335" t="s">
        <v>39</v>
      </c>
      <c r="C10" s="336">
        <v>59</v>
      </c>
      <c r="D10" s="337" t="s">
        <v>22</v>
      </c>
      <c r="E10" s="163">
        <f t="shared" si="0"/>
        <v>100227708</v>
      </c>
      <c r="F10" s="31">
        <f>E10/'床面積全国比'!E8</f>
        <v>84.41777774783075</v>
      </c>
      <c r="G10" s="33">
        <f>'床面積全国比'!J8/'床面積全国比'!G8</f>
        <v>90.56379956823088</v>
      </c>
      <c r="H10" s="164">
        <v>469879</v>
      </c>
      <c r="I10" s="166">
        <v>58892060</v>
      </c>
      <c r="J10" s="31">
        <f t="shared" si="1"/>
        <v>125.3345222919092</v>
      </c>
      <c r="K10" s="32">
        <f>'床面積全国比'!N8</f>
        <v>119.03726259289843</v>
      </c>
      <c r="L10" s="167">
        <v>464308</v>
      </c>
      <c r="M10" s="167">
        <v>21631274</v>
      </c>
      <c r="N10" s="32">
        <f t="shared" si="2"/>
        <v>46.58820007408875</v>
      </c>
      <c r="O10" s="32">
        <f>'床面積全国比'!Q8</f>
        <v>49.534746026799624</v>
      </c>
      <c r="P10" s="167">
        <v>22094</v>
      </c>
      <c r="Q10" s="167">
        <v>1928124</v>
      </c>
      <c r="R10" s="32">
        <f t="shared" si="3"/>
        <v>87.26912283877977</v>
      </c>
      <c r="S10" s="32">
        <f>'床面積全国比'!T8</f>
        <v>73.4585152838428</v>
      </c>
      <c r="T10" s="167">
        <v>231001</v>
      </c>
      <c r="U10" s="167">
        <v>17776250</v>
      </c>
      <c r="V10" s="32">
        <f t="shared" si="4"/>
        <v>76.95313007302998</v>
      </c>
      <c r="W10" s="32">
        <f>'床面積全国比'!W8</f>
        <v>83.76874506708761</v>
      </c>
      <c r="X10" s="31">
        <f>'床面積全国比'!Z8</f>
        <v>108.35713713232347</v>
      </c>
      <c r="Y10" s="33">
        <f>'床面積全国比'!AC8</f>
        <v>47.24526829268293</v>
      </c>
    </row>
    <row r="11" spans="2:25" ht="15.75" customHeight="1">
      <c r="B11" s="335" t="s">
        <v>39</v>
      </c>
      <c r="C11" s="336">
        <v>60</v>
      </c>
      <c r="D11" s="337" t="s">
        <v>22</v>
      </c>
      <c r="E11" s="163">
        <f t="shared" si="0"/>
        <v>103131910</v>
      </c>
      <c r="F11" s="31">
        <f>E11/'床面積全国比'!E9</f>
        <v>83.43519633160528</v>
      </c>
      <c r="G11" s="33">
        <f>'床面積全国比'!J9/'床面積全国比'!G9</f>
        <v>86.17043506215174</v>
      </c>
      <c r="H11" s="164">
        <v>464697</v>
      </c>
      <c r="I11" s="166">
        <v>58991388</v>
      </c>
      <c r="J11" s="31">
        <f t="shared" si="1"/>
        <v>126.94591959922272</v>
      </c>
      <c r="K11" s="32">
        <f>'床面積全国比'!N9</f>
        <v>121.77769420866015</v>
      </c>
      <c r="L11" s="167">
        <v>527042</v>
      </c>
      <c r="M11" s="167">
        <v>24613044</v>
      </c>
      <c r="N11" s="32">
        <f t="shared" si="2"/>
        <v>46.700346461951796</v>
      </c>
      <c r="O11" s="32">
        <f>'床面積全国比'!Q9</f>
        <v>45.338987309963564</v>
      </c>
      <c r="P11" s="167">
        <v>20315</v>
      </c>
      <c r="Q11" s="167">
        <v>1792823</v>
      </c>
      <c r="R11" s="32">
        <f t="shared" si="3"/>
        <v>88.25119369923702</v>
      </c>
      <c r="S11" s="32">
        <f>'床面積全国比'!T9</f>
        <v>74.2991452991453</v>
      </c>
      <c r="T11" s="167">
        <v>224018</v>
      </c>
      <c r="U11" s="167">
        <v>17734655</v>
      </c>
      <c r="V11" s="32">
        <f t="shared" si="4"/>
        <v>79.1662053942094</v>
      </c>
      <c r="W11" s="32">
        <f>'床面積全国比'!W9</f>
        <v>83.04209621993127</v>
      </c>
      <c r="X11" s="31">
        <f>'床面積全国比'!Z9</f>
        <v>111.49498183076656</v>
      </c>
      <c r="Y11" s="33">
        <f>'床面積全国比'!AC9</f>
        <v>44.979735434843796</v>
      </c>
    </row>
    <row r="12" spans="2:25" ht="15.75" customHeight="1">
      <c r="B12" s="335" t="s">
        <v>39</v>
      </c>
      <c r="C12" s="336">
        <v>61</v>
      </c>
      <c r="D12" s="337" t="s">
        <v>22</v>
      </c>
      <c r="E12" s="163">
        <f t="shared" si="0"/>
        <v>111004393</v>
      </c>
      <c r="F12" s="31">
        <f>E12/'床面積全国比'!E10</f>
        <v>81.34520071317132</v>
      </c>
      <c r="G12" s="33">
        <f>'床面積全国比'!J10/'床面積全国比'!G10</f>
        <v>87.92419062939875</v>
      </c>
      <c r="H12" s="164">
        <v>477050</v>
      </c>
      <c r="I12" s="166">
        <v>61513069</v>
      </c>
      <c r="J12" s="31">
        <f t="shared" si="1"/>
        <v>128.9446997170108</v>
      </c>
      <c r="K12" s="32">
        <f>'床面積全国比'!N10</f>
        <v>125.98885735309577</v>
      </c>
      <c r="L12" s="167">
        <v>645886</v>
      </c>
      <c r="M12" s="167">
        <v>29743761</v>
      </c>
      <c r="N12" s="32">
        <f t="shared" si="2"/>
        <v>46.05110034897799</v>
      </c>
      <c r="O12" s="32">
        <f>'床面積全国比'!Q10</f>
        <v>47.60585932866801</v>
      </c>
      <c r="P12" s="167">
        <v>21518</v>
      </c>
      <c r="Q12" s="167">
        <v>1867479</v>
      </c>
      <c r="R12" s="32">
        <f t="shared" si="3"/>
        <v>86.7868296310066</v>
      </c>
      <c r="S12" s="32">
        <f>'床面積全国比'!T10</f>
        <v>73.87894736842105</v>
      </c>
      <c r="T12" s="167">
        <v>220155</v>
      </c>
      <c r="U12" s="167">
        <v>17880084</v>
      </c>
      <c r="V12" s="32">
        <f t="shared" si="4"/>
        <v>81.21588880561423</v>
      </c>
      <c r="W12" s="32">
        <f>'床面積全国比'!W10</f>
        <v>76.82252559726962</v>
      </c>
      <c r="X12" s="31">
        <f>'床面積全国比'!Z10</f>
        <v>114.86578991738324</v>
      </c>
      <c r="Y12" s="33">
        <f>'床面積全国比'!AC10</f>
        <v>48.125778331257784</v>
      </c>
    </row>
    <row r="13" spans="2:25" ht="15.75" customHeight="1">
      <c r="B13" s="335" t="s">
        <v>39</v>
      </c>
      <c r="C13" s="336">
        <v>62</v>
      </c>
      <c r="D13" s="337" t="s">
        <v>22</v>
      </c>
      <c r="E13" s="163">
        <f t="shared" si="0"/>
        <v>132526126</v>
      </c>
      <c r="F13" s="31">
        <f>E13/'床面積全国比'!E11</f>
        <v>79.1531541539748</v>
      </c>
      <c r="G13" s="33">
        <f>'床面積全国比'!J11/'床面積全国比'!G11</f>
        <v>88.342865835108</v>
      </c>
      <c r="H13" s="164">
        <v>546316</v>
      </c>
      <c r="I13" s="166">
        <v>71491758</v>
      </c>
      <c r="J13" s="31">
        <f t="shared" si="1"/>
        <v>130.86154899362273</v>
      </c>
      <c r="K13" s="32">
        <f>'床面積全国比'!N11</f>
        <v>127.28722038870553</v>
      </c>
      <c r="L13" s="167">
        <v>858726</v>
      </c>
      <c r="M13" s="167">
        <v>38596219</v>
      </c>
      <c r="N13" s="32">
        <f t="shared" si="2"/>
        <v>44.94590707629675</v>
      </c>
      <c r="O13" s="32">
        <f>'床面積全国比'!Q11</f>
        <v>47.56375511795672</v>
      </c>
      <c r="P13" s="167">
        <v>22397</v>
      </c>
      <c r="Q13" s="167">
        <v>1881734</v>
      </c>
      <c r="R13" s="32">
        <f t="shared" si="3"/>
        <v>84.01723445104255</v>
      </c>
      <c r="S13" s="32">
        <f>'床面積全国比'!T11</f>
        <v>69.13765182186235</v>
      </c>
      <c r="T13" s="167">
        <v>246861</v>
      </c>
      <c r="U13" s="167">
        <v>20556415</v>
      </c>
      <c r="V13" s="32">
        <f t="shared" si="4"/>
        <v>83.27121335488393</v>
      </c>
      <c r="W13" s="32">
        <f>'床面積全国比'!W11</f>
        <v>87.2468671679198</v>
      </c>
      <c r="X13" s="31">
        <f>'床面積全国比'!Z11</f>
        <v>115.64869928658932</v>
      </c>
      <c r="Y13" s="33">
        <f>'床面積全国比'!AC11</f>
        <v>46.84888304862024</v>
      </c>
    </row>
    <row r="14" spans="2:25" ht="15.75" customHeight="1">
      <c r="B14" s="335" t="s">
        <v>39</v>
      </c>
      <c r="C14" s="336">
        <v>63</v>
      </c>
      <c r="D14" s="337" t="s">
        <v>22</v>
      </c>
      <c r="E14" s="163">
        <f t="shared" si="0"/>
        <v>134531157</v>
      </c>
      <c r="F14" s="31">
        <f>E14/'床面積全国比'!E12</f>
        <v>79.85732119070855</v>
      </c>
      <c r="G14" s="33">
        <f>'床面積全国比'!J12/'床面積全国比'!G12</f>
        <v>88.00513036164844</v>
      </c>
      <c r="H14" s="164">
        <v>508660</v>
      </c>
      <c r="I14" s="166">
        <v>66668283</v>
      </c>
      <c r="J14" s="31">
        <f t="shared" si="1"/>
        <v>131.06649431840523</v>
      </c>
      <c r="K14" s="32">
        <f>'床面積全国比'!N12</f>
        <v>127.17141015013355</v>
      </c>
      <c r="L14" s="167">
        <v>858665</v>
      </c>
      <c r="M14" s="167">
        <v>40403461</v>
      </c>
      <c r="N14" s="32">
        <f t="shared" si="2"/>
        <v>47.053811439851394</v>
      </c>
      <c r="O14" s="32">
        <f>'床面積全国比'!Q12</f>
        <v>47.260291458355496</v>
      </c>
      <c r="P14" s="167">
        <v>24008</v>
      </c>
      <c r="Q14" s="167">
        <v>1810634</v>
      </c>
      <c r="R14" s="32">
        <f t="shared" si="3"/>
        <v>75.41794401866045</v>
      </c>
      <c r="S14" s="32">
        <f>'床面積全国比'!T12</f>
        <v>62.640316205533594</v>
      </c>
      <c r="T14" s="167">
        <v>293311</v>
      </c>
      <c r="U14" s="167">
        <v>25648779</v>
      </c>
      <c r="V14" s="32">
        <f t="shared" si="4"/>
        <v>87.445677114053</v>
      </c>
      <c r="W14" s="32">
        <f>'床面積全国比'!W12</f>
        <v>77.0633221168553</v>
      </c>
      <c r="X14" s="31">
        <f>'床面積全国比'!Z12</f>
        <v>116.94462107208872</v>
      </c>
      <c r="Y14" s="33">
        <f>'床面積全国比'!AC12</f>
        <v>49.83773768893223</v>
      </c>
    </row>
    <row r="15" spans="2:25" ht="15.75" customHeight="1">
      <c r="B15" s="335" t="s">
        <v>41</v>
      </c>
      <c r="C15" s="336" t="s">
        <v>153</v>
      </c>
      <c r="D15" s="337" t="s">
        <v>22</v>
      </c>
      <c r="E15" s="163">
        <f t="shared" si="0"/>
        <v>135029458</v>
      </c>
      <c r="F15" s="31">
        <f>E15/'床面積全国比'!E13</f>
        <v>81.21525527302822</v>
      </c>
      <c r="G15" s="33">
        <f>'床面積全国比'!J13/'床面積全国比'!G13</f>
        <v>83.86131655443941</v>
      </c>
      <c r="H15" s="164">
        <v>504228</v>
      </c>
      <c r="I15" s="166">
        <v>67240910</v>
      </c>
      <c r="J15" s="31">
        <f t="shared" si="1"/>
        <v>133.35417707862317</v>
      </c>
      <c r="K15" s="32">
        <f>'床面積全国比'!N13</f>
        <v>129.9549311194234</v>
      </c>
      <c r="L15" s="167">
        <v>871186</v>
      </c>
      <c r="M15" s="167">
        <v>37702217</v>
      </c>
      <c r="N15" s="32">
        <f t="shared" si="2"/>
        <v>43.27688576262704</v>
      </c>
      <c r="O15" s="32">
        <f>'床面積全国比'!Q13</f>
        <v>42.9584140969163</v>
      </c>
      <c r="P15" s="167">
        <v>29193</v>
      </c>
      <c r="Q15" s="167">
        <v>2166945</v>
      </c>
      <c r="R15" s="32">
        <f t="shared" si="3"/>
        <v>74.2282396464906</v>
      </c>
      <c r="S15" s="32">
        <f>'床面積全国比'!T13</f>
        <v>56.19551282051282</v>
      </c>
      <c r="T15" s="167">
        <v>312005</v>
      </c>
      <c r="U15" s="167">
        <v>27919386</v>
      </c>
      <c r="V15" s="32">
        <f t="shared" si="4"/>
        <v>89.48377750356565</v>
      </c>
      <c r="W15" s="32">
        <f>'床面積全国比'!W13</f>
        <v>76.75713658322354</v>
      </c>
      <c r="X15" s="31">
        <f>'床面積全国比'!Z13</f>
        <v>121.20319071791153</v>
      </c>
      <c r="Y15" s="33">
        <f>'床面積全国比'!AC13</f>
        <v>45.39530888175095</v>
      </c>
    </row>
    <row r="16" spans="2:25" ht="15.75" customHeight="1">
      <c r="B16" s="335" t="s">
        <v>41</v>
      </c>
      <c r="C16" s="336">
        <v>2</v>
      </c>
      <c r="D16" s="337" t="s">
        <v>22</v>
      </c>
      <c r="E16" s="163">
        <f t="shared" si="0"/>
        <v>137489795</v>
      </c>
      <c r="F16" s="31">
        <f>E16/'床面積全国比'!E14</f>
        <v>80.53955254175334</v>
      </c>
      <c r="G16" s="33">
        <f>'床面積全国比'!J14/'床面積全国比'!G14</f>
        <v>80.86434828776214</v>
      </c>
      <c r="H16" s="164">
        <v>486527</v>
      </c>
      <c r="I16" s="166">
        <v>66326695</v>
      </c>
      <c r="J16" s="31">
        <f t="shared" si="1"/>
        <v>136.32685339148702</v>
      </c>
      <c r="K16" s="32">
        <f>'床面積全国比'!N14</f>
        <v>131.6990075132177</v>
      </c>
      <c r="L16" s="167">
        <v>806097</v>
      </c>
      <c r="M16" s="167">
        <v>36349689</v>
      </c>
      <c r="N16" s="32">
        <f t="shared" si="2"/>
        <v>45.09344284868943</v>
      </c>
      <c r="O16" s="32">
        <f>'床面積全国比'!Q14</f>
        <v>41.59719131302279</v>
      </c>
      <c r="P16" s="167">
        <v>34885</v>
      </c>
      <c r="Q16" s="167">
        <v>2547601</v>
      </c>
      <c r="R16" s="32">
        <f t="shared" si="3"/>
        <v>73.02855095313171</v>
      </c>
      <c r="S16" s="32">
        <f>'床面積全国比'!T14</f>
        <v>44.41935483870968</v>
      </c>
      <c r="T16" s="167">
        <v>379600</v>
      </c>
      <c r="U16" s="167">
        <v>32265810</v>
      </c>
      <c r="V16" s="32">
        <f t="shared" si="4"/>
        <v>84.9994994731296</v>
      </c>
      <c r="W16" s="32">
        <f>'床面積全国比'!W14</f>
        <v>79.59876766944545</v>
      </c>
      <c r="X16" s="31">
        <f>'床面積全国比'!Z14</f>
        <v>121.1853388658368</v>
      </c>
      <c r="Y16" s="33">
        <f>'床面積全国比'!AC14</f>
        <v>43.671089563664204</v>
      </c>
    </row>
    <row r="17" spans="2:25" ht="15.75" customHeight="1">
      <c r="B17" s="335" t="s">
        <v>41</v>
      </c>
      <c r="C17" s="336">
        <v>3</v>
      </c>
      <c r="D17" s="337" t="s">
        <v>22</v>
      </c>
      <c r="E17" s="163">
        <f t="shared" si="0"/>
        <v>117218794</v>
      </c>
      <c r="F17" s="31">
        <f>E17/'床面積全国比'!E15</f>
        <v>85.553295098407</v>
      </c>
      <c r="G17" s="33">
        <f>'床面積全国比'!J15/'床面積全国比'!G15</f>
        <v>86.60576388888889</v>
      </c>
      <c r="H17" s="164">
        <v>440058</v>
      </c>
      <c r="I17" s="166">
        <v>60392310</v>
      </c>
      <c r="J17" s="31">
        <f t="shared" si="1"/>
        <v>137.23715964713742</v>
      </c>
      <c r="K17" s="32">
        <f>'床面積全国比'!N15</f>
        <v>134.16473114082171</v>
      </c>
      <c r="L17" s="167">
        <v>583924</v>
      </c>
      <c r="M17" s="167">
        <v>27360876</v>
      </c>
      <c r="N17" s="32">
        <f t="shared" si="2"/>
        <v>46.856912885923514</v>
      </c>
      <c r="O17" s="32">
        <f>'床面積全国比'!Q15</f>
        <v>45.114433811802236</v>
      </c>
      <c r="P17" s="167">
        <v>41665</v>
      </c>
      <c r="Q17" s="167">
        <v>2824237</v>
      </c>
      <c r="R17" s="32">
        <f t="shared" si="3"/>
        <v>67.78439937597504</v>
      </c>
      <c r="S17" s="32">
        <f>'床面積全国比'!T15</f>
        <v>54.79162072767365</v>
      </c>
      <c r="T17" s="167">
        <v>304479</v>
      </c>
      <c r="U17" s="167">
        <v>26641371</v>
      </c>
      <c r="V17" s="32">
        <f t="shared" si="4"/>
        <v>87.49822155222527</v>
      </c>
      <c r="W17" s="32">
        <f>'床面積全国比'!W15</f>
        <v>81.05805095876018</v>
      </c>
      <c r="X17" s="31">
        <f>'床面積全国比'!Z15</f>
        <v>122.88763569716622</v>
      </c>
      <c r="Y17" s="33">
        <f>'床面積全国比'!AC15</f>
        <v>51.38647871903654</v>
      </c>
    </row>
    <row r="18" spans="2:25" ht="15.75" customHeight="1">
      <c r="B18" s="335" t="s">
        <v>41</v>
      </c>
      <c r="C18" s="336">
        <v>4</v>
      </c>
      <c r="D18" s="337" t="s">
        <v>22</v>
      </c>
      <c r="E18" s="163">
        <f t="shared" si="0"/>
        <v>120318352</v>
      </c>
      <c r="F18" s="31">
        <f>E18/'床面積全国比'!E16</f>
        <v>85.78298148425414</v>
      </c>
      <c r="G18" s="33">
        <f>'床面積全国比'!J16/'床面積全国比'!G16</f>
        <v>93.0948374275929</v>
      </c>
      <c r="H18" s="164">
        <v>477611</v>
      </c>
      <c r="I18" s="166">
        <v>65619763</v>
      </c>
      <c r="J18" s="31">
        <f t="shared" si="1"/>
        <v>137.3916492710595</v>
      </c>
      <c r="K18" s="32">
        <f>'床面積全国比'!N16</f>
        <v>136.53225342662705</v>
      </c>
      <c r="L18" s="167">
        <v>671989</v>
      </c>
      <c r="M18" s="167">
        <v>32582159</v>
      </c>
      <c r="N18" s="32">
        <f t="shared" si="2"/>
        <v>48.4861493268491</v>
      </c>
      <c r="O18" s="32">
        <f>'床面積全国比'!Q16</f>
        <v>47.10810210876804</v>
      </c>
      <c r="P18" s="167">
        <v>35863</v>
      </c>
      <c r="Q18" s="167">
        <v>2496425</v>
      </c>
      <c r="R18" s="32">
        <f t="shared" si="3"/>
        <v>69.61004377770962</v>
      </c>
      <c r="S18" s="32">
        <f>'床面積全国比'!T16</f>
        <v>61.08438061041293</v>
      </c>
      <c r="T18" s="167">
        <v>217127</v>
      </c>
      <c r="U18" s="167">
        <v>19620005</v>
      </c>
      <c r="V18" s="32">
        <f t="shared" si="4"/>
        <v>90.36188497975839</v>
      </c>
      <c r="W18" s="32">
        <f>'床面積全国比'!W16</f>
        <v>87.3396329772665</v>
      </c>
      <c r="X18" s="31">
        <f>'床面積全国比'!Z16</f>
        <v>126.99612922435611</v>
      </c>
      <c r="Y18" s="33">
        <f>'床面積全国比'!AC16</f>
        <v>48.519134775374376</v>
      </c>
    </row>
    <row r="19" spans="2:25" ht="15.75" customHeight="1">
      <c r="B19" s="335" t="s">
        <v>41</v>
      </c>
      <c r="C19" s="336">
        <v>5</v>
      </c>
      <c r="D19" s="337" t="s">
        <v>22</v>
      </c>
      <c r="E19" s="163">
        <f t="shared" si="0"/>
        <v>131682650</v>
      </c>
      <c r="F19" s="31">
        <f>E19/'床面積全国比'!E17</f>
        <v>88.63435966194696</v>
      </c>
      <c r="G19" s="33">
        <f>'床面積全国比'!J17/'床面積全国比'!G17</f>
        <v>99.57554050533993</v>
      </c>
      <c r="H19" s="164">
        <v>531034</v>
      </c>
      <c r="I19" s="166">
        <v>72948657</v>
      </c>
      <c r="J19" s="31">
        <f t="shared" si="1"/>
        <v>137.37097248010485</v>
      </c>
      <c r="K19" s="32">
        <f>'床面積全国比'!N17</f>
        <v>135.75208867565556</v>
      </c>
      <c r="L19" s="167">
        <v>663608</v>
      </c>
      <c r="M19" s="167">
        <v>33430733</v>
      </c>
      <c r="N19" s="32">
        <f t="shared" si="2"/>
        <v>50.37723023230582</v>
      </c>
      <c r="O19" s="32">
        <f>'床面積全国比'!Q17</f>
        <v>48.122230520288774</v>
      </c>
      <c r="P19" s="167">
        <v>31661</v>
      </c>
      <c r="Q19" s="167">
        <v>2208819</v>
      </c>
      <c r="R19" s="32">
        <f t="shared" si="3"/>
        <v>69.76466315024794</v>
      </c>
      <c r="S19" s="32">
        <f>'床面積全国比'!T17</f>
        <v>52.95150115473441</v>
      </c>
      <c r="T19" s="167">
        <v>259381</v>
      </c>
      <c r="U19" s="167">
        <v>23094441</v>
      </c>
      <c r="V19" s="32">
        <f t="shared" si="4"/>
        <v>89.03674902942004</v>
      </c>
      <c r="W19" s="32">
        <f>'床面積全国比'!W17</f>
        <v>98.05246166263116</v>
      </c>
      <c r="X19" s="31">
        <f>'床面積全国比'!Z17</f>
        <v>127.73455591995182</v>
      </c>
      <c r="Y19" s="33">
        <f>'床面積全国比'!AC17</f>
        <v>47.589398245397255</v>
      </c>
    </row>
    <row r="20" spans="2:25" ht="15.75" customHeight="1">
      <c r="B20" s="335" t="s">
        <v>41</v>
      </c>
      <c r="C20" s="336">
        <v>6</v>
      </c>
      <c r="D20" s="337" t="s">
        <v>22</v>
      </c>
      <c r="E20" s="163">
        <f t="shared" si="0"/>
        <v>145580905</v>
      </c>
      <c r="F20" s="31">
        <f>E20/'床面積全国比'!E18</f>
        <v>92.7118099515237</v>
      </c>
      <c r="G20" s="33">
        <f>'床面積全国比'!J18/'床面積全国比'!G18</f>
        <v>104.74823290333981</v>
      </c>
      <c r="H20" s="164">
        <v>573173</v>
      </c>
      <c r="I20" s="166">
        <v>79219709</v>
      </c>
      <c r="J20" s="31">
        <f t="shared" si="1"/>
        <v>138.21256235028517</v>
      </c>
      <c r="K20" s="32">
        <f>'床面積全国比'!N18</f>
        <v>138.13302244704394</v>
      </c>
      <c r="L20" s="167">
        <v>595812</v>
      </c>
      <c r="M20" s="167">
        <v>31207315</v>
      </c>
      <c r="N20" s="32">
        <f t="shared" si="2"/>
        <v>52.37778863131323</v>
      </c>
      <c r="O20" s="32">
        <f>'床面積全国比'!Q18</f>
        <v>50.40488466757123</v>
      </c>
      <c r="P20" s="167">
        <v>27631</v>
      </c>
      <c r="Q20" s="167">
        <v>2025050</v>
      </c>
      <c r="R20" s="32">
        <f t="shared" si="3"/>
        <v>73.28905938981579</v>
      </c>
      <c r="S20" s="32">
        <f>'床面積全国比'!T18</f>
        <v>67.490990990991</v>
      </c>
      <c r="T20" s="167">
        <v>373636</v>
      </c>
      <c r="U20" s="167">
        <v>33128831</v>
      </c>
      <c r="V20" s="32">
        <f t="shared" si="4"/>
        <v>88.66605733922856</v>
      </c>
      <c r="W20" s="32">
        <f>'床面積全国比'!W18</f>
        <v>102.29124423963134</v>
      </c>
      <c r="X20" s="31">
        <f>'床面積全国比'!Z18</f>
        <v>130.83862952791944</v>
      </c>
      <c r="Y20" s="33">
        <f>'床面積全国比'!AC18</f>
        <v>50.39975483519477</v>
      </c>
    </row>
    <row r="21" spans="2:25" ht="15.75" customHeight="1">
      <c r="B21" s="335" t="s">
        <v>41</v>
      </c>
      <c r="C21" s="336">
        <v>7</v>
      </c>
      <c r="D21" s="337" t="s">
        <v>22</v>
      </c>
      <c r="E21" s="163">
        <f t="shared" si="0"/>
        <v>136524222</v>
      </c>
      <c r="F21" s="31">
        <f>E21/'床面積全国比'!E19</f>
        <v>92.85277590744934</v>
      </c>
      <c r="G21" s="33">
        <f>'床面積全国比'!J19/'床面積全国比'!G19</f>
        <v>99.71124893263224</v>
      </c>
      <c r="H21" s="164">
        <v>537680</v>
      </c>
      <c r="I21" s="166">
        <v>73734577</v>
      </c>
      <c r="J21" s="31">
        <f t="shared" si="1"/>
        <v>137.13468419877995</v>
      </c>
      <c r="K21" s="32">
        <f>'床面積全国比'!N19</f>
        <v>137.0468546637744</v>
      </c>
      <c r="L21" s="167">
        <v>553946</v>
      </c>
      <c r="M21" s="167">
        <v>29161924</v>
      </c>
      <c r="N21" s="32">
        <f t="shared" si="2"/>
        <v>52.64398334855744</v>
      </c>
      <c r="O21" s="32">
        <f>'床面積全国比'!Q19</f>
        <v>48.1231704291739</v>
      </c>
      <c r="P21" s="167">
        <v>26053</v>
      </c>
      <c r="Q21" s="167">
        <v>1806196</v>
      </c>
      <c r="R21" s="32">
        <f t="shared" si="3"/>
        <v>69.32775496104095</v>
      </c>
      <c r="S21" s="32">
        <f>'床面積全国比'!T19</f>
        <v>44.39942528735632</v>
      </c>
      <c r="T21" s="167">
        <v>352651</v>
      </c>
      <c r="U21" s="167">
        <v>31821525</v>
      </c>
      <c r="V21" s="32">
        <f t="shared" si="4"/>
        <v>90.23517585374776</v>
      </c>
      <c r="W21" s="32">
        <f>'床面積全国比'!W19</f>
        <v>101.8091537132988</v>
      </c>
      <c r="X21" s="31">
        <f>'床面積全国比'!Z19</f>
        <v>129.6626274146411</v>
      </c>
      <c r="Y21" s="33">
        <f>'床面積全国比'!AC19</f>
        <v>48.60593529554853</v>
      </c>
    </row>
    <row r="22" spans="2:25" ht="15.75" customHeight="1">
      <c r="B22" s="335" t="s">
        <v>41</v>
      </c>
      <c r="C22" s="336">
        <v>8</v>
      </c>
      <c r="D22" s="337" t="s">
        <v>22</v>
      </c>
      <c r="E22" s="163">
        <f t="shared" si="0"/>
        <v>157898956</v>
      </c>
      <c r="F22" s="31">
        <f>E22/'床面積全国比'!E20</f>
        <v>96.08849449815185</v>
      </c>
      <c r="G22" s="33">
        <f>'床面積全国比'!J20/'床面積全国比'!G20</f>
        <v>103.74423311946227</v>
      </c>
      <c r="H22" s="164">
        <v>643546</v>
      </c>
      <c r="I22" s="166">
        <v>90628623</v>
      </c>
      <c r="J22" s="31">
        <f t="shared" si="1"/>
        <v>140.82695409496756</v>
      </c>
      <c r="K22" s="32">
        <f>'床面積全国比'!N20</f>
        <v>138.47087279416775</v>
      </c>
      <c r="L22" s="167">
        <v>622719</v>
      </c>
      <c r="M22" s="167">
        <v>32878867</v>
      </c>
      <c r="N22" s="32">
        <f t="shared" si="2"/>
        <v>52.79888199974627</v>
      </c>
      <c r="O22" s="32">
        <f>'床面積全国比'!Q20</f>
        <v>49.41179044077436</v>
      </c>
      <c r="P22" s="167">
        <v>26997</v>
      </c>
      <c r="Q22" s="167">
        <v>1899976</v>
      </c>
      <c r="R22" s="32">
        <f t="shared" si="3"/>
        <v>70.37730118161276</v>
      </c>
      <c r="S22" s="32">
        <f>'床面積全国比'!T20</f>
        <v>64.47328244274809</v>
      </c>
      <c r="T22" s="167">
        <v>350004</v>
      </c>
      <c r="U22" s="167">
        <v>32491490</v>
      </c>
      <c r="V22" s="32">
        <f t="shared" si="4"/>
        <v>92.8317676369413</v>
      </c>
      <c r="W22" s="32">
        <f>'床面積全国比'!W20</f>
        <v>102.4919124643197</v>
      </c>
      <c r="X22" s="31">
        <f>'床面積全国比'!Z20</f>
        <v>130.9266548429544</v>
      </c>
      <c r="Y22" s="33">
        <f>'床面積全国比'!AC20</f>
        <v>49.16392877656519</v>
      </c>
    </row>
    <row r="23" spans="2:25" ht="15.75" customHeight="1">
      <c r="B23" s="335" t="s">
        <v>41</v>
      </c>
      <c r="C23" s="336">
        <v>9</v>
      </c>
      <c r="D23" s="337" t="s">
        <v>22</v>
      </c>
      <c r="E23" s="163">
        <f t="shared" si="0"/>
        <v>129180746</v>
      </c>
      <c r="F23" s="31">
        <f>E23/'床面積全国比'!E21</f>
        <v>93.13586308429475</v>
      </c>
      <c r="G23" s="33">
        <f>'床面積全国比'!J21/'床面積全国比'!G21</f>
        <v>96.09564990656642</v>
      </c>
      <c r="H23" s="164">
        <v>478741</v>
      </c>
      <c r="I23" s="166">
        <v>66808356</v>
      </c>
      <c r="J23" s="31">
        <f t="shared" si="1"/>
        <v>139.550103291759</v>
      </c>
      <c r="K23" s="32">
        <f>'床面積全国比'!N21</f>
        <v>135.12188117034643</v>
      </c>
      <c r="L23" s="167">
        <v>531220</v>
      </c>
      <c r="M23" s="167">
        <v>27896182</v>
      </c>
      <c r="N23" s="32">
        <f t="shared" si="2"/>
        <v>52.51342569933361</v>
      </c>
      <c r="O23" s="32">
        <f>'床面積全国比'!Q21</f>
        <v>48.55857253685027</v>
      </c>
      <c r="P23" s="167">
        <v>23617</v>
      </c>
      <c r="Q23" s="167">
        <v>1698837</v>
      </c>
      <c r="R23" s="32">
        <f t="shared" si="3"/>
        <v>71.93280264216455</v>
      </c>
      <c r="S23" s="32">
        <f>'床面積全国比'!T21</f>
        <v>54.38388625592417</v>
      </c>
      <c r="T23" s="167">
        <v>353436</v>
      </c>
      <c r="U23" s="167">
        <v>32777371</v>
      </c>
      <c r="V23" s="32">
        <f t="shared" si="4"/>
        <v>92.73919747846853</v>
      </c>
      <c r="W23" s="32">
        <f>'床面積全国比'!W21</f>
        <v>97.19544592030361</v>
      </c>
      <c r="X23" s="31">
        <f>'床面積全国比'!Z21</f>
        <v>125.67871542760133</v>
      </c>
      <c r="Y23" s="33">
        <f>'床面積全国比'!AC21</f>
        <v>48.96743295019157</v>
      </c>
    </row>
    <row r="24" spans="2:25" ht="15.75" customHeight="1">
      <c r="B24" s="335" t="s">
        <v>41</v>
      </c>
      <c r="C24" s="336">
        <v>10</v>
      </c>
      <c r="D24" s="337" t="s">
        <v>22</v>
      </c>
      <c r="E24" s="163">
        <f>I24+M24+Q24+U24</f>
        <v>111762210</v>
      </c>
      <c r="F24" s="31">
        <f>E24/'床面積全国比'!E22</f>
        <v>93.26769284692</v>
      </c>
      <c r="G24" s="33">
        <f>'床面積全国比'!J22/'床面積全国比'!G22</f>
        <v>99.49806371663138</v>
      </c>
      <c r="H24" s="164">
        <v>430952</v>
      </c>
      <c r="I24" s="166">
        <v>59872798</v>
      </c>
      <c r="J24" s="31">
        <f aca="true" t="shared" si="5" ref="J24:J30">I24/H24</f>
        <v>138.93147728749375</v>
      </c>
      <c r="K24" s="32">
        <f>'床面積全国比'!N22</f>
        <v>134.6680619098608</v>
      </c>
      <c r="L24" s="167">
        <v>457003</v>
      </c>
      <c r="M24" s="167">
        <v>23509354</v>
      </c>
      <c r="N24" s="32">
        <f aca="true" t="shared" si="6" ref="N24:N30">M24/L24</f>
        <v>51.44245004956204</v>
      </c>
      <c r="O24" s="32">
        <f>'床面積全国比'!Q22</f>
        <v>49.98728256102909</v>
      </c>
      <c r="P24" s="167">
        <v>17313</v>
      </c>
      <c r="Q24" s="167">
        <v>1299350</v>
      </c>
      <c r="R24" s="32">
        <f aca="true" t="shared" si="7" ref="R24:R30">Q24/P24</f>
        <v>75.05054005660486</v>
      </c>
      <c r="S24" s="32">
        <f>'床面積全国比'!T22</f>
        <v>75.01149425287356</v>
      </c>
      <c r="T24" s="167">
        <v>293027</v>
      </c>
      <c r="U24" s="167">
        <v>27080708</v>
      </c>
      <c r="V24" s="32">
        <f aca="true" t="shared" si="8" ref="V24:V30">U24/T24</f>
        <v>92.41710832107621</v>
      </c>
      <c r="W24" s="32">
        <f>'床面積全国比'!W22</f>
        <v>91.36194779116465</v>
      </c>
      <c r="X24" s="31">
        <f>'床面積全国比'!Z22</f>
        <v>126.07288376500316</v>
      </c>
      <c r="Y24" s="33">
        <f>'床面積全国比'!AC22</f>
        <v>49.29016858123229</v>
      </c>
    </row>
    <row r="25" spans="2:25" ht="15.75" customHeight="1">
      <c r="B25" s="338" t="s">
        <v>96</v>
      </c>
      <c r="C25" s="339">
        <v>11</v>
      </c>
      <c r="D25" s="340" t="s">
        <v>22</v>
      </c>
      <c r="E25" s="163">
        <f>I25+M25+Q25+U25</f>
        <v>117934337</v>
      </c>
      <c r="F25" s="31">
        <f>E25/'床面積全国比'!E23</f>
        <v>97.09718417817868</v>
      </c>
      <c r="G25" s="33">
        <f>'床面積全国比'!J23/'床面積全国比'!G23</f>
        <v>104.48260847027112</v>
      </c>
      <c r="H25" s="164">
        <v>475002</v>
      </c>
      <c r="I25" s="166">
        <v>66148796</v>
      </c>
      <c r="J25" s="31">
        <f t="shared" si="5"/>
        <v>139.26003679984504</v>
      </c>
      <c r="K25" s="32">
        <f>'床面積全国比'!N23</f>
        <v>136.07724668814893</v>
      </c>
      <c r="L25" s="167">
        <v>424250</v>
      </c>
      <c r="M25" s="167">
        <v>22254582</v>
      </c>
      <c r="N25" s="32">
        <f t="shared" si="6"/>
        <v>52.45629228049499</v>
      </c>
      <c r="O25" s="32">
        <f>'床面積全国比'!Q23</f>
        <v>50.53992770292474</v>
      </c>
      <c r="P25" s="167">
        <v>12632</v>
      </c>
      <c r="Q25" s="167">
        <v>881452</v>
      </c>
      <c r="R25" s="32">
        <f t="shared" si="7"/>
        <v>69.77929069031032</v>
      </c>
      <c r="S25" s="32">
        <f>'床面積全国比'!T23</f>
        <v>50.97747747747748</v>
      </c>
      <c r="T25" s="167">
        <v>302717</v>
      </c>
      <c r="U25" s="167">
        <v>28649507</v>
      </c>
      <c r="V25" s="32">
        <f t="shared" si="8"/>
        <v>94.64122266010828</v>
      </c>
      <c r="W25" s="32">
        <f>'床面積全国比'!W23</f>
        <v>97.41358365543898</v>
      </c>
      <c r="X25" s="31">
        <f>'床面積全国比'!Z23</f>
        <v>126.60645114314839</v>
      </c>
      <c r="Y25" s="33">
        <f>'床面積全国比'!AC23</f>
        <v>49.80403095195249</v>
      </c>
    </row>
    <row r="26" spans="2:25" ht="15.75" customHeight="1">
      <c r="B26" s="338" t="s">
        <v>96</v>
      </c>
      <c r="C26" s="339">
        <v>12</v>
      </c>
      <c r="D26" s="340" t="s">
        <v>22</v>
      </c>
      <c r="E26" s="163">
        <f>I26+M26+Q26+U26</f>
        <v>119878589</v>
      </c>
      <c r="F26" s="31">
        <f>E26/'床面積全国比'!E24</f>
        <v>97.47470937347288</v>
      </c>
      <c r="G26" s="33">
        <f>'床面積全国比'!J24/'床面積全国比'!G24</f>
        <v>105.92795037935427</v>
      </c>
      <c r="H26" s="164">
        <v>451522</v>
      </c>
      <c r="I26" s="166">
        <v>63009063</v>
      </c>
      <c r="J26" s="31">
        <f t="shared" si="5"/>
        <v>139.5481571219121</v>
      </c>
      <c r="K26" s="32">
        <f>'床面積全国比'!N24</f>
        <v>134.68982259570495</v>
      </c>
      <c r="L26" s="167">
        <v>521332</v>
      </c>
      <c r="M26" s="167">
        <v>22526477</v>
      </c>
      <c r="N26" s="32">
        <f t="shared" si="6"/>
        <v>43.209465369476646</v>
      </c>
      <c r="O26" s="32">
        <f>'床面積全国比'!Q24</f>
        <v>52.297015198681564</v>
      </c>
      <c r="P26" s="167">
        <v>11698</v>
      </c>
      <c r="Q26" s="167">
        <v>823162</v>
      </c>
      <c r="R26" s="32">
        <f t="shared" si="7"/>
        <v>70.36775517182424</v>
      </c>
      <c r="S26" s="32">
        <f>'床面積全国比'!T24</f>
        <v>59.084210526315786</v>
      </c>
      <c r="T26" s="167">
        <v>345291</v>
      </c>
      <c r="U26" s="167">
        <v>33519887</v>
      </c>
      <c r="V26" s="32">
        <f t="shared" si="8"/>
        <v>97.07721023716228</v>
      </c>
      <c r="W26" s="32">
        <f>'床面積全国比'!W24</f>
        <v>102.23643867924528</v>
      </c>
      <c r="X26" s="31">
        <f>'床面積全国比'!Z24</f>
        <v>125.48687296663388</v>
      </c>
      <c r="Y26" s="33">
        <f>'床面積全国比'!AC24</f>
        <v>52.51673553719008</v>
      </c>
    </row>
    <row r="27" spans="2:25" ht="15.75" customHeight="1">
      <c r="B27" s="338" t="s">
        <v>96</v>
      </c>
      <c r="C27" s="339">
        <v>13</v>
      </c>
      <c r="D27" s="340" t="s">
        <v>22</v>
      </c>
      <c r="E27" s="163">
        <f>I27+M27+Q27+U27</f>
        <v>109836421</v>
      </c>
      <c r="F27" s="31">
        <f>E27/'床面積全国比'!E25</f>
        <v>93.56874596416262</v>
      </c>
      <c r="G27" s="33">
        <f>'床面積全国比'!J25/'床面積全国比'!G25</f>
        <v>96.89402334079925</v>
      </c>
      <c r="H27" s="164">
        <v>386814</v>
      </c>
      <c r="I27" s="166">
        <v>53090215</v>
      </c>
      <c r="J27" s="31">
        <f t="shared" si="5"/>
        <v>137.24998319605805</v>
      </c>
      <c r="K27" s="32">
        <f>'床面積全国比'!N25</f>
        <v>134.01421414423862</v>
      </c>
      <c r="L27" s="167">
        <v>438312</v>
      </c>
      <c r="M27" s="167">
        <v>22744895</v>
      </c>
      <c r="N27" s="32">
        <f t="shared" si="6"/>
        <v>51.892019839748855</v>
      </c>
      <c r="O27" s="32">
        <f>'床面積全国比'!Q25</f>
        <v>48.855030487804875</v>
      </c>
      <c r="P27" s="167">
        <v>9767</v>
      </c>
      <c r="Q27" s="167">
        <v>705486</v>
      </c>
      <c r="R27" s="32">
        <f t="shared" si="7"/>
        <v>72.23159619125627</v>
      </c>
      <c r="S27" s="32">
        <f>'床面積全国比'!T25</f>
        <v>53.525252525252526</v>
      </c>
      <c r="T27" s="167">
        <v>338965</v>
      </c>
      <c r="U27" s="167">
        <v>33295825</v>
      </c>
      <c r="V27" s="32">
        <f t="shared" si="8"/>
        <v>98.22791438644107</v>
      </c>
      <c r="W27" s="32">
        <f>'床面積全国比'!W25</f>
        <v>97.37354988399072</v>
      </c>
      <c r="X27" s="31">
        <f>'床面積全国比'!Z25</f>
        <v>121.78666431780147</v>
      </c>
      <c r="Y27" s="33">
        <f>'床面積全国比'!AC25</f>
        <v>46.545519330126496</v>
      </c>
    </row>
    <row r="28" spans="2:25" ht="15.75" customHeight="1">
      <c r="B28" s="338" t="s">
        <v>96</v>
      </c>
      <c r="C28" s="339">
        <v>14</v>
      </c>
      <c r="D28" s="340" t="s">
        <v>22</v>
      </c>
      <c r="E28" s="163">
        <v>104762739</v>
      </c>
      <c r="F28" s="152">
        <f>E28/'床面積全国比'!E26</f>
        <v>91.01762182280699</v>
      </c>
      <c r="G28" s="33">
        <f>'床面積全国比'!J26/'床面積全国比'!G26</f>
        <v>94.73364011235283</v>
      </c>
      <c r="H28" s="164">
        <v>367974</v>
      </c>
      <c r="I28" s="686">
        <v>50104298</v>
      </c>
      <c r="J28" s="153">
        <f t="shared" si="5"/>
        <v>136.16260387962194</v>
      </c>
      <c r="K28" s="154">
        <f>'床面積全国比'!N26</f>
        <v>133.6954737627456</v>
      </c>
      <c r="L28" s="169">
        <v>450092</v>
      </c>
      <c r="M28" s="169">
        <v>22677643</v>
      </c>
      <c r="N28" s="154">
        <f t="shared" si="6"/>
        <v>50.38446139900287</v>
      </c>
      <c r="O28" s="154">
        <f>'床面積全国比'!Q26</f>
        <v>48.31096365555723</v>
      </c>
      <c r="P28" s="169">
        <v>9008</v>
      </c>
      <c r="Q28" s="169">
        <v>632366</v>
      </c>
      <c r="R28" s="154">
        <f t="shared" si="7"/>
        <v>70.20048845470693</v>
      </c>
      <c r="S28" s="154">
        <f>'床面積全国比'!T26</f>
        <v>71.49732620320856</v>
      </c>
      <c r="T28" s="169">
        <v>323942</v>
      </c>
      <c r="U28" s="169">
        <v>31348432</v>
      </c>
      <c r="V28" s="154">
        <f t="shared" si="8"/>
        <v>96.77174308981238</v>
      </c>
      <c r="W28" s="33">
        <f>'床面積全国比'!W26</f>
        <v>94.11585691404164</v>
      </c>
      <c r="X28" s="152">
        <f>'床面積全国比'!Z26</f>
        <v>119.61448684698037</v>
      </c>
      <c r="Y28" s="155">
        <f>'床面積全国比'!AC26</f>
        <v>49.489641232945935</v>
      </c>
    </row>
    <row r="29" spans="2:25" ht="15.75" customHeight="1">
      <c r="B29" s="338" t="s">
        <v>96</v>
      </c>
      <c r="C29" s="339">
        <v>15</v>
      </c>
      <c r="D29" s="340" t="s">
        <v>22</v>
      </c>
      <c r="E29" s="163">
        <v>104037705</v>
      </c>
      <c r="F29" s="152">
        <f>E29/'床面積全国比'!E27</f>
        <v>89.68125987537098</v>
      </c>
      <c r="G29" s="33">
        <f>'床面積全国比'!J27/'床面積全国比'!G27</f>
        <v>95.26934047383433</v>
      </c>
      <c r="H29" s="164">
        <v>372652</v>
      </c>
      <c r="I29" s="686">
        <v>50307148</v>
      </c>
      <c r="J29" s="153">
        <f>I29/H29</f>
        <v>134.9976600152421</v>
      </c>
      <c r="K29" s="154">
        <f>'床面積全国比'!N27</f>
        <v>133.3860268172195</v>
      </c>
      <c r="L29" s="169">
        <v>451629</v>
      </c>
      <c r="M29" s="169">
        <v>22024421</v>
      </c>
      <c r="N29" s="154">
        <f t="shared" si="6"/>
        <v>48.766622603951475</v>
      </c>
      <c r="O29" s="154">
        <f>'床面積全国比'!Q27</f>
        <v>47.94151602612791</v>
      </c>
      <c r="P29" s="169">
        <v>9163</v>
      </c>
      <c r="Q29" s="169">
        <v>648726</v>
      </c>
      <c r="R29" s="154">
        <f>Q29/P29</f>
        <v>70.79842846229401</v>
      </c>
      <c r="S29" s="154">
        <f>'床面積全国比'!T27</f>
        <v>77.71830985915493</v>
      </c>
      <c r="T29" s="169">
        <v>326639</v>
      </c>
      <c r="U29" s="169">
        <v>31057410</v>
      </c>
      <c r="V29" s="154">
        <f>U29/T29</f>
        <v>95.08175692431094</v>
      </c>
      <c r="W29" s="33">
        <f>'床面積全国比'!W27</f>
        <v>90.60659223817119</v>
      </c>
      <c r="X29" s="152">
        <f>'床面積全国比'!Z27</f>
        <v>112.58052826542117</v>
      </c>
      <c r="Y29" s="155">
        <f>'床面積全国比'!AC27</f>
        <v>50.11699222852342</v>
      </c>
    </row>
    <row r="30" spans="1:25" s="521" customFormat="1" ht="15.75" customHeight="1">
      <c r="A30" s="520"/>
      <c r="B30" s="523" t="s">
        <v>165</v>
      </c>
      <c r="C30" s="524">
        <v>16</v>
      </c>
      <c r="D30" s="525" t="s">
        <v>22</v>
      </c>
      <c r="E30" s="526">
        <v>105539655</v>
      </c>
      <c r="F30" s="527">
        <f>E30/'床面積全国比'!E28</f>
        <v>88.75971890140777</v>
      </c>
      <c r="G30" s="528">
        <f>'床面積全国比'!J28/'床面積全国比'!G28</f>
        <v>97.18927142615654</v>
      </c>
      <c r="H30" s="529">
        <v>369852</v>
      </c>
      <c r="I30" s="687">
        <v>49698104</v>
      </c>
      <c r="J30" s="530">
        <f t="shared" si="5"/>
        <v>134.37294917967188</v>
      </c>
      <c r="K30" s="531">
        <f>'床面積全国比'!N28</f>
        <v>131.8667644404332</v>
      </c>
      <c r="L30" s="532">
        <v>464976</v>
      </c>
      <c r="M30" s="532">
        <v>22289153</v>
      </c>
      <c r="N30" s="531">
        <f t="shared" si="6"/>
        <v>47.93613648876501</v>
      </c>
      <c r="O30" s="531">
        <f>'床面積全国比'!Q28</f>
        <v>47.032423208191126</v>
      </c>
      <c r="P30" s="532">
        <v>8720</v>
      </c>
      <c r="Q30" s="532">
        <v>580011</v>
      </c>
      <c r="R30" s="531">
        <f t="shared" si="7"/>
        <v>66.51502293577981</v>
      </c>
      <c r="S30" s="531">
        <f>'床面積全国比'!T28</f>
        <v>85.38461538461539</v>
      </c>
      <c r="T30" s="532">
        <v>345501</v>
      </c>
      <c r="U30" s="532">
        <v>32972387</v>
      </c>
      <c r="V30" s="531">
        <f t="shared" si="8"/>
        <v>95.4335501199707</v>
      </c>
      <c r="W30" s="528">
        <f>'床面積全国比'!W28</f>
        <v>104.65086206896552</v>
      </c>
      <c r="X30" s="527">
        <f>'床面積全国比'!Z28</f>
        <v>115.07112670440954</v>
      </c>
      <c r="Y30" s="533">
        <f>'床面積全国比'!AC28</f>
        <v>54.112754514022285</v>
      </c>
    </row>
    <row r="31" spans="1:25" s="521" customFormat="1" ht="15.75" customHeight="1">
      <c r="A31" s="520"/>
      <c r="B31" s="523" t="s">
        <v>165</v>
      </c>
      <c r="C31" s="524">
        <v>17</v>
      </c>
      <c r="D31" s="525" t="s">
        <v>22</v>
      </c>
      <c r="E31" s="526">
        <v>106590199</v>
      </c>
      <c r="F31" s="527">
        <f>E31/'床面積全国比'!E29</f>
        <v>86.22951375349682</v>
      </c>
      <c r="G31" s="528">
        <f>'床面積全国比'!J29/'床面積全国比'!G29</f>
        <v>96.98987001891743</v>
      </c>
      <c r="H31" s="529">
        <v>353282</v>
      </c>
      <c r="I31" s="687">
        <v>47321383</v>
      </c>
      <c r="J31" s="530">
        <f>I31/H31</f>
        <v>133.94790280852123</v>
      </c>
      <c r="K31" s="531">
        <f>'床面積全国比'!N29</f>
        <v>132.01035120147876</v>
      </c>
      <c r="L31" s="532">
        <v>504191</v>
      </c>
      <c r="M31" s="532">
        <v>23609248</v>
      </c>
      <c r="N31" s="531">
        <f>M31/L31</f>
        <v>46.82600046410983</v>
      </c>
      <c r="O31" s="531">
        <f>'床面積全国比'!Q29</f>
        <v>45.80750088873089</v>
      </c>
      <c r="P31" s="532">
        <v>9546</v>
      </c>
      <c r="Q31" s="532">
        <v>661879</v>
      </c>
      <c r="R31" s="531">
        <f>Q31/P31</f>
        <v>69.33574271946365</v>
      </c>
      <c r="S31" s="531">
        <f>'床面積全国比'!T29</f>
        <v>72.43846153846154</v>
      </c>
      <c r="T31" s="532">
        <v>369103</v>
      </c>
      <c r="U31" s="532">
        <v>34997689</v>
      </c>
      <c r="V31" s="531">
        <f>U31/T31</f>
        <v>94.81821876278437</v>
      </c>
      <c r="W31" s="528">
        <f>'床面積全国比'!W29</f>
        <v>99.75317965023848</v>
      </c>
      <c r="X31" s="527">
        <f>'床面積全国比'!Z29</f>
        <v>117.20091798735602</v>
      </c>
      <c r="Y31" s="533">
        <f>'床面積全国比'!AC29</f>
        <v>48.771487603305786</v>
      </c>
    </row>
    <row r="32" spans="2:25" s="680" customFormat="1" ht="15.75" customHeight="1">
      <c r="B32" s="681" t="s">
        <v>165</v>
      </c>
      <c r="C32" s="682">
        <v>18</v>
      </c>
      <c r="D32" s="683" t="s">
        <v>22</v>
      </c>
      <c r="E32" s="163">
        <v>108814659</v>
      </c>
      <c r="F32" s="152">
        <f>E32/'床面積全国比'!E30</f>
        <v>84.32688929169531</v>
      </c>
      <c r="G32" s="33">
        <f>'床面積全国比'!J30/'床面積全国比'!G30</f>
        <v>95.69843178254051</v>
      </c>
      <c r="H32" s="164">
        <v>358519</v>
      </c>
      <c r="I32" s="686">
        <v>47777595</v>
      </c>
      <c r="J32" s="153">
        <f>I32/H32</f>
        <v>133.2637740259233</v>
      </c>
      <c r="K32" s="154">
        <f>'床面積全国比'!N30</f>
        <v>130.245975969168</v>
      </c>
      <c r="L32" s="169">
        <v>543463</v>
      </c>
      <c r="M32" s="169">
        <v>24973283</v>
      </c>
      <c r="N32" s="154">
        <f>M32/L32</f>
        <v>45.95213105584005</v>
      </c>
      <c r="O32" s="154">
        <f>'床面積全国比'!Q30</f>
        <v>44.99744552967694</v>
      </c>
      <c r="P32" s="169">
        <v>9228</v>
      </c>
      <c r="Q32" s="169">
        <v>618234</v>
      </c>
      <c r="R32" s="154">
        <f>Q32/P32</f>
        <v>66.99544863459037</v>
      </c>
      <c r="S32" s="154">
        <f>'床面積全国比'!T30</f>
        <v>73</v>
      </c>
      <c r="T32" s="684">
        <v>379181</v>
      </c>
      <c r="U32" s="684">
        <v>35445547</v>
      </c>
      <c r="V32" s="154">
        <f>U32/T32</f>
        <v>93.47922759842925</v>
      </c>
      <c r="W32" s="33">
        <f>'床面積全国比'!W30</f>
        <v>106.04375178724621</v>
      </c>
      <c r="X32" s="152">
        <f>'床面積全国比'!Z30</f>
        <v>113.40225249219999</v>
      </c>
      <c r="Y32" s="155">
        <f>'床面積全国比'!AC30</f>
        <v>56.85289697779262</v>
      </c>
    </row>
    <row r="33" spans="2:25" ht="15.75" customHeight="1" thickBot="1">
      <c r="B33" s="362" t="s">
        <v>41</v>
      </c>
      <c r="C33" s="363">
        <v>19</v>
      </c>
      <c r="D33" s="677" t="s">
        <v>22</v>
      </c>
      <c r="E33" s="678">
        <v>90650978</v>
      </c>
      <c r="F33" s="364">
        <f>E33/'床面積全国比'!E31</f>
        <v>85.4600491543176</v>
      </c>
      <c r="G33" s="365">
        <f>'床面積全国比'!J31/'床面積全国比'!G31</f>
        <v>97.58001773948303</v>
      </c>
      <c r="H33" s="685">
        <v>314865</v>
      </c>
      <c r="I33" s="688">
        <v>41562317</v>
      </c>
      <c r="J33" s="679">
        <f>I33/H33</f>
        <v>132.00043510710938</v>
      </c>
      <c r="K33" s="366">
        <f>'床面積全国比'!N31</f>
        <v>129.4381643764584</v>
      </c>
      <c r="L33" s="603">
        <v>441733</v>
      </c>
      <c r="M33" s="367">
        <v>20290147</v>
      </c>
      <c r="N33" s="366">
        <f>M33/L33</f>
        <v>45.93305684655663</v>
      </c>
      <c r="O33" s="366">
        <f>'床面積全国比'!Q31</f>
        <v>46.08864970645793</v>
      </c>
      <c r="P33" s="367">
        <v>9366</v>
      </c>
      <c r="Q33" s="367">
        <v>622752</v>
      </c>
      <c r="R33" s="366">
        <f>Q33/P33</f>
        <v>66.49071108263934</v>
      </c>
      <c r="S33" s="366">
        <f>'床面積全国比'!T31</f>
        <v>68.4820143884892</v>
      </c>
      <c r="T33" s="673">
        <v>294777</v>
      </c>
      <c r="U33" s="673">
        <v>28175762</v>
      </c>
      <c r="V33" s="366">
        <f>U33/T33</f>
        <v>95.58331213086502</v>
      </c>
      <c r="W33" s="365">
        <f>'床面積全国比'!W31</f>
        <v>105.17015242821694</v>
      </c>
      <c r="X33" s="679">
        <f>'床面積全国比'!Z31</f>
        <v>114.05459770114942</v>
      </c>
      <c r="Y33" s="365">
        <f>'床面積全国比'!AC31</f>
        <v>58.10907917383821</v>
      </c>
    </row>
    <row r="34" ht="14.25" customHeight="1" thickBot="1"/>
    <row r="35" spans="26:38" ht="14.25" customHeight="1">
      <c r="Z35" s="188"/>
      <c r="AA35" s="189" t="s">
        <v>46</v>
      </c>
      <c r="AB35" s="189" t="s">
        <v>47</v>
      </c>
      <c r="AC35" s="189" t="s">
        <v>49</v>
      </c>
      <c r="AD35" s="189" t="s">
        <v>51</v>
      </c>
      <c r="AE35" s="190" t="s">
        <v>53</v>
      </c>
      <c r="AF35" s="199"/>
      <c r="AG35" s="198"/>
      <c r="AH35" s="189" t="s">
        <v>155</v>
      </c>
      <c r="AI35" s="189" t="s">
        <v>48</v>
      </c>
      <c r="AJ35" s="189" t="s">
        <v>50</v>
      </c>
      <c r="AK35" s="189" t="s">
        <v>52</v>
      </c>
      <c r="AL35" s="190" t="s">
        <v>54</v>
      </c>
    </row>
    <row r="36" spans="26:38" ht="14.25" customHeight="1">
      <c r="Z36" s="191">
        <f aca="true" t="shared" si="9" ref="Z36:Z57">C7</f>
        <v>56</v>
      </c>
      <c r="AA36" s="192">
        <f aca="true" t="shared" si="10" ref="AA36:AA57">F7</f>
        <v>93.64701193627849</v>
      </c>
      <c r="AB36" s="192">
        <f aca="true" t="shared" si="11" ref="AB36:AB57">J7</f>
        <v>120.12413217156927</v>
      </c>
      <c r="AC36" s="192">
        <f aca="true" t="shared" si="12" ref="AC36:AC57">N7</f>
        <v>55.29316212871287</v>
      </c>
      <c r="AD36" s="192">
        <f aca="true" t="shared" si="13" ref="AD36:AD57">R7</f>
        <v>86.42645451763781</v>
      </c>
      <c r="AE36" s="193">
        <f aca="true" t="shared" si="14" ref="AE36:AE57">V7</f>
        <v>82.57299671924858</v>
      </c>
      <c r="AF36" s="200"/>
      <c r="AG36" s="201">
        <f aca="true" t="shared" si="15" ref="AG36:AG57">C7</f>
        <v>56</v>
      </c>
      <c r="AH36" s="192">
        <f>G7</f>
        <v>98.78944174757281</v>
      </c>
      <c r="AI36" s="192">
        <f aca="true" t="shared" si="16" ref="AI36:AI57">K7</f>
        <v>117.18467475192944</v>
      </c>
      <c r="AJ36" s="192">
        <f aca="true" t="shared" si="17" ref="AJ36:AJ57">O7</f>
        <v>53.643580181140116</v>
      </c>
      <c r="AK36" s="192">
        <f aca="true" t="shared" si="18" ref="AK36:AK57">S7</f>
        <v>86.71002132196162</v>
      </c>
      <c r="AL36" s="193">
        <f>W7</f>
        <v>80.52949745083758</v>
      </c>
    </row>
    <row r="37" spans="26:38" ht="14.25" customHeight="1">
      <c r="Z37" s="191">
        <f t="shared" si="9"/>
        <v>57</v>
      </c>
      <c r="AA37" s="192">
        <f t="shared" si="10"/>
        <v>93.91242412635704</v>
      </c>
      <c r="AB37" s="192">
        <f t="shared" si="11"/>
        <v>121.40582900534423</v>
      </c>
      <c r="AC37" s="192">
        <f t="shared" si="12"/>
        <v>52.48671413354975</v>
      </c>
      <c r="AD37" s="192">
        <f t="shared" si="13"/>
        <v>81.96070460704607</v>
      </c>
      <c r="AE37" s="193">
        <f t="shared" si="14"/>
        <v>81.74979095961832</v>
      </c>
      <c r="AF37" s="200"/>
      <c r="AG37" s="201">
        <f t="shared" si="15"/>
        <v>57</v>
      </c>
      <c r="AH37" s="192">
        <f aca="true" t="shared" si="19" ref="AH37:AH57">G8</f>
        <v>99.83546638994581</v>
      </c>
      <c r="AI37" s="192">
        <f t="shared" si="16"/>
        <v>117.9410861966067</v>
      </c>
      <c r="AJ37" s="192">
        <f t="shared" si="17"/>
        <v>53.35860706347246</v>
      </c>
      <c r="AK37" s="192">
        <f t="shared" si="18"/>
        <v>88.3044776119403</v>
      </c>
      <c r="AL37" s="193">
        <f aca="true" t="shared" si="20" ref="AL37:AL57">W8</f>
        <v>83.36090835360908</v>
      </c>
    </row>
    <row r="38" spans="26:38" ht="14.25" customHeight="1">
      <c r="Z38" s="191">
        <f t="shared" si="9"/>
        <v>58</v>
      </c>
      <c r="AA38" s="192">
        <f t="shared" si="10"/>
        <v>87.47598823712589</v>
      </c>
      <c r="AB38" s="192">
        <f t="shared" si="11"/>
        <v>124.01768466250238</v>
      </c>
      <c r="AC38" s="192">
        <f t="shared" si="12"/>
        <v>49.32866576255719</v>
      </c>
      <c r="AD38" s="192">
        <f t="shared" si="13"/>
        <v>83.67585626608593</v>
      </c>
      <c r="AE38" s="193">
        <f t="shared" si="14"/>
        <v>77.72668489096253</v>
      </c>
      <c r="AF38" s="200"/>
      <c r="AG38" s="201">
        <f t="shared" si="15"/>
        <v>58</v>
      </c>
      <c r="AH38" s="192">
        <f t="shared" si="19"/>
        <v>95.75639877143588</v>
      </c>
      <c r="AI38" s="192">
        <f t="shared" si="16"/>
        <v>120.51437315553612</v>
      </c>
      <c r="AJ38" s="192">
        <f t="shared" si="17"/>
        <v>53.38743109151047</v>
      </c>
      <c r="AK38" s="192">
        <f t="shared" si="18"/>
        <v>103.66844919786097</v>
      </c>
      <c r="AL38" s="193">
        <f t="shared" si="20"/>
        <v>75.3540125213432</v>
      </c>
    </row>
    <row r="39" spans="26:38" ht="14.25" customHeight="1">
      <c r="Z39" s="191">
        <f t="shared" si="9"/>
        <v>59</v>
      </c>
      <c r="AA39" s="192">
        <f t="shared" si="10"/>
        <v>84.41777774783075</v>
      </c>
      <c r="AB39" s="192">
        <f t="shared" si="11"/>
        <v>125.3345222919092</v>
      </c>
      <c r="AC39" s="192">
        <f t="shared" si="12"/>
        <v>46.58820007408875</v>
      </c>
      <c r="AD39" s="192">
        <f t="shared" si="13"/>
        <v>87.26912283877977</v>
      </c>
      <c r="AE39" s="193">
        <f t="shared" si="14"/>
        <v>76.95313007302998</v>
      </c>
      <c r="AF39" s="200"/>
      <c r="AG39" s="201">
        <f t="shared" si="15"/>
        <v>59</v>
      </c>
      <c r="AH39" s="192">
        <f t="shared" si="19"/>
        <v>90.56379956823088</v>
      </c>
      <c r="AI39" s="192">
        <f t="shared" si="16"/>
        <v>119.03726259289843</v>
      </c>
      <c r="AJ39" s="192">
        <f t="shared" si="17"/>
        <v>49.534746026799624</v>
      </c>
      <c r="AK39" s="192">
        <f t="shared" si="18"/>
        <v>73.4585152838428</v>
      </c>
      <c r="AL39" s="193">
        <f t="shared" si="20"/>
        <v>83.76874506708761</v>
      </c>
    </row>
    <row r="40" spans="26:38" ht="14.25" customHeight="1">
      <c r="Z40" s="191">
        <f t="shared" si="9"/>
        <v>60</v>
      </c>
      <c r="AA40" s="192">
        <f t="shared" si="10"/>
        <v>83.43519633160528</v>
      </c>
      <c r="AB40" s="192">
        <f t="shared" si="11"/>
        <v>126.94591959922272</v>
      </c>
      <c r="AC40" s="192">
        <f t="shared" si="12"/>
        <v>46.700346461951796</v>
      </c>
      <c r="AD40" s="192">
        <f t="shared" si="13"/>
        <v>88.25119369923702</v>
      </c>
      <c r="AE40" s="193">
        <f t="shared" si="14"/>
        <v>79.1662053942094</v>
      </c>
      <c r="AF40" s="200"/>
      <c r="AG40" s="201">
        <f t="shared" si="15"/>
        <v>60</v>
      </c>
      <c r="AH40" s="192">
        <f t="shared" si="19"/>
        <v>86.17043506215174</v>
      </c>
      <c r="AI40" s="192">
        <f t="shared" si="16"/>
        <v>121.77769420866015</v>
      </c>
      <c r="AJ40" s="192">
        <f t="shared" si="17"/>
        <v>45.338987309963564</v>
      </c>
      <c r="AK40" s="192">
        <f t="shared" si="18"/>
        <v>74.2991452991453</v>
      </c>
      <c r="AL40" s="193">
        <f t="shared" si="20"/>
        <v>83.04209621993127</v>
      </c>
    </row>
    <row r="41" spans="26:38" ht="14.25" customHeight="1">
      <c r="Z41" s="191">
        <f t="shared" si="9"/>
        <v>61</v>
      </c>
      <c r="AA41" s="192">
        <f t="shared" si="10"/>
        <v>81.34520071317132</v>
      </c>
      <c r="AB41" s="192">
        <f t="shared" si="11"/>
        <v>128.9446997170108</v>
      </c>
      <c r="AC41" s="192">
        <f t="shared" si="12"/>
        <v>46.05110034897799</v>
      </c>
      <c r="AD41" s="192">
        <f t="shared" si="13"/>
        <v>86.7868296310066</v>
      </c>
      <c r="AE41" s="193">
        <f t="shared" si="14"/>
        <v>81.21588880561423</v>
      </c>
      <c r="AF41" s="200"/>
      <c r="AG41" s="201">
        <f t="shared" si="15"/>
        <v>61</v>
      </c>
      <c r="AH41" s="192">
        <f t="shared" si="19"/>
        <v>87.92419062939875</v>
      </c>
      <c r="AI41" s="192">
        <f t="shared" si="16"/>
        <v>125.98885735309577</v>
      </c>
      <c r="AJ41" s="192">
        <f t="shared" si="17"/>
        <v>47.60585932866801</v>
      </c>
      <c r="AK41" s="192">
        <f t="shared" si="18"/>
        <v>73.87894736842105</v>
      </c>
      <c r="AL41" s="193">
        <f t="shared" si="20"/>
        <v>76.82252559726962</v>
      </c>
    </row>
    <row r="42" spans="26:38" ht="14.25" customHeight="1">
      <c r="Z42" s="191">
        <f t="shared" si="9"/>
        <v>62</v>
      </c>
      <c r="AA42" s="192">
        <f t="shared" si="10"/>
        <v>79.1531541539748</v>
      </c>
      <c r="AB42" s="192">
        <f t="shared" si="11"/>
        <v>130.86154899362273</v>
      </c>
      <c r="AC42" s="192">
        <f t="shared" si="12"/>
        <v>44.94590707629675</v>
      </c>
      <c r="AD42" s="192">
        <f t="shared" si="13"/>
        <v>84.01723445104255</v>
      </c>
      <c r="AE42" s="193">
        <f t="shared" si="14"/>
        <v>83.27121335488393</v>
      </c>
      <c r="AF42" s="200"/>
      <c r="AG42" s="201">
        <f t="shared" si="15"/>
        <v>62</v>
      </c>
      <c r="AH42" s="192">
        <f t="shared" si="19"/>
        <v>88.342865835108</v>
      </c>
      <c r="AI42" s="192">
        <f t="shared" si="16"/>
        <v>127.28722038870553</v>
      </c>
      <c r="AJ42" s="192">
        <f t="shared" si="17"/>
        <v>47.56375511795672</v>
      </c>
      <c r="AK42" s="192">
        <f t="shared" si="18"/>
        <v>69.13765182186235</v>
      </c>
      <c r="AL42" s="193">
        <f t="shared" si="20"/>
        <v>87.2468671679198</v>
      </c>
    </row>
    <row r="43" spans="26:38" ht="14.25" customHeight="1">
      <c r="Z43" s="191">
        <f t="shared" si="9"/>
        <v>63</v>
      </c>
      <c r="AA43" s="192">
        <f t="shared" si="10"/>
        <v>79.85732119070855</v>
      </c>
      <c r="AB43" s="192">
        <f t="shared" si="11"/>
        <v>131.06649431840523</v>
      </c>
      <c r="AC43" s="192">
        <f t="shared" si="12"/>
        <v>47.053811439851394</v>
      </c>
      <c r="AD43" s="192">
        <f t="shared" si="13"/>
        <v>75.41794401866045</v>
      </c>
      <c r="AE43" s="193">
        <f t="shared" si="14"/>
        <v>87.445677114053</v>
      </c>
      <c r="AF43" s="200"/>
      <c r="AG43" s="201">
        <f t="shared" si="15"/>
        <v>63</v>
      </c>
      <c r="AH43" s="192">
        <f t="shared" si="19"/>
        <v>88.00513036164844</v>
      </c>
      <c r="AI43" s="192">
        <f t="shared" si="16"/>
        <v>127.17141015013355</v>
      </c>
      <c r="AJ43" s="192">
        <f t="shared" si="17"/>
        <v>47.260291458355496</v>
      </c>
      <c r="AK43" s="192">
        <f t="shared" si="18"/>
        <v>62.640316205533594</v>
      </c>
      <c r="AL43" s="193">
        <f t="shared" si="20"/>
        <v>77.0633221168553</v>
      </c>
    </row>
    <row r="44" spans="26:38" ht="14.25" customHeight="1">
      <c r="Z44" s="194" t="str">
        <f t="shared" si="9"/>
        <v>元</v>
      </c>
      <c r="AA44" s="192">
        <f t="shared" si="10"/>
        <v>81.21525527302822</v>
      </c>
      <c r="AB44" s="192">
        <f t="shared" si="11"/>
        <v>133.35417707862317</v>
      </c>
      <c r="AC44" s="192">
        <f t="shared" si="12"/>
        <v>43.27688576262704</v>
      </c>
      <c r="AD44" s="192">
        <f t="shared" si="13"/>
        <v>74.2282396464906</v>
      </c>
      <c r="AE44" s="193">
        <f t="shared" si="14"/>
        <v>89.48377750356565</v>
      </c>
      <c r="AF44" s="200"/>
      <c r="AG44" s="201" t="str">
        <f t="shared" si="15"/>
        <v>元</v>
      </c>
      <c r="AH44" s="192">
        <f t="shared" si="19"/>
        <v>83.86131655443941</v>
      </c>
      <c r="AI44" s="192">
        <f t="shared" si="16"/>
        <v>129.9549311194234</v>
      </c>
      <c r="AJ44" s="192">
        <f t="shared" si="17"/>
        <v>42.9584140969163</v>
      </c>
      <c r="AK44" s="192">
        <f t="shared" si="18"/>
        <v>56.19551282051282</v>
      </c>
      <c r="AL44" s="193">
        <f t="shared" si="20"/>
        <v>76.75713658322354</v>
      </c>
    </row>
    <row r="45" spans="26:38" ht="14.25" customHeight="1">
      <c r="Z45" s="191">
        <f t="shared" si="9"/>
        <v>2</v>
      </c>
      <c r="AA45" s="192">
        <f t="shared" si="10"/>
        <v>80.53955254175334</v>
      </c>
      <c r="AB45" s="192">
        <f t="shared" si="11"/>
        <v>136.32685339148702</v>
      </c>
      <c r="AC45" s="192">
        <f t="shared" si="12"/>
        <v>45.09344284868943</v>
      </c>
      <c r="AD45" s="192">
        <f t="shared" si="13"/>
        <v>73.02855095313171</v>
      </c>
      <c r="AE45" s="193">
        <f t="shared" si="14"/>
        <v>84.9994994731296</v>
      </c>
      <c r="AF45" s="200"/>
      <c r="AG45" s="201">
        <f t="shared" si="15"/>
        <v>2</v>
      </c>
      <c r="AH45" s="192">
        <f t="shared" si="19"/>
        <v>80.86434828776214</v>
      </c>
      <c r="AI45" s="192">
        <f t="shared" si="16"/>
        <v>131.6990075132177</v>
      </c>
      <c r="AJ45" s="192">
        <f t="shared" si="17"/>
        <v>41.59719131302279</v>
      </c>
      <c r="AK45" s="192">
        <f t="shared" si="18"/>
        <v>44.41935483870968</v>
      </c>
      <c r="AL45" s="193">
        <f t="shared" si="20"/>
        <v>79.59876766944545</v>
      </c>
    </row>
    <row r="46" spans="26:38" ht="14.25" customHeight="1">
      <c r="Z46" s="191">
        <f t="shared" si="9"/>
        <v>3</v>
      </c>
      <c r="AA46" s="192">
        <f t="shared" si="10"/>
        <v>85.553295098407</v>
      </c>
      <c r="AB46" s="192">
        <f t="shared" si="11"/>
        <v>137.23715964713742</v>
      </c>
      <c r="AC46" s="192">
        <f t="shared" si="12"/>
        <v>46.856912885923514</v>
      </c>
      <c r="AD46" s="192">
        <f t="shared" si="13"/>
        <v>67.78439937597504</v>
      </c>
      <c r="AE46" s="193">
        <f t="shared" si="14"/>
        <v>87.49822155222527</v>
      </c>
      <c r="AF46" s="200"/>
      <c r="AG46" s="201">
        <f t="shared" si="15"/>
        <v>3</v>
      </c>
      <c r="AH46" s="192">
        <f t="shared" si="19"/>
        <v>86.60576388888889</v>
      </c>
      <c r="AI46" s="192">
        <f t="shared" si="16"/>
        <v>134.16473114082171</v>
      </c>
      <c r="AJ46" s="192">
        <f t="shared" si="17"/>
        <v>45.114433811802236</v>
      </c>
      <c r="AK46" s="192">
        <f t="shared" si="18"/>
        <v>54.79162072767365</v>
      </c>
      <c r="AL46" s="193">
        <f t="shared" si="20"/>
        <v>81.05805095876018</v>
      </c>
    </row>
    <row r="47" spans="26:38" ht="14.25" customHeight="1">
      <c r="Z47" s="191">
        <f t="shared" si="9"/>
        <v>4</v>
      </c>
      <c r="AA47" s="192">
        <f t="shared" si="10"/>
        <v>85.78298148425414</v>
      </c>
      <c r="AB47" s="192">
        <f t="shared" si="11"/>
        <v>137.3916492710595</v>
      </c>
      <c r="AC47" s="192">
        <f t="shared" si="12"/>
        <v>48.4861493268491</v>
      </c>
      <c r="AD47" s="192">
        <f t="shared" si="13"/>
        <v>69.61004377770962</v>
      </c>
      <c r="AE47" s="193">
        <f t="shared" si="14"/>
        <v>90.36188497975839</v>
      </c>
      <c r="AF47" s="200"/>
      <c r="AG47" s="201">
        <f t="shared" si="15"/>
        <v>4</v>
      </c>
      <c r="AH47" s="192">
        <f t="shared" si="19"/>
        <v>93.0948374275929</v>
      </c>
      <c r="AI47" s="192">
        <f t="shared" si="16"/>
        <v>136.53225342662705</v>
      </c>
      <c r="AJ47" s="192">
        <f t="shared" si="17"/>
        <v>47.10810210876804</v>
      </c>
      <c r="AK47" s="192">
        <f t="shared" si="18"/>
        <v>61.08438061041293</v>
      </c>
      <c r="AL47" s="193">
        <f t="shared" si="20"/>
        <v>87.3396329772665</v>
      </c>
    </row>
    <row r="48" spans="26:38" ht="14.25" customHeight="1">
      <c r="Z48" s="191">
        <f t="shared" si="9"/>
        <v>5</v>
      </c>
      <c r="AA48" s="192">
        <f t="shared" si="10"/>
        <v>88.63435966194696</v>
      </c>
      <c r="AB48" s="192">
        <f t="shared" si="11"/>
        <v>137.37097248010485</v>
      </c>
      <c r="AC48" s="192">
        <f t="shared" si="12"/>
        <v>50.37723023230582</v>
      </c>
      <c r="AD48" s="192">
        <f t="shared" si="13"/>
        <v>69.76466315024794</v>
      </c>
      <c r="AE48" s="193">
        <f t="shared" si="14"/>
        <v>89.03674902942004</v>
      </c>
      <c r="AF48" s="200"/>
      <c r="AG48" s="201">
        <f t="shared" si="15"/>
        <v>5</v>
      </c>
      <c r="AH48" s="192">
        <f t="shared" si="19"/>
        <v>99.57554050533993</v>
      </c>
      <c r="AI48" s="192">
        <f t="shared" si="16"/>
        <v>135.75208867565556</v>
      </c>
      <c r="AJ48" s="192">
        <f t="shared" si="17"/>
        <v>48.122230520288774</v>
      </c>
      <c r="AK48" s="192">
        <f t="shared" si="18"/>
        <v>52.95150115473441</v>
      </c>
      <c r="AL48" s="193">
        <f t="shared" si="20"/>
        <v>98.05246166263116</v>
      </c>
    </row>
    <row r="49" spans="26:38" ht="14.25" customHeight="1">
      <c r="Z49" s="191">
        <f t="shared" si="9"/>
        <v>6</v>
      </c>
      <c r="AA49" s="192">
        <f t="shared" si="10"/>
        <v>92.7118099515237</v>
      </c>
      <c r="AB49" s="192">
        <f t="shared" si="11"/>
        <v>138.21256235028517</v>
      </c>
      <c r="AC49" s="192">
        <f t="shared" si="12"/>
        <v>52.37778863131323</v>
      </c>
      <c r="AD49" s="192">
        <f t="shared" si="13"/>
        <v>73.28905938981579</v>
      </c>
      <c r="AE49" s="193">
        <f t="shared" si="14"/>
        <v>88.66605733922856</v>
      </c>
      <c r="AF49" s="200"/>
      <c r="AG49" s="201">
        <f t="shared" si="15"/>
        <v>6</v>
      </c>
      <c r="AH49" s="192">
        <f t="shared" si="19"/>
        <v>104.74823290333981</v>
      </c>
      <c r="AI49" s="192">
        <f t="shared" si="16"/>
        <v>138.13302244704394</v>
      </c>
      <c r="AJ49" s="192">
        <f t="shared" si="17"/>
        <v>50.40488466757123</v>
      </c>
      <c r="AK49" s="192">
        <f t="shared" si="18"/>
        <v>67.490990990991</v>
      </c>
      <c r="AL49" s="193">
        <f t="shared" si="20"/>
        <v>102.29124423963134</v>
      </c>
    </row>
    <row r="50" spans="26:38" ht="14.25" customHeight="1">
      <c r="Z50" s="191">
        <f t="shared" si="9"/>
        <v>7</v>
      </c>
      <c r="AA50" s="192">
        <f t="shared" si="10"/>
        <v>92.85277590744934</v>
      </c>
      <c r="AB50" s="192">
        <f t="shared" si="11"/>
        <v>137.13468419877995</v>
      </c>
      <c r="AC50" s="192">
        <f t="shared" si="12"/>
        <v>52.64398334855744</v>
      </c>
      <c r="AD50" s="192">
        <f t="shared" si="13"/>
        <v>69.32775496104095</v>
      </c>
      <c r="AE50" s="193">
        <f t="shared" si="14"/>
        <v>90.23517585374776</v>
      </c>
      <c r="AF50" s="200"/>
      <c r="AG50" s="201">
        <f t="shared" si="15"/>
        <v>7</v>
      </c>
      <c r="AH50" s="192">
        <f>G21</f>
        <v>99.71124893263224</v>
      </c>
      <c r="AI50" s="192">
        <f t="shared" si="16"/>
        <v>137.0468546637744</v>
      </c>
      <c r="AJ50" s="192">
        <f t="shared" si="17"/>
        <v>48.1231704291739</v>
      </c>
      <c r="AK50" s="192">
        <f t="shared" si="18"/>
        <v>44.39942528735632</v>
      </c>
      <c r="AL50" s="193">
        <f>W21</f>
        <v>101.8091537132988</v>
      </c>
    </row>
    <row r="51" spans="26:38" ht="14.25" customHeight="1">
      <c r="Z51" s="191">
        <f t="shared" si="9"/>
        <v>8</v>
      </c>
      <c r="AA51" s="192">
        <f t="shared" si="10"/>
        <v>96.08849449815185</v>
      </c>
      <c r="AB51" s="192">
        <f t="shared" si="11"/>
        <v>140.82695409496756</v>
      </c>
      <c r="AC51" s="192">
        <f t="shared" si="12"/>
        <v>52.79888199974627</v>
      </c>
      <c r="AD51" s="192">
        <f t="shared" si="13"/>
        <v>70.37730118161276</v>
      </c>
      <c r="AE51" s="193">
        <f t="shared" si="14"/>
        <v>92.8317676369413</v>
      </c>
      <c r="AF51" s="200"/>
      <c r="AG51" s="201">
        <f t="shared" si="15"/>
        <v>8</v>
      </c>
      <c r="AH51" s="192">
        <f t="shared" si="19"/>
        <v>103.74423311946227</v>
      </c>
      <c r="AI51" s="192">
        <f t="shared" si="16"/>
        <v>138.47087279416775</v>
      </c>
      <c r="AJ51" s="192">
        <f t="shared" si="17"/>
        <v>49.41179044077436</v>
      </c>
      <c r="AK51" s="192">
        <f t="shared" si="18"/>
        <v>64.47328244274809</v>
      </c>
      <c r="AL51" s="193">
        <f t="shared" si="20"/>
        <v>102.4919124643197</v>
      </c>
    </row>
    <row r="52" spans="26:38" ht="14.25" customHeight="1">
      <c r="Z52" s="191">
        <f t="shared" si="9"/>
        <v>9</v>
      </c>
      <c r="AA52" s="192">
        <f t="shared" si="10"/>
        <v>93.13586308429475</v>
      </c>
      <c r="AB52" s="192">
        <f t="shared" si="11"/>
        <v>139.550103291759</v>
      </c>
      <c r="AC52" s="192">
        <f t="shared" si="12"/>
        <v>52.51342569933361</v>
      </c>
      <c r="AD52" s="192">
        <f t="shared" si="13"/>
        <v>71.93280264216455</v>
      </c>
      <c r="AE52" s="193">
        <f t="shared" si="14"/>
        <v>92.73919747846853</v>
      </c>
      <c r="AF52" s="200"/>
      <c r="AG52" s="201">
        <f t="shared" si="15"/>
        <v>9</v>
      </c>
      <c r="AH52" s="192">
        <f t="shared" si="19"/>
        <v>96.09564990656642</v>
      </c>
      <c r="AI52" s="192">
        <f t="shared" si="16"/>
        <v>135.12188117034643</v>
      </c>
      <c r="AJ52" s="192">
        <f t="shared" si="17"/>
        <v>48.55857253685027</v>
      </c>
      <c r="AK52" s="192">
        <f t="shared" si="18"/>
        <v>54.38388625592417</v>
      </c>
      <c r="AL52" s="193">
        <f t="shared" si="20"/>
        <v>97.19544592030361</v>
      </c>
    </row>
    <row r="53" spans="26:38" ht="14.25" customHeight="1">
      <c r="Z53" s="191">
        <f t="shared" si="9"/>
        <v>10</v>
      </c>
      <c r="AA53" s="192">
        <f t="shared" si="10"/>
        <v>93.26769284692</v>
      </c>
      <c r="AB53" s="192">
        <f t="shared" si="11"/>
        <v>138.93147728749375</v>
      </c>
      <c r="AC53" s="192">
        <f t="shared" si="12"/>
        <v>51.44245004956204</v>
      </c>
      <c r="AD53" s="192">
        <f t="shared" si="13"/>
        <v>75.05054005660486</v>
      </c>
      <c r="AE53" s="193">
        <f t="shared" si="14"/>
        <v>92.41710832107621</v>
      </c>
      <c r="AF53" s="200"/>
      <c r="AG53" s="201">
        <f t="shared" si="15"/>
        <v>10</v>
      </c>
      <c r="AH53" s="192">
        <f t="shared" si="19"/>
        <v>99.49806371663138</v>
      </c>
      <c r="AI53" s="192">
        <f t="shared" si="16"/>
        <v>134.6680619098608</v>
      </c>
      <c r="AJ53" s="192">
        <f t="shared" si="17"/>
        <v>49.98728256102909</v>
      </c>
      <c r="AK53" s="192">
        <f t="shared" si="18"/>
        <v>75.01149425287356</v>
      </c>
      <c r="AL53" s="193">
        <f t="shared" si="20"/>
        <v>91.36194779116465</v>
      </c>
    </row>
    <row r="54" spans="26:38" ht="14.25" customHeight="1">
      <c r="Z54" s="191">
        <f t="shared" si="9"/>
        <v>11</v>
      </c>
      <c r="AA54" s="192">
        <f t="shared" si="10"/>
        <v>97.09718417817868</v>
      </c>
      <c r="AB54" s="192">
        <f t="shared" si="11"/>
        <v>139.26003679984504</v>
      </c>
      <c r="AC54" s="192">
        <f t="shared" si="12"/>
        <v>52.45629228049499</v>
      </c>
      <c r="AD54" s="192">
        <f t="shared" si="13"/>
        <v>69.77929069031032</v>
      </c>
      <c r="AE54" s="193">
        <f t="shared" si="14"/>
        <v>94.64122266010828</v>
      </c>
      <c r="AF54" s="200"/>
      <c r="AG54" s="201">
        <f t="shared" si="15"/>
        <v>11</v>
      </c>
      <c r="AH54" s="192">
        <f t="shared" si="19"/>
        <v>104.48260847027112</v>
      </c>
      <c r="AI54" s="192">
        <f t="shared" si="16"/>
        <v>136.07724668814893</v>
      </c>
      <c r="AJ54" s="192">
        <f t="shared" si="17"/>
        <v>50.53992770292474</v>
      </c>
      <c r="AK54" s="192">
        <f t="shared" si="18"/>
        <v>50.97747747747748</v>
      </c>
      <c r="AL54" s="193">
        <f t="shared" si="20"/>
        <v>97.41358365543898</v>
      </c>
    </row>
    <row r="55" spans="26:38" ht="14.25" customHeight="1">
      <c r="Z55" s="191">
        <f t="shared" si="9"/>
        <v>12</v>
      </c>
      <c r="AA55" s="192">
        <f t="shared" si="10"/>
        <v>97.47470937347288</v>
      </c>
      <c r="AB55" s="192">
        <f t="shared" si="11"/>
        <v>139.5481571219121</v>
      </c>
      <c r="AC55" s="192">
        <f t="shared" si="12"/>
        <v>43.209465369476646</v>
      </c>
      <c r="AD55" s="192">
        <f t="shared" si="13"/>
        <v>70.36775517182424</v>
      </c>
      <c r="AE55" s="193">
        <f t="shared" si="14"/>
        <v>97.07721023716228</v>
      </c>
      <c r="AF55" s="200"/>
      <c r="AG55" s="201">
        <f t="shared" si="15"/>
        <v>12</v>
      </c>
      <c r="AH55" s="192">
        <f t="shared" si="19"/>
        <v>105.92795037935427</v>
      </c>
      <c r="AI55" s="192">
        <f t="shared" si="16"/>
        <v>134.68982259570495</v>
      </c>
      <c r="AJ55" s="192">
        <f t="shared" si="17"/>
        <v>52.297015198681564</v>
      </c>
      <c r="AK55" s="192">
        <f t="shared" si="18"/>
        <v>59.084210526315786</v>
      </c>
      <c r="AL55" s="193">
        <f t="shared" si="20"/>
        <v>102.23643867924528</v>
      </c>
    </row>
    <row r="56" spans="26:38" ht="14.25" customHeight="1">
      <c r="Z56" s="191">
        <f t="shared" si="9"/>
        <v>13</v>
      </c>
      <c r="AA56" s="192">
        <f t="shared" si="10"/>
        <v>93.56874596416262</v>
      </c>
      <c r="AB56" s="192">
        <f t="shared" si="11"/>
        <v>137.24998319605805</v>
      </c>
      <c r="AC56" s="192">
        <f t="shared" si="12"/>
        <v>51.892019839748855</v>
      </c>
      <c r="AD56" s="192">
        <f t="shared" si="13"/>
        <v>72.23159619125627</v>
      </c>
      <c r="AE56" s="193">
        <f t="shared" si="14"/>
        <v>98.22791438644107</v>
      </c>
      <c r="AF56" s="200"/>
      <c r="AG56" s="201">
        <f t="shared" si="15"/>
        <v>13</v>
      </c>
      <c r="AH56" s="192">
        <f t="shared" si="19"/>
        <v>96.89402334079925</v>
      </c>
      <c r="AI56" s="192">
        <f t="shared" si="16"/>
        <v>134.01421414423862</v>
      </c>
      <c r="AJ56" s="192">
        <f t="shared" si="17"/>
        <v>48.855030487804875</v>
      </c>
      <c r="AK56" s="192">
        <f t="shared" si="18"/>
        <v>53.525252525252526</v>
      </c>
      <c r="AL56" s="193">
        <f t="shared" si="20"/>
        <v>97.37354988399072</v>
      </c>
    </row>
    <row r="57" spans="26:38" ht="14.25" customHeight="1">
      <c r="Z57" s="191">
        <f t="shared" si="9"/>
        <v>14</v>
      </c>
      <c r="AA57" s="192">
        <f t="shared" si="10"/>
        <v>91.01762182280699</v>
      </c>
      <c r="AB57" s="192">
        <f t="shared" si="11"/>
        <v>136.16260387962194</v>
      </c>
      <c r="AC57" s="192">
        <f t="shared" si="12"/>
        <v>50.38446139900287</v>
      </c>
      <c r="AD57" s="192">
        <f t="shared" si="13"/>
        <v>70.20048845470693</v>
      </c>
      <c r="AE57" s="193">
        <f t="shared" si="14"/>
        <v>96.77174308981238</v>
      </c>
      <c r="AF57" s="200"/>
      <c r="AG57" s="201">
        <f t="shared" si="15"/>
        <v>14</v>
      </c>
      <c r="AH57" s="192">
        <f t="shared" si="19"/>
        <v>94.73364011235283</v>
      </c>
      <c r="AI57" s="192">
        <f t="shared" si="16"/>
        <v>133.6954737627456</v>
      </c>
      <c r="AJ57" s="192">
        <f t="shared" si="17"/>
        <v>48.31096365555723</v>
      </c>
      <c r="AK57" s="192">
        <f t="shared" si="18"/>
        <v>71.49732620320856</v>
      </c>
      <c r="AL57" s="193">
        <f t="shared" si="20"/>
        <v>94.11585691404164</v>
      </c>
    </row>
    <row r="58" spans="26:38" ht="14.25" customHeight="1">
      <c r="Z58" s="191">
        <f>C29</f>
        <v>15</v>
      </c>
      <c r="AA58" s="192">
        <f>F29</f>
        <v>89.68125987537098</v>
      </c>
      <c r="AB58" s="192">
        <f>J29</f>
        <v>134.9976600152421</v>
      </c>
      <c r="AC58" s="192">
        <f>N29</f>
        <v>48.766622603951475</v>
      </c>
      <c r="AD58" s="192">
        <f>R29</f>
        <v>70.79842846229401</v>
      </c>
      <c r="AE58" s="193">
        <f>V29</f>
        <v>95.08175692431094</v>
      </c>
      <c r="AF58" s="200"/>
      <c r="AG58" s="201">
        <f>C29</f>
        <v>15</v>
      </c>
      <c r="AH58" s="192">
        <f>G29</f>
        <v>95.26934047383433</v>
      </c>
      <c r="AI58" s="192">
        <f>K29</f>
        <v>133.3860268172195</v>
      </c>
      <c r="AJ58" s="192">
        <f>O29</f>
        <v>47.94151602612791</v>
      </c>
      <c r="AK58" s="192">
        <f>S29</f>
        <v>77.71830985915493</v>
      </c>
      <c r="AL58" s="193">
        <f>W29</f>
        <v>90.60659223817119</v>
      </c>
    </row>
    <row r="59" spans="26:38" ht="14.25" customHeight="1">
      <c r="Z59" s="534">
        <f>C30</f>
        <v>16</v>
      </c>
      <c r="AA59" s="535">
        <f>F30</f>
        <v>88.75971890140777</v>
      </c>
      <c r="AB59" s="535">
        <f>J30</f>
        <v>134.37294917967188</v>
      </c>
      <c r="AC59" s="535">
        <f>N30</f>
        <v>47.93613648876501</v>
      </c>
      <c r="AD59" s="535">
        <f>R30</f>
        <v>66.51502293577981</v>
      </c>
      <c r="AE59" s="536">
        <f>V30</f>
        <v>95.4335501199707</v>
      </c>
      <c r="AG59" s="537">
        <f>C30</f>
        <v>16</v>
      </c>
      <c r="AH59" s="535">
        <f>G30</f>
        <v>97.18927142615654</v>
      </c>
      <c r="AI59" s="535">
        <f>K30</f>
        <v>131.8667644404332</v>
      </c>
      <c r="AJ59" s="535">
        <f>O30</f>
        <v>47.032423208191126</v>
      </c>
      <c r="AK59" s="535">
        <f>S30</f>
        <v>85.38461538461539</v>
      </c>
      <c r="AL59" s="536">
        <f>W30</f>
        <v>104.65086206896552</v>
      </c>
    </row>
    <row r="60" spans="26:38" ht="14.25" customHeight="1">
      <c r="Z60" s="534">
        <f>C31</f>
        <v>17</v>
      </c>
      <c r="AA60" s="535">
        <f>F31</f>
        <v>86.22951375349682</v>
      </c>
      <c r="AB60" s="535">
        <f>J31</f>
        <v>133.94790280852123</v>
      </c>
      <c r="AC60" s="535">
        <f>N31</f>
        <v>46.82600046410983</v>
      </c>
      <c r="AD60" s="535">
        <f>R31</f>
        <v>69.33574271946365</v>
      </c>
      <c r="AE60" s="536">
        <f>V31</f>
        <v>94.81821876278437</v>
      </c>
      <c r="AG60" s="537">
        <f>C31</f>
        <v>17</v>
      </c>
      <c r="AH60" s="535">
        <f>G31</f>
        <v>96.98987001891743</v>
      </c>
      <c r="AI60" s="535">
        <f>K31</f>
        <v>132.01035120147876</v>
      </c>
      <c r="AJ60" s="535">
        <f>O31</f>
        <v>45.80750088873089</v>
      </c>
      <c r="AK60" s="535">
        <f>S31</f>
        <v>72.43846153846154</v>
      </c>
      <c r="AL60" s="536">
        <f>W31</f>
        <v>99.75317965023848</v>
      </c>
    </row>
    <row r="61" spans="26:38" ht="14.25" customHeight="1" thickBot="1">
      <c r="Z61" s="195">
        <v>18</v>
      </c>
      <c r="AA61" s="196">
        <f>F32</f>
        <v>84.32688929169531</v>
      </c>
      <c r="AB61" s="196">
        <f>J32</f>
        <v>133.2637740259233</v>
      </c>
      <c r="AC61" s="196">
        <f>N32</f>
        <v>45.95213105584005</v>
      </c>
      <c r="AD61" s="196">
        <f>R32</f>
        <v>66.99544863459037</v>
      </c>
      <c r="AE61" s="197">
        <f>V32</f>
        <v>93.47922759842925</v>
      </c>
      <c r="AG61" s="202">
        <v>18</v>
      </c>
      <c r="AH61" s="196">
        <f>G32</f>
        <v>95.69843178254051</v>
      </c>
      <c r="AI61" s="196">
        <f>K32</f>
        <v>130.245975969168</v>
      </c>
      <c r="AJ61" s="196">
        <f>O32</f>
        <v>44.99744552967694</v>
      </c>
      <c r="AK61" s="196">
        <f>S32</f>
        <v>73</v>
      </c>
      <c r="AL61" s="197">
        <f>W32</f>
        <v>106.04375178724621</v>
      </c>
    </row>
    <row r="62" spans="26:38" ht="14.25" customHeight="1" thickBot="1">
      <c r="Z62">
        <v>19</v>
      </c>
      <c r="AA62" s="196">
        <f>F33</f>
        <v>85.4600491543176</v>
      </c>
      <c r="AB62" s="196">
        <f>J33</f>
        <v>132.00043510710938</v>
      </c>
      <c r="AC62" s="196">
        <f>N33</f>
        <v>45.93305684655663</v>
      </c>
      <c r="AD62" s="196">
        <f>R33</f>
        <v>66.49071108263934</v>
      </c>
      <c r="AE62" s="197">
        <f>V33</f>
        <v>95.58331213086502</v>
      </c>
      <c r="AG62">
        <v>19</v>
      </c>
      <c r="AH62" s="196">
        <f>G33</f>
        <v>97.58001773948303</v>
      </c>
      <c r="AI62" s="196">
        <f>K33</f>
        <v>129.4381643764584</v>
      </c>
      <c r="AJ62" s="196">
        <f>O33</f>
        <v>46.08864970645793</v>
      </c>
      <c r="AK62" s="196">
        <f>S33</f>
        <v>68.4820143884892</v>
      </c>
      <c r="AL62" s="197">
        <f>W33</f>
        <v>105.17015242821694</v>
      </c>
    </row>
  </sheetData>
  <sheetProtection/>
  <mergeCells count="10">
    <mergeCell ref="X1:Y1"/>
    <mergeCell ref="J3:W3"/>
    <mergeCell ref="B5:D5"/>
    <mergeCell ref="X4:X6"/>
    <mergeCell ref="F3:G3"/>
    <mergeCell ref="X3:Y3"/>
    <mergeCell ref="J4:K4"/>
    <mergeCell ref="N4:O4"/>
    <mergeCell ref="R4:S4"/>
    <mergeCell ref="V4:W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zoomScale="75" zoomScaleNormal="75" zoomScalePageLayoutView="0" workbookViewId="0" topLeftCell="A1">
      <selection activeCell="P158" sqref="P158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356" t="s">
        <v>167</v>
      </c>
    </row>
    <row r="144" ht="32.25" customHeight="1">
      <c r="D144" s="356" t="s">
        <v>194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User</cp:lastModifiedBy>
  <cp:lastPrinted>2008-02-15T04:10:54Z</cp:lastPrinted>
  <dcterms:created xsi:type="dcterms:W3CDTF">1999-04-01T01:43:36Z</dcterms:created>
  <dcterms:modified xsi:type="dcterms:W3CDTF">2008-11-05T00:15:18Z</dcterms:modified>
  <cp:category/>
  <cp:version/>
  <cp:contentType/>
  <cp:contentStatus/>
  <cp:revision>40</cp:revision>
</cp:coreProperties>
</file>