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85" tabRatio="672" activeTab="0"/>
  </bookViews>
  <sheets>
    <sheet name="表４、図５" sheetId="1" r:id="rId1"/>
  </sheets>
  <definedNames>
    <definedName name="_xlnm.Print_Area" localSheetId="0">'表４、図５'!$A$1:$T$54</definedName>
  </definedNames>
  <calcPr fullCalcOnLoad="1"/>
</workbook>
</file>

<file path=xl/sharedStrings.xml><?xml version="1.0" encoding="utf-8"?>
<sst xmlns="http://schemas.openxmlformats.org/spreadsheetml/2006/main" count="36" uniqueCount="31">
  <si>
    <t>　　　　　　　　　</t>
  </si>
  <si>
    <t>＊総数には、個人・法人のほかに法人でない団体が含まれる。</t>
  </si>
  <si>
    <t>表４　経営組織別事業所数の推移（昭和50年～平成13年)</t>
  </si>
  <si>
    <t>実　　　　数</t>
  </si>
  <si>
    <t>　　　　構成比（％）</t>
  </si>
  <si>
    <t>増加率（％）</t>
  </si>
  <si>
    <t>増　　加　　率　（年　率　％）</t>
  </si>
  <si>
    <t>経営組織</t>
  </si>
  <si>
    <t>平成8～</t>
  </si>
  <si>
    <t>昭和50～</t>
  </si>
  <si>
    <t>昭和53～</t>
  </si>
  <si>
    <t>昭和56～</t>
  </si>
  <si>
    <t>昭和61～</t>
  </si>
  <si>
    <t>平成3～</t>
  </si>
  <si>
    <t>昭和50年</t>
  </si>
  <si>
    <t>53年</t>
  </si>
  <si>
    <t>56年</t>
  </si>
  <si>
    <t>61年</t>
  </si>
  <si>
    <t>平成 3年</t>
  </si>
  <si>
    <t>8年</t>
  </si>
  <si>
    <t>13年</t>
  </si>
  <si>
    <t>56年</t>
  </si>
  <si>
    <t>61年</t>
  </si>
  <si>
    <t>平成3年</t>
  </si>
  <si>
    <t>8年</t>
  </si>
  <si>
    <t>13年</t>
  </si>
  <si>
    <t>事業所数</t>
  </si>
  <si>
    <t>総    数</t>
  </si>
  <si>
    <t xml:space="preserve">  個    人</t>
  </si>
  <si>
    <t xml:space="preserve">  法    人</t>
  </si>
  <si>
    <t xml:space="preserve">  うち会社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</si>
</sst>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;[Red]#,##0"/>
  </numFmts>
  <fonts count="16">
    <font>
      <sz val="11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9"/>
      <color indexed="9"/>
      <name val="ＭＳ 明朝"/>
      <family val="1"/>
    </font>
    <font>
      <sz val="9"/>
      <color indexed="9"/>
      <name val="ＭＳ ゴシック"/>
      <family val="3"/>
    </font>
    <font>
      <sz val="9"/>
      <color indexed="12"/>
      <name val="ＭＳ 明朝"/>
      <family val="1"/>
    </font>
    <font>
      <sz val="9"/>
      <color indexed="12"/>
      <name val="ＭＳ ゴシック"/>
      <family val="3"/>
    </font>
    <font>
      <b/>
      <sz val="9"/>
      <color indexed="9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ゴシック"/>
      <family val="3"/>
    </font>
    <font>
      <b/>
      <i/>
      <sz val="9"/>
      <color indexed="9"/>
      <name val="ＭＳ ゴシック"/>
      <family val="3"/>
    </font>
    <font>
      <b/>
      <i/>
      <sz val="9"/>
      <name val="ＭＳ 明朝"/>
      <family val="1"/>
    </font>
    <font>
      <b/>
      <i/>
      <sz val="9"/>
      <color indexed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3" xfId="0" applyFont="1" applyFill="1" applyBorder="1" applyAlignment="1" quotePrefix="1">
      <alignment/>
    </xf>
    <xf numFmtId="0" fontId="5" fillId="2" borderId="5" xfId="0" applyFont="1" applyFill="1" applyBorder="1" applyAlignment="1">
      <alignment horizontal="right"/>
    </xf>
    <xf numFmtId="0" fontId="5" fillId="2" borderId="5" xfId="0" applyFont="1" applyFill="1" applyBorder="1" applyAlignment="1" quotePrefix="1">
      <alignment horizontal="right"/>
    </xf>
    <xf numFmtId="0" fontId="2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 quotePrefix="1">
      <alignment horizontal="right"/>
    </xf>
    <xf numFmtId="0" fontId="6" fillId="2" borderId="8" xfId="0" applyFont="1" applyFill="1" applyBorder="1" applyAlignment="1">
      <alignment/>
    </xf>
    <xf numFmtId="0" fontId="6" fillId="2" borderId="1" xfId="0" applyFont="1" applyFill="1" applyBorder="1" applyAlignment="1">
      <alignment shrinkToFit="1"/>
    </xf>
    <xf numFmtId="0" fontId="6" fillId="2" borderId="9" xfId="0" applyFont="1" applyFill="1" applyBorder="1" applyAlignment="1">
      <alignment/>
    </xf>
    <xf numFmtId="0" fontId="6" fillId="2" borderId="0" xfId="0" applyFont="1" applyFill="1" applyBorder="1" applyAlignment="1" quotePrefix="1">
      <alignment horizontal="right"/>
    </xf>
    <xf numFmtId="176" fontId="7" fillId="0" borderId="5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3" borderId="13" xfId="0" applyFont="1" applyFill="1" applyBorder="1" applyAlignment="1">
      <alignment shrinkToFit="1"/>
    </xf>
    <xf numFmtId="0" fontId="4" fillId="3" borderId="0" xfId="0" applyFont="1" applyFill="1" applyBorder="1" applyAlignment="1">
      <alignment shrinkToFit="1"/>
    </xf>
    <xf numFmtId="176" fontId="4" fillId="4" borderId="14" xfId="0" applyNumberFormat="1" applyFont="1" applyFill="1" applyBorder="1" applyAlignment="1">
      <alignment/>
    </xf>
    <xf numFmtId="177" fontId="4" fillId="4" borderId="15" xfId="0" applyNumberFormat="1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 quotePrefix="1">
      <alignment horizontal="right"/>
    </xf>
    <xf numFmtId="177" fontId="4" fillId="0" borderId="19" xfId="0" applyNumberFormat="1" applyFont="1" applyBorder="1" applyAlignment="1">
      <alignment/>
    </xf>
    <xf numFmtId="177" fontId="4" fillId="0" borderId="20" xfId="0" applyNumberFormat="1" applyFont="1" applyBorder="1" applyAlignment="1">
      <alignment/>
    </xf>
    <xf numFmtId="177" fontId="2" fillId="4" borderId="21" xfId="0" applyNumberFormat="1" applyFont="1" applyFill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5" fillId="2" borderId="18" xfId="0" applyFont="1" applyFill="1" applyBorder="1" applyAlignment="1" quotePrefix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 quotePrefix="1">
      <alignment horizontal="right"/>
    </xf>
    <xf numFmtId="177" fontId="2" fillId="4" borderId="25" xfId="0" applyNumberFormat="1" applyFont="1" applyFill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5" fillId="2" borderId="0" xfId="0" applyFont="1" applyFill="1" applyBorder="1" applyAlignment="1">
      <alignment horizontal="left"/>
    </xf>
    <xf numFmtId="0" fontId="9" fillId="2" borderId="8" xfId="0" applyFont="1" applyFill="1" applyBorder="1" applyAlignment="1">
      <alignment/>
    </xf>
    <xf numFmtId="0" fontId="4" fillId="3" borderId="11" xfId="0" applyFont="1" applyFill="1" applyBorder="1" applyAlignment="1">
      <alignment shrinkToFit="1"/>
    </xf>
    <xf numFmtId="177" fontId="2" fillId="4" borderId="13" xfId="0" applyNumberFormat="1" applyFont="1" applyFill="1" applyBorder="1" applyAlignment="1">
      <alignment/>
    </xf>
    <xf numFmtId="0" fontId="5" fillId="2" borderId="27" xfId="0" applyFont="1" applyFill="1" applyBorder="1" applyAlignment="1">
      <alignment horizontal="right"/>
    </xf>
    <xf numFmtId="176" fontId="7" fillId="0" borderId="27" xfId="0" applyNumberFormat="1" applyFont="1" applyBorder="1" applyAlignment="1">
      <alignment/>
    </xf>
    <xf numFmtId="176" fontId="7" fillId="0" borderId="28" xfId="0" applyNumberFormat="1" applyFont="1" applyBorder="1" applyAlignment="1">
      <alignment/>
    </xf>
    <xf numFmtId="176" fontId="4" fillId="4" borderId="29" xfId="0" applyNumberFormat="1" applyFont="1" applyFill="1" applyBorder="1" applyAlignment="1">
      <alignment/>
    </xf>
    <xf numFmtId="0" fontId="5" fillId="2" borderId="30" xfId="0" applyFont="1" applyFill="1" applyBorder="1" applyAlignment="1">
      <alignment shrinkToFit="1"/>
    </xf>
    <xf numFmtId="0" fontId="12" fillId="0" borderId="0" xfId="0" applyFont="1" applyAlignment="1">
      <alignment/>
    </xf>
    <xf numFmtId="0" fontId="6" fillId="2" borderId="31" xfId="0" applyFont="1" applyFill="1" applyBorder="1" applyAlignment="1">
      <alignment/>
    </xf>
    <xf numFmtId="0" fontId="6" fillId="2" borderId="32" xfId="0" applyFont="1" applyFill="1" applyBorder="1" applyAlignment="1" quotePrefix="1">
      <alignment horizontal="right"/>
    </xf>
    <xf numFmtId="176" fontId="2" fillId="4" borderId="33" xfId="0" applyNumberFormat="1" applyFont="1" applyFill="1" applyBorder="1" applyAlignment="1">
      <alignment/>
    </xf>
    <xf numFmtId="176" fontId="8" fillId="0" borderId="32" xfId="0" applyNumberFormat="1" applyFont="1" applyBorder="1" applyAlignment="1">
      <alignment/>
    </xf>
    <xf numFmtId="176" fontId="8" fillId="0" borderId="34" xfId="0" applyNumberFormat="1" applyFont="1" applyBorder="1" applyAlignment="1">
      <alignment/>
    </xf>
    <xf numFmtId="0" fontId="6" fillId="2" borderId="31" xfId="0" applyFont="1" applyFill="1" applyBorder="1" applyAlignment="1" quotePrefix="1">
      <alignment/>
    </xf>
    <xf numFmtId="177" fontId="2" fillId="4" borderId="33" xfId="0" applyNumberFormat="1" applyFont="1" applyFill="1" applyBorder="1" applyAlignment="1">
      <alignment/>
    </xf>
    <xf numFmtId="177" fontId="2" fillId="0" borderId="32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13" fillId="2" borderId="32" xfId="0" applyFont="1" applyFill="1" applyBorder="1" applyAlignment="1" quotePrefix="1">
      <alignment horizontal="right"/>
    </xf>
    <xf numFmtId="0" fontId="14" fillId="3" borderId="0" xfId="0" applyFont="1" applyFill="1" applyBorder="1" applyAlignment="1">
      <alignment shrinkToFit="1"/>
    </xf>
    <xf numFmtId="176" fontId="15" fillId="0" borderId="32" xfId="0" applyNumberFormat="1" applyFont="1" applyBorder="1" applyAlignment="1">
      <alignment/>
    </xf>
    <xf numFmtId="0" fontId="4" fillId="3" borderId="29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28" xfId="0" applyFont="1" applyFill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図５　経営組織別事業所数の推移</a:t>
            </a:r>
          </a:p>
        </c:rich>
      </c:tx>
      <c:layout>
        <c:manualLayout>
          <c:xMode val="factor"/>
          <c:yMode val="factor"/>
          <c:x val="-0.325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8025"/>
          <c:w val="0.947"/>
          <c:h val="0.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'表４、図５'!$C$6</c:f>
              <c:strCache>
                <c:ptCount val="1"/>
                <c:pt idx="0">
                  <c:v>  個    人</c:v>
                </c:pt>
              </c:strCache>
            </c:strRef>
          </c:tx>
          <c:spPr>
            <a:pattFill prst="horzBrick">
              <a:fgClr>
                <a:srgbClr val="993366"/>
              </a:fgClr>
              <a:bgClr>
                <a:srgbClr val="FFFFFF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'表４、図５'!$D$4:$J$4</c:f>
              <c:strCache/>
            </c:strRef>
          </c:cat>
          <c:val>
            <c:numRef>
              <c:f>'表４、図５'!$D$6:$J$6</c:f>
              <c:numCache/>
            </c:numRef>
          </c:val>
        </c:ser>
        <c:ser>
          <c:idx val="0"/>
          <c:order val="1"/>
          <c:tx>
            <c:strRef>
              <c:f>'表４、図５'!$C$7</c:f>
              <c:strCache>
                <c:ptCount val="1"/>
                <c:pt idx="0">
                  <c:v>  法    人</c:v>
                </c:pt>
              </c:strCache>
            </c:strRef>
          </c:tx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'表４、図５'!$D$4:$J$4</c:f>
              <c:strCache/>
            </c:strRef>
          </c:cat>
          <c:val>
            <c:numRef>
              <c:f>'表４、図５'!$D$7:$J$7</c:f>
              <c:numCache/>
            </c:numRef>
          </c:val>
        </c:ser>
        <c:axId val="7032895"/>
        <c:axId val="63296056"/>
      </c:barChart>
      <c:lineChart>
        <c:grouping val="standard"/>
        <c:varyColors val="0"/>
        <c:ser>
          <c:idx val="2"/>
          <c:order val="2"/>
          <c:tx>
            <c:v>個人の増加率(％)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'表４、図５'!$N$6:$T$6</c:f>
              <c:numCache/>
            </c:numRef>
          </c:val>
          <c:smooth val="0"/>
        </c:ser>
        <c:ser>
          <c:idx val="3"/>
          <c:order val="3"/>
          <c:tx>
            <c:v>法人の増加率(％)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'表４、図５'!$N$7:$T$7</c:f>
              <c:numCache/>
            </c:numRef>
          </c:val>
          <c:smooth val="0"/>
        </c:ser>
        <c:axId val="32793593"/>
        <c:axId val="26706882"/>
      </c:lineChart>
      <c:catAx>
        <c:axId val="7032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96056"/>
        <c:crosses val="autoZero"/>
        <c:auto val="0"/>
        <c:lblOffset val="100"/>
        <c:noMultiLvlLbl val="0"/>
      </c:catAx>
      <c:valAx>
        <c:axId val="632960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事業所数（実数）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032895"/>
        <c:crossesAt val="1"/>
        <c:crossBetween val="between"/>
        <c:dispUnits/>
      </c:valAx>
      <c:catAx>
        <c:axId val="32793593"/>
        <c:scaling>
          <c:orientation val="minMax"/>
        </c:scaling>
        <c:axPos val="b"/>
        <c:delete val="1"/>
        <c:majorTickMark val="in"/>
        <c:minorTickMark val="none"/>
        <c:tickLblPos val="nextTo"/>
        <c:crossAx val="26706882"/>
        <c:crosses val="autoZero"/>
        <c:auto val="0"/>
        <c:lblOffset val="100"/>
        <c:noMultiLvlLbl val="0"/>
      </c:catAx>
      <c:valAx>
        <c:axId val="267068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増加率（年率換算）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793593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171450</xdr:rowOff>
    </xdr:from>
    <xdr:to>
      <xdr:col>11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76200" y="2247900"/>
        <a:ext cx="79629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0"/>
  <sheetViews>
    <sheetView tabSelected="1" zoomScale="120" zoomScaleNormal="120" workbookViewId="0" topLeftCell="A1">
      <selection activeCell="A1" sqref="A1"/>
    </sheetView>
  </sheetViews>
  <sheetFormatPr defaultColWidth="8.796875" defaultRowHeight="14.25"/>
  <cols>
    <col min="1" max="1" width="0.59375" style="1" customWidth="1"/>
    <col min="2" max="2" width="2.19921875" style="1" customWidth="1"/>
    <col min="3" max="3" width="9.59765625" style="1" customWidth="1"/>
    <col min="4" max="9" width="9" style="1" customWidth="1"/>
    <col min="10" max="10" width="9" style="9" customWidth="1"/>
    <col min="11" max="11" width="9" style="1" customWidth="1"/>
    <col min="12" max="13" width="9" style="9" customWidth="1"/>
    <col min="14" max="14" width="0.1015625" style="9" customWidth="1"/>
    <col min="15" max="19" width="9" style="1" customWidth="1"/>
    <col min="20" max="20" width="9" style="9" customWidth="1"/>
    <col min="21" max="21" width="0.8984375" style="1" customWidth="1"/>
    <col min="22" max="16384" width="9" style="1" customWidth="1"/>
  </cols>
  <sheetData>
    <row r="1" ht="14.25" thickBot="1">
      <c r="B1" s="53" t="s">
        <v>2</v>
      </c>
    </row>
    <row r="2" spans="2:20" ht="11.25">
      <c r="B2" s="29"/>
      <c r="C2" s="23"/>
      <c r="D2" s="3"/>
      <c r="E2" s="2"/>
      <c r="F2" s="2"/>
      <c r="G2" s="2" t="s">
        <v>3</v>
      </c>
      <c r="H2" s="2"/>
      <c r="I2" s="2"/>
      <c r="J2" s="45"/>
      <c r="K2" s="2" t="s">
        <v>4</v>
      </c>
      <c r="L2" s="10"/>
      <c r="M2" s="52" t="s">
        <v>5</v>
      </c>
      <c r="N2" s="14"/>
      <c r="O2" s="2"/>
      <c r="P2" s="2" t="s">
        <v>6</v>
      </c>
      <c r="Q2" s="2"/>
      <c r="R2" s="2"/>
      <c r="S2" s="2"/>
      <c r="T2" s="13"/>
    </row>
    <row r="3" spans="2:20" ht="11.25">
      <c r="B3" s="30"/>
      <c r="C3" s="44" t="s">
        <v>7</v>
      </c>
      <c r="D3" s="5"/>
      <c r="E3" s="4"/>
      <c r="F3" s="4"/>
      <c r="G3" s="4"/>
      <c r="H3" s="4"/>
      <c r="I3" s="4"/>
      <c r="J3" s="54"/>
      <c r="K3" s="31"/>
      <c r="L3" s="11"/>
      <c r="M3" s="39" t="s">
        <v>8</v>
      </c>
      <c r="N3" s="15"/>
      <c r="O3" s="38" t="s">
        <v>9</v>
      </c>
      <c r="P3" s="6" t="s">
        <v>10</v>
      </c>
      <c r="Q3" s="6" t="s">
        <v>11</v>
      </c>
      <c r="R3" s="6" t="s">
        <v>12</v>
      </c>
      <c r="S3" s="6" t="s">
        <v>13</v>
      </c>
      <c r="T3" s="59" t="s">
        <v>8</v>
      </c>
    </row>
    <row r="4" spans="2:20" ht="12" thickBot="1">
      <c r="B4" s="30"/>
      <c r="C4" s="24"/>
      <c r="D4" s="48" t="s">
        <v>14</v>
      </c>
      <c r="E4" s="8" t="s">
        <v>15</v>
      </c>
      <c r="F4" s="8" t="s">
        <v>16</v>
      </c>
      <c r="G4" s="8" t="s">
        <v>17</v>
      </c>
      <c r="H4" s="7" t="s">
        <v>18</v>
      </c>
      <c r="I4" s="8" t="s">
        <v>19</v>
      </c>
      <c r="J4" s="63" t="s">
        <v>20</v>
      </c>
      <c r="K4" s="32" t="s">
        <v>19</v>
      </c>
      <c r="L4" s="12" t="s">
        <v>20</v>
      </c>
      <c r="M4" s="40" t="s">
        <v>20</v>
      </c>
      <c r="N4" s="16"/>
      <c r="O4" s="32" t="s">
        <v>15</v>
      </c>
      <c r="P4" s="8" t="s">
        <v>21</v>
      </c>
      <c r="Q4" s="8" t="s">
        <v>22</v>
      </c>
      <c r="R4" s="8" t="s">
        <v>23</v>
      </c>
      <c r="S4" s="8" t="s">
        <v>24</v>
      </c>
      <c r="T4" s="55" t="s">
        <v>25</v>
      </c>
    </row>
    <row r="5" spans="2:20" ht="12" thickTop="1">
      <c r="B5" s="66" t="s">
        <v>26</v>
      </c>
      <c r="C5" s="25" t="s">
        <v>27</v>
      </c>
      <c r="D5" s="51">
        <f aca="true" t="shared" si="0" ref="D5:J5">SUM(D6:D7)+D10</f>
        <v>90133</v>
      </c>
      <c r="E5" s="27">
        <f t="shared" si="0"/>
        <v>97139</v>
      </c>
      <c r="F5" s="27">
        <f t="shared" si="0"/>
        <v>104510</v>
      </c>
      <c r="G5" s="27">
        <f t="shared" si="0"/>
        <v>110868</v>
      </c>
      <c r="H5" s="27">
        <f t="shared" si="0"/>
        <v>113101</v>
      </c>
      <c r="I5" s="27">
        <f t="shared" si="0"/>
        <v>112559</v>
      </c>
      <c r="J5" s="56">
        <f t="shared" si="0"/>
        <v>106039</v>
      </c>
      <c r="K5" s="28">
        <v>100</v>
      </c>
      <c r="L5" s="35">
        <v>100</v>
      </c>
      <c r="M5" s="41">
        <f>ROUND((J5/I5-1)*100,1)</f>
        <v>-5.8</v>
      </c>
      <c r="N5" s="47"/>
      <c r="O5" s="28">
        <f aca="true" t="shared" si="1" ref="O5:P8">ROUND((E5/D5-1)*12/37*100,1)</f>
        <v>2.5</v>
      </c>
      <c r="P5" s="28">
        <f t="shared" si="1"/>
        <v>2.5</v>
      </c>
      <c r="Q5" s="28">
        <f aca="true" t="shared" si="2" ref="Q5:R8">ROUND((G5/F5-1)*12/60*100,1)</f>
        <v>1.2</v>
      </c>
      <c r="R5" s="28">
        <f t="shared" si="2"/>
        <v>0.4</v>
      </c>
      <c r="S5" s="28">
        <f>ROUND((I5/H5-1)*12/63*100,1)</f>
        <v>-0.1</v>
      </c>
      <c r="T5" s="60">
        <f>ROUND((J5/I5-1)*12/60*100,1)</f>
        <v>-1.2</v>
      </c>
    </row>
    <row r="6" spans="2:20" ht="11.25">
      <c r="B6" s="67"/>
      <c r="C6" s="26" t="s">
        <v>28</v>
      </c>
      <c r="D6" s="49">
        <v>64093</v>
      </c>
      <c r="E6" s="17">
        <v>67215</v>
      </c>
      <c r="F6" s="17">
        <v>70599</v>
      </c>
      <c r="G6" s="17">
        <v>71619</v>
      </c>
      <c r="H6" s="17">
        <v>66551</v>
      </c>
      <c r="I6" s="17">
        <v>62755</v>
      </c>
      <c r="J6" s="57">
        <v>56712</v>
      </c>
      <c r="K6" s="33">
        <f>ROUND((I6/$I$5)*100,1)</f>
        <v>55.8</v>
      </c>
      <c r="L6" s="36">
        <f>ROUND((J6/$J$5)*100,1)</f>
        <v>53.5</v>
      </c>
      <c r="M6" s="42">
        <f>ROUND((J6/I6-1)*100,1)</f>
        <v>-9.6</v>
      </c>
      <c r="N6" s="19"/>
      <c r="O6" s="33">
        <f t="shared" si="1"/>
        <v>1.6</v>
      </c>
      <c r="P6" s="21">
        <f>ROUND((F6/E6-1)*12/37*100,1)</f>
        <v>1.6</v>
      </c>
      <c r="Q6" s="21">
        <f t="shared" si="2"/>
        <v>0.3</v>
      </c>
      <c r="R6" s="21">
        <f t="shared" si="2"/>
        <v>-1.4</v>
      </c>
      <c r="S6" s="21">
        <f>ROUND((I6/H6-1)*12/63*100,1)</f>
        <v>-1.1</v>
      </c>
      <c r="T6" s="61">
        <f>ROUND((J6/I6-1)*12/60*100,1)</f>
        <v>-1.9</v>
      </c>
    </row>
    <row r="7" spans="2:20" ht="11.25">
      <c r="B7" s="67"/>
      <c r="C7" s="64" t="s">
        <v>29</v>
      </c>
      <c r="D7" s="49">
        <v>25713</v>
      </c>
      <c r="E7" s="17">
        <v>29645</v>
      </c>
      <c r="F7" s="17">
        <v>33529</v>
      </c>
      <c r="G7" s="17">
        <v>38783</v>
      </c>
      <c r="H7" s="17">
        <f>21974+19709+478+10+3986</f>
        <v>46157</v>
      </c>
      <c r="I7" s="17">
        <v>49413</v>
      </c>
      <c r="J7" s="65">
        <v>49005</v>
      </c>
      <c r="K7" s="33">
        <f>ROUND((I7/$I$5)*100,1)</f>
        <v>43.9</v>
      </c>
      <c r="L7" s="36">
        <f>ROUND((J7/$J$5)*100,1)</f>
        <v>46.2</v>
      </c>
      <c r="M7" s="42">
        <f>ROUND((J7/I7-1)*100,1)</f>
        <v>-0.8</v>
      </c>
      <c r="N7" s="19"/>
      <c r="O7" s="33">
        <f t="shared" si="1"/>
        <v>5</v>
      </c>
      <c r="P7" s="21">
        <f>ROUND((F7/E7-1)*12/37*100,1)</f>
        <v>4.2</v>
      </c>
      <c r="Q7" s="21">
        <f t="shared" si="2"/>
        <v>3.1</v>
      </c>
      <c r="R7" s="21">
        <f t="shared" si="2"/>
        <v>3.8</v>
      </c>
      <c r="S7" s="21">
        <f>ROUND((I7/H7-1)*12/63*100,1)</f>
        <v>1.3</v>
      </c>
      <c r="T7" s="61">
        <f>ROUND((J7/I7-1)*12/60*100,1)</f>
        <v>-0.2</v>
      </c>
    </row>
    <row r="8" spans="2:20" ht="12" thickBot="1">
      <c r="B8" s="68"/>
      <c r="C8" s="46" t="s">
        <v>30</v>
      </c>
      <c r="D8" s="50">
        <f>11805+10636+558+2</f>
        <v>23001</v>
      </c>
      <c r="E8" s="18">
        <f>13804+12245+526+5</f>
        <v>26580</v>
      </c>
      <c r="F8" s="18">
        <f>15767+13963+513+4</f>
        <v>30247</v>
      </c>
      <c r="G8" s="18">
        <v>35256</v>
      </c>
      <c r="H8" s="18">
        <f>21974+19709+478+10</f>
        <v>42171</v>
      </c>
      <c r="I8" s="18">
        <v>45119</v>
      </c>
      <c r="J8" s="58">
        <v>44394</v>
      </c>
      <c r="K8" s="34">
        <f>ROUND((I8/$I$5)*100,1)</f>
        <v>40.1</v>
      </c>
      <c r="L8" s="37">
        <f>ROUND((J8/$J$5)*100,1)</f>
        <v>41.9</v>
      </c>
      <c r="M8" s="43">
        <f>ROUND((J8/I8-1)*100,1)</f>
        <v>-1.6</v>
      </c>
      <c r="N8" s="20"/>
      <c r="O8" s="34">
        <f t="shared" si="1"/>
        <v>5</v>
      </c>
      <c r="P8" s="22">
        <f t="shared" si="1"/>
        <v>4.5</v>
      </c>
      <c r="Q8" s="22">
        <f t="shared" si="2"/>
        <v>3.3</v>
      </c>
      <c r="R8" s="22">
        <f t="shared" si="2"/>
        <v>3.9</v>
      </c>
      <c r="S8" s="22">
        <f>ROUND((I8/H8-1)*12/63*100,1)</f>
        <v>1.3</v>
      </c>
      <c r="T8" s="62">
        <f>ROUND((J8/I8-1)*12/60*100,1)</f>
        <v>-0.3</v>
      </c>
    </row>
    <row r="9" spans="2:24" ht="11.25">
      <c r="B9" s="1" t="s">
        <v>1</v>
      </c>
      <c r="X9" s="1" t="s">
        <v>0</v>
      </c>
    </row>
    <row r="10" spans="3:15" ht="13.5" hidden="1">
      <c r="C10"/>
      <c r="D10">
        <v>327</v>
      </c>
      <c r="E10">
        <v>279</v>
      </c>
      <c r="F10">
        <v>382</v>
      </c>
      <c r="G10">
        <v>466</v>
      </c>
      <c r="H10">
        <v>393</v>
      </c>
      <c r="I10">
        <v>391</v>
      </c>
      <c r="J10">
        <v>322</v>
      </c>
      <c r="K10"/>
      <c r="L10"/>
      <c r="M10"/>
      <c r="N10"/>
      <c r="O10"/>
    </row>
  </sheetData>
  <mergeCells count="1">
    <mergeCell ref="B5:B8"/>
  </mergeCells>
  <printOptions/>
  <pageMargins left="0.7874015748031497" right="0" top="0.984251968503937" bottom="0.984251968503937" header="0.5118110236220472" footer="0.5118110236220472"/>
  <pageSetup blackAndWhite="1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2002-06-13T08:03:29Z</cp:lastPrinted>
  <dcterms:created xsi:type="dcterms:W3CDTF">1999-07-12T05:39:00Z</dcterms:created>
  <dcterms:modified xsi:type="dcterms:W3CDTF">2003-05-26T07:11:58Z</dcterms:modified>
  <cp:category/>
  <cp:version/>
  <cp:contentType/>
  <cp:contentStatus/>
</cp:coreProperties>
</file>