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表２～３" sheetId="1" r:id="rId1"/>
  </sheets>
  <definedNames>
    <definedName name="_xlnm.Print_Area" localSheetId="0">'表２～３'!$A$1:$S$42</definedName>
  </definedNames>
  <calcPr fullCalcOnLoad="1"/>
</workbook>
</file>

<file path=xl/sharedStrings.xml><?xml version="1.0" encoding="utf-8"?>
<sst xmlns="http://schemas.openxmlformats.org/spreadsheetml/2006/main" count="85" uniqueCount="42">
  <si>
    <t>11年</t>
  </si>
  <si>
    <t>　鉱業</t>
  </si>
  <si>
    <t>第２次産業</t>
  </si>
  <si>
    <t>　建設業</t>
  </si>
  <si>
    <t>　製造業</t>
  </si>
  <si>
    <t>第３次産業</t>
  </si>
  <si>
    <t>　電気･ｶﾞｽ･熱供給･水道業</t>
  </si>
  <si>
    <t>　運輸･通信業</t>
  </si>
  <si>
    <t>　卸売･小売業,飲食店</t>
  </si>
  <si>
    <t>　金融･保険業</t>
  </si>
  <si>
    <t>　不動産業</t>
  </si>
  <si>
    <t>　ｻｰﾋﾞｽ業</t>
  </si>
  <si>
    <t>53年</t>
  </si>
  <si>
    <t>56年</t>
  </si>
  <si>
    <t>61年</t>
  </si>
  <si>
    <t>8年</t>
  </si>
  <si>
    <t>56年</t>
  </si>
  <si>
    <t>61年</t>
  </si>
  <si>
    <t>平成3年</t>
  </si>
  <si>
    <t>8年</t>
  </si>
  <si>
    <t>11年</t>
  </si>
  <si>
    <t>全　産　業</t>
  </si>
  <si>
    <t>第１次産業（農林漁業）</t>
  </si>
  <si>
    <t>実　　　　数</t>
  </si>
  <si>
    <t>　　　　構成比（％）</t>
  </si>
  <si>
    <t>　　産業大分類</t>
  </si>
  <si>
    <t>増　　加　　率　（年　率　％）</t>
  </si>
  <si>
    <t>昭和50～</t>
  </si>
  <si>
    <t>昭和53～</t>
  </si>
  <si>
    <t>昭和56～</t>
  </si>
  <si>
    <t>昭和61～</t>
  </si>
  <si>
    <t>平成3～</t>
  </si>
  <si>
    <t>昭和50年</t>
  </si>
  <si>
    <t>平成 3年</t>
  </si>
  <si>
    <t>11年</t>
  </si>
  <si>
    <t>平成8～</t>
  </si>
  <si>
    <t>平成8～</t>
  </si>
  <si>
    <t>増加率（％）</t>
  </si>
  <si>
    <t>　　　　　　　　　</t>
  </si>
  <si>
    <t>増加率（％）</t>
  </si>
  <si>
    <t>表２　産業大分類別民営事業所数の推移（昭和50年～平成11年)</t>
  </si>
  <si>
    <t>表３　産業大分類別従業者数の推移（昭和50年～平成11年)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</si>
</sst>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9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b/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 quotePrefix="1">
      <alignment/>
    </xf>
    <xf numFmtId="0" fontId="4" fillId="2" borderId="5" xfId="0" applyFont="1" applyFill="1" applyBorder="1" applyAlignment="1" quotePrefix="1">
      <alignment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 quotePrefix="1">
      <alignment horizontal="right"/>
    </xf>
    <xf numFmtId="0" fontId="4" fillId="2" borderId="8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 quotePrefix="1">
      <alignment horizontal="right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 quotePrefix="1">
      <alignment horizontal="right"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 quotePrefix="1">
      <alignment horizontal="right"/>
    </xf>
    <xf numFmtId="0" fontId="5" fillId="2" borderId="12" xfId="0" applyFont="1" applyFill="1" applyBorder="1" applyAlignment="1" quotePrefix="1">
      <alignment/>
    </xf>
    <xf numFmtId="0" fontId="3" fillId="3" borderId="15" xfId="0" applyFont="1" applyFill="1" applyBorder="1" applyAlignment="1">
      <alignment shrinkToFit="1"/>
    </xf>
    <xf numFmtId="0" fontId="3" fillId="4" borderId="16" xfId="0" applyFont="1" applyFill="1" applyBorder="1" applyAlignment="1">
      <alignment shrinkToFit="1"/>
    </xf>
    <xf numFmtId="0" fontId="3" fillId="5" borderId="4" xfId="0" applyFont="1" applyFill="1" applyBorder="1" applyAlignment="1">
      <alignment shrinkToFit="1"/>
    </xf>
    <xf numFmtId="0" fontId="3" fillId="5" borderId="17" xfId="0" applyFont="1" applyFill="1" applyBorder="1" applyAlignment="1">
      <alignment shrinkToFit="1"/>
    </xf>
    <xf numFmtId="0" fontId="3" fillId="6" borderId="4" xfId="0" applyFont="1" applyFill="1" applyBorder="1" applyAlignment="1">
      <alignment shrinkToFit="1"/>
    </xf>
    <xf numFmtId="0" fontId="3" fillId="6" borderId="18" xfId="0" applyFont="1" applyFill="1" applyBorder="1" applyAlignment="1">
      <alignment shrinkToFit="1"/>
    </xf>
    <xf numFmtId="176" fontId="3" fillId="3" borderId="19" xfId="0" applyNumberFormat="1" applyFont="1" applyFill="1" applyBorder="1" applyAlignment="1">
      <alignment/>
    </xf>
    <xf numFmtId="176" fontId="2" fillId="3" borderId="20" xfId="0" applyNumberFormat="1" applyFont="1" applyFill="1" applyBorder="1" applyAlignment="1">
      <alignment/>
    </xf>
    <xf numFmtId="176" fontId="3" fillId="0" borderId="7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177" fontId="3" fillId="3" borderId="27" xfId="0" applyNumberFormat="1" applyFont="1" applyFill="1" applyBorder="1" applyAlignment="1">
      <alignment/>
    </xf>
    <xf numFmtId="177" fontId="2" fillId="3" borderId="28" xfId="0" applyNumberFormat="1" applyFont="1" applyFill="1" applyBorder="1" applyAlignment="1">
      <alignment/>
    </xf>
    <xf numFmtId="177" fontId="3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3" borderId="35" xfId="0" applyNumberFormat="1" applyFont="1" applyFill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3" fillId="3" borderId="19" xfId="0" applyNumberFormat="1" applyFont="1" applyFill="1" applyBorder="1" applyAlignment="1">
      <alignment/>
    </xf>
    <xf numFmtId="177" fontId="3" fillId="0" borderId="21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3" fillId="3" borderId="39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4" fillId="2" borderId="2" xfId="0" applyFont="1" applyFill="1" applyBorder="1" applyAlignment="1">
      <alignment shrinkToFit="1"/>
    </xf>
    <xf numFmtId="0" fontId="4" fillId="2" borderId="8" xfId="0" applyFont="1" applyFill="1" applyBorder="1" applyAlignment="1">
      <alignment horizontal="right"/>
    </xf>
    <xf numFmtId="176" fontId="3" fillId="3" borderId="27" xfId="0" applyNumberFormat="1" applyFont="1" applyFill="1" applyBorder="1" applyAlignment="1">
      <alignment/>
    </xf>
    <xf numFmtId="176" fontId="6" fillId="0" borderId="29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V44"/>
  <sheetViews>
    <sheetView tabSelected="1" zoomScale="120" zoomScaleNormal="120" workbookViewId="0" topLeftCell="A1">
      <pane xSplit="2" ySplit="4" topLeftCell="E5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F19" sqref="F19"/>
    </sheetView>
  </sheetViews>
  <sheetFormatPr defaultColWidth="8.796875" defaultRowHeight="14.25"/>
  <cols>
    <col min="1" max="1" width="0.59375" style="1" customWidth="1"/>
    <col min="2" max="2" width="18.59765625" style="1" customWidth="1"/>
    <col min="3" max="8" width="9" style="1" customWidth="1"/>
    <col min="9" max="9" width="9" style="13" customWidth="1"/>
    <col min="10" max="10" width="9" style="1" customWidth="1"/>
    <col min="11" max="12" width="9" style="13" customWidth="1"/>
    <col min="13" max="17" width="9" style="1" customWidth="1"/>
    <col min="18" max="18" width="9" style="13" customWidth="1"/>
    <col min="19" max="19" width="0.8984375" style="1" customWidth="1"/>
    <col min="20" max="16384" width="9" style="1" customWidth="1"/>
  </cols>
  <sheetData>
    <row r="1" ht="14.25" thickBot="1">
      <c r="B1" s="71" t="s">
        <v>40</v>
      </c>
    </row>
    <row r="2" spans="2:18" ht="11.25">
      <c r="B2" s="2"/>
      <c r="C2" s="4"/>
      <c r="D2" s="3"/>
      <c r="E2" s="3"/>
      <c r="F2" s="3" t="s">
        <v>23</v>
      </c>
      <c r="G2" s="3"/>
      <c r="H2" s="3"/>
      <c r="I2" s="14"/>
      <c r="J2" s="4" t="s">
        <v>24</v>
      </c>
      <c r="K2" s="17"/>
      <c r="L2" s="63" t="s">
        <v>37</v>
      </c>
      <c r="M2" s="4"/>
      <c r="N2" s="3" t="s">
        <v>26</v>
      </c>
      <c r="O2" s="3"/>
      <c r="P2" s="3"/>
      <c r="Q2" s="3"/>
      <c r="R2" s="17"/>
    </row>
    <row r="3" spans="2:18" ht="11.25">
      <c r="B3" s="5" t="s">
        <v>25</v>
      </c>
      <c r="C3" s="7"/>
      <c r="D3" s="6"/>
      <c r="E3" s="6"/>
      <c r="F3" s="6"/>
      <c r="G3" s="6"/>
      <c r="H3" s="6"/>
      <c r="I3" s="15"/>
      <c r="J3" s="7"/>
      <c r="K3" s="18"/>
      <c r="L3" s="20" t="s">
        <v>35</v>
      </c>
      <c r="M3" s="8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22" t="s">
        <v>36</v>
      </c>
    </row>
    <row r="4" spans="2:18" ht="12" thickBot="1">
      <c r="B4" s="5"/>
      <c r="C4" s="64" t="s">
        <v>32</v>
      </c>
      <c r="D4" s="11" t="s">
        <v>12</v>
      </c>
      <c r="E4" s="11" t="s">
        <v>13</v>
      </c>
      <c r="F4" s="11" t="s">
        <v>14</v>
      </c>
      <c r="G4" s="10" t="s">
        <v>33</v>
      </c>
      <c r="H4" s="11" t="s">
        <v>15</v>
      </c>
      <c r="I4" s="16" t="s">
        <v>34</v>
      </c>
      <c r="J4" s="12" t="s">
        <v>15</v>
      </c>
      <c r="K4" s="19" t="s">
        <v>34</v>
      </c>
      <c r="L4" s="21" t="s">
        <v>0</v>
      </c>
      <c r="M4" s="12" t="s">
        <v>12</v>
      </c>
      <c r="N4" s="11" t="s">
        <v>16</v>
      </c>
      <c r="O4" s="11" t="s">
        <v>17</v>
      </c>
      <c r="P4" s="11" t="s">
        <v>18</v>
      </c>
      <c r="Q4" s="11" t="s">
        <v>19</v>
      </c>
      <c r="R4" s="19" t="s">
        <v>20</v>
      </c>
    </row>
    <row r="5" spans="2:18" ht="12" thickTop="1">
      <c r="B5" s="23" t="s">
        <v>21</v>
      </c>
      <c r="C5" s="65">
        <f aca="true" t="shared" si="0" ref="C5:I5">C6+C7+C11</f>
        <v>90133</v>
      </c>
      <c r="D5" s="29">
        <f t="shared" si="0"/>
        <v>97139</v>
      </c>
      <c r="E5" s="29">
        <f t="shared" si="0"/>
        <v>104510</v>
      </c>
      <c r="F5" s="29">
        <f t="shared" si="0"/>
        <v>110868</v>
      </c>
      <c r="G5" s="29">
        <f t="shared" si="0"/>
        <v>113101</v>
      </c>
      <c r="H5" s="29">
        <f t="shared" si="0"/>
        <v>112559</v>
      </c>
      <c r="I5" s="30">
        <f t="shared" si="0"/>
        <v>106554</v>
      </c>
      <c r="J5" s="41">
        <v>100</v>
      </c>
      <c r="K5" s="42">
        <v>100</v>
      </c>
      <c r="L5" s="51">
        <f>ROUND((I5/H5-1)*100,1)</f>
        <v>-5.3</v>
      </c>
      <c r="M5" s="41">
        <f>ROUND((D5/C5-1)*12/37*100,1)</f>
        <v>2.5</v>
      </c>
      <c r="N5" s="61">
        <f>ROUND((E5/D5-1)*12/37*100,1)</f>
        <v>2.5</v>
      </c>
      <c r="O5" s="61">
        <f>ROUND((F5/E5-1)*12/60*100,1)</f>
        <v>1.2</v>
      </c>
      <c r="P5" s="61">
        <f>ROUND((G5/F5-1)*12/60*100,1)</f>
        <v>0.4</v>
      </c>
      <c r="Q5" s="61">
        <f>ROUND((H5/G5-1)*12/63*100,1)</f>
        <v>-0.1</v>
      </c>
      <c r="R5" s="42">
        <f>ROUND((I5/H5-1)*12/33*100,1)</f>
        <v>-1.9</v>
      </c>
    </row>
    <row r="6" spans="2:18" ht="11.25">
      <c r="B6" s="24" t="s">
        <v>22</v>
      </c>
      <c r="C6" s="66">
        <v>258</v>
      </c>
      <c r="D6" s="33">
        <v>338</v>
      </c>
      <c r="E6" s="33">
        <v>381</v>
      </c>
      <c r="F6" s="33">
        <v>331</v>
      </c>
      <c r="G6" s="33">
        <v>333</v>
      </c>
      <c r="H6" s="33">
        <v>306</v>
      </c>
      <c r="I6" s="34">
        <v>303</v>
      </c>
      <c r="J6" s="43">
        <f>ROUND(H6/$H$5*100,1)</f>
        <v>0.3</v>
      </c>
      <c r="K6" s="62">
        <f>ROUND(I6/$I$5*100,1)</f>
        <v>0.3</v>
      </c>
      <c r="L6" s="52">
        <f aca="true" t="shared" si="1" ref="L6:L17">ROUND((I6/H6-1)*100,1)</f>
        <v>-1</v>
      </c>
      <c r="M6" s="43">
        <f aca="true" t="shared" si="2" ref="M6:M17">ROUND((D6/C6-1)*12/37*100,1)</f>
        <v>10.1</v>
      </c>
      <c r="N6" s="57">
        <f aca="true" t="shared" si="3" ref="N6:N17">ROUND((E6/D6-1)*12/37*100,1)</f>
        <v>4.1</v>
      </c>
      <c r="O6" s="57">
        <f aca="true" t="shared" si="4" ref="O6:O17">ROUND((F6/E6-1)*12/60*100,1)</f>
        <v>-2.6</v>
      </c>
      <c r="P6" s="57">
        <f aca="true" t="shared" si="5" ref="P6:P17">ROUND((G6/F6-1)*12/60*100,1)</f>
        <v>0.1</v>
      </c>
      <c r="Q6" s="57">
        <f aca="true" t="shared" si="6" ref="Q6:Q17">ROUND((H6/G6-1)*12/63*100,1)</f>
        <v>-1.5</v>
      </c>
      <c r="R6" s="44">
        <f aca="true" t="shared" si="7" ref="R6:R17">ROUND((I6/H6-1)*12/33*100,1)</f>
        <v>-0.4</v>
      </c>
    </row>
    <row r="7" spans="2:18" ht="11.25">
      <c r="B7" s="25" t="s">
        <v>2</v>
      </c>
      <c r="C7" s="67">
        <f>SUM(C8:C10)</f>
        <v>26316</v>
      </c>
      <c r="D7" s="31">
        <f aca="true" t="shared" si="8" ref="D7:I7">SUM(D8:D10)</f>
        <v>28629</v>
      </c>
      <c r="E7" s="31">
        <f t="shared" si="8"/>
        <v>30735</v>
      </c>
      <c r="F7" s="31">
        <f t="shared" si="8"/>
        <v>32728</v>
      </c>
      <c r="G7" s="31">
        <f t="shared" si="8"/>
        <v>33701</v>
      </c>
      <c r="H7" s="31">
        <f t="shared" si="8"/>
        <v>32384</v>
      </c>
      <c r="I7" s="32">
        <f t="shared" si="8"/>
        <v>29501</v>
      </c>
      <c r="J7" s="45">
        <f aca="true" t="shared" si="9" ref="J7:J17">ROUND(H7/$H$5*100,1)</f>
        <v>28.8</v>
      </c>
      <c r="K7" s="46">
        <f aca="true" t="shared" si="10" ref="K7:K17">ROUND(I7/$I$5*100,1)</f>
        <v>27.7</v>
      </c>
      <c r="L7" s="53">
        <f t="shared" si="1"/>
        <v>-8.9</v>
      </c>
      <c r="M7" s="45">
        <f t="shared" si="2"/>
        <v>2.9</v>
      </c>
      <c r="N7" s="58">
        <f t="shared" si="3"/>
        <v>2.4</v>
      </c>
      <c r="O7" s="58">
        <f t="shared" si="4"/>
        <v>1.3</v>
      </c>
      <c r="P7" s="58">
        <f t="shared" si="5"/>
        <v>0.6</v>
      </c>
      <c r="Q7" s="58">
        <f t="shared" si="6"/>
        <v>-0.7</v>
      </c>
      <c r="R7" s="46">
        <f t="shared" si="7"/>
        <v>-3.2</v>
      </c>
    </row>
    <row r="8" spans="2:18" ht="11.25">
      <c r="B8" s="25" t="s">
        <v>1</v>
      </c>
      <c r="C8" s="68">
        <v>147</v>
      </c>
      <c r="D8" s="35">
        <v>135</v>
      </c>
      <c r="E8" s="35">
        <v>155</v>
      </c>
      <c r="F8" s="35">
        <v>131</v>
      </c>
      <c r="G8" s="35">
        <v>119</v>
      </c>
      <c r="H8" s="35">
        <v>100</v>
      </c>
      <c r="I8" s="36">
        <v>81</v>
      </c>
      <c r="J8" s="45">
        <f t="shared" si="9"/>
        <v>0.1</v>
      </c>
      <c r="K8" s="46">
        <f t="shared" si="10"/>
        <v>0.1</v>
      </c>
      <c r="L8" s="53">
        <f t="shared" si="1"/>
        <v>-19</v>
      </c>
      <c r="M8" s="45">
        <f t="shared" si="2"/>
        <v>-2.6</v>
      </c>
      <c r="N8" s="58">
        <f t="shared" si="3"/>
        <v>4.8</v>
      </c>
      <c r="O8" s="58">
        <f t="shared" si="4"/>
        <v>-3.1</v>
      </c>
      <c r="P8" s="58">
        <f t="shared" si="5"/>
        <v>-1.8</v>
      </c>
      <c r="Q8" s="58">
        <f t="shared" si="6"/>
        <v>-3</v>
      </c>
      <c r="R8" s="46">
        <f t="shared" si="7"/>
        <v>-6.9</v>
      </c>
    </row>
    <row r="9" spans="2:18" ht="11.25">
      <c r="B9" s="25" t="s">
        <v>3</v>
      </c>
      <c r="C9" s="68">
        <v>8514</v>
      </c>
      <c r="D9" s="35">
        <v>10000</v>
      </c>
      <c r="E9" s="35">
        <v>11303</v>
      </c>
      <c r="F9" s="35">
        <v>12493</v>
      </c>
      <c r="G9" s="35">
        <v>13555</v>
      </c>
      <c r="H9" s="35">
        <v>14283</v>
      </c>
      <c r="I9" s="36">
        <v>13429</v>
      </c>
      <c r="J9" s="45">
        <f t="shared" si="9"/>
        <v>12.7</v>
      </c>
      <c r="K9" s="46">
        <f t="shared" si="10"/>
        <v>12.6</v>
      </c>
      <c r="L9" s="53">
        <f t="shared" si="1"/>
        <v>-6</v>
      </c>
      <c r="M9" s="45">
        <f t="shared" si="2"/>
        <v>5.7</v>
      </c>
      <c r="N9" s="58">
        <f t="shared" si="3"/>
        <v>4.2</v>
      </c>
      <c r="O9" s="58">
        <f t="shared" si="4"/>
        <v>2.1</v>
      </c>
      <c r="P9" s="58">
        <f t="shared" si="5"/>
        <v>1.7</v>
      </c>
      <c r="Q9" s="58">
        <f t="shared" si="6"/>
        <v>1</v>
      </c>
      <c r="R9" s="46">
        <f t="shared" si="7"/>
        <v>-2.2</v>
      </c>
    </row>
    <row r="10" spans="2:18" ht="11.25">
      <c r="B10" s="26" t="s">
        <v>4</v>
      </c>
      <c r="C10" s="69">
        <v>17655</v>
      </c>
      <c r="D10" s="37">
        <v>18494</v>
      </c>
      <c r="E10" s="37">
        <v>19277</v>
      </c>
      <c r="F10" s="37">
        <v>20104</v>
      </c>
      <c r="G10" s="37">
        <v>20027</v>
      </c>
      <c r="H10" s="37">
        <v>18001</v>
      </c>
      <c r="I10" s="38">
        <v>15991</v>
      </c>
      <c r="J10" s="47">
        <f t="shared" si="9"/>
        <v>16</v>
      </c>
      <c r="K10" s="48">
        <f t="shared" si="10"/>
        <v>15</v>
      </c>
      <c r="L10" s="54">
        <f t="shared" si="1"/>
        <v>-11.2</v>
      </c>
      <c r="M10" s="47">
        <f t="shared" si="2"/>
        <v>1.5</v>
      </c>
      <c r="N10" s="59">
        <f t="shared" si="3"/>
        <v>1.4</v>
      </c>
      <c r="O10" s="59">
        <f t="shared" si="4"/>
        <v>0.9</v>
      </c>
      <c r="P10" s="59">
        <f t="shared" si="5"/>
        <v>-0.1</v>
      </c>
      <c r="Q10" s="59">
        <f t="shared" si="6"/>
        <v>-1.9</v>
      </c>
      <c r="R10" s="48">
        <f t="shared" si="7"/>
        <v>-4.1</v>
      </c>
    </row>
    <row r="11" spans="2:18" ht="11.25">
      <c r="B11" s="27" t="s">
        <v>5</v>
      </c>
      <c r="C11" s="67">
        <f aca="true" t="shared" si="11" ref="C11:I11">SUM(C12:C17)</f>
        <v>63559</v>
      </c>
      <c r="D11" s="31">
        <f t="shared" si="11"/>
        <v>68172</v>
      </c>
      <c r="E11" s="31">
        <f t="shared" si="11"/>
        <v>73394</v>
      </c>
      <c r="F11" s="31">
        <f t="shared" si="11"/>
        <v>77809</v>
      </c>
      <c r="G11" s="31">
        <f t="shared" si="11"/>
        <v>79067</v>
      </c>
      <c r="H11" s="31">
        <f t="shared" si="11"/>
        <v>79869</v>
      </c>
      <c r="I11" s="32">
        <f t="shared" si="11"/>
        <v>76750</v>
      </c>
      <c r="J11" s="45">
        <f t="shared" si="9"/>
        <v>71</v>
      </c>
      <c r="K11" s="46">
        <f t="shared" si="10"/>
        <v>72</v>
      </c>
      <c r="L11" s="53">
        <f t="shared" si="1"/>
        <v>-3.9</v>
      </c>
      <c r="M11" s="45">
        <f t="shared" si="2"/>
        <v>2.4</v>
      </c>
      <c r="N11" s="58">
        <f t="shared" si="3"/>
        <v>2.5</v>
      </c>
      <c r="O11" s="58">
        <f t="shared" si="4"/>
        <v>1.2</v>
      </c>
      <c r="P11" s="58">
        <f t="shared" si="5"/>
        <v>0.3</v>
      </c>
      <c r="Q11" s="58">
        <f t="shared" si="6"/>
        <v>0.2</v>
      </c>
      <c r="R11" s="46">
        <f t="shared" si="7"/>
        <v>-1.4</v>
      </c>
    </row>
    <row r="12" spans="2:18" ht="11.25">
      <c r="B12" s="27" t="s">
        <v>6</v>
      </c>
      <c r="C12" s="68">
        <v>83</v>
      </c>
      <c r="D12" s="35">
        <v>73</v>
      </c>
      <c r="E12" s="35">
        <v>74</v>
      </c>
      <c r="F12" s="35">
        <v>59</v>
      </c>
      <c r="G12" s="35">
        <v>58</v>
      </c>
      <c r="H12" s="35">
        <v>57</v>
      </c>
      <c r="I12" s="36">
        <v>55</v>
      </c>
      <c r="J12" s="45">
        <f t="shared" si="9"/>
        <v>0.1</v>
      </c>
      <c r="K12" s="46">
        <f t="shared" si="10"/>
        <v>0.1</v>
      </c>
      <c r="L12" s="53">
        <f t="shared" si="1"/>
        <v>-3.5</v>
      </c>
      <c r="M12" s="45">
        <f t="shared" si="2"/>
        <v>-3.9</v>
      </c>
      <c r="N12" s="58">
        <f t="shared" si="3"/>
        <v>0.4</v>
      </c>
      <c r="O12" s="58">
        <f t="shared" si="4"/>
        <v>-4.1</v>
      </c>
      <c r="P12" s="58">
        <f t="shared" si="5"/>
        <v>-0.3</v>
      </c>
      <c r="Q12" s="58">
        <f t="shared" si="6"/>
        <v>-0.3</v>
      </c>
      <c r="R12" s="46">
        <f t="shared" si="7"/>
        <v>-1.3</v>
      </c>
    </row>
    <row r="13" spans="2:18" ht="11.25">
      <c r="B13" s="27" t="s">
        <v>7</v>
      </c>
      <c r="C13" s="68">
        <v>1143</v>
      </c>
      <c r="D13" s="35">
        <v>1282</v>
      </c>
      <c r="E13" s="35">
        <v>1448</v>
      </c>
      <c r="F13" s="35">
        <v>1709</v>
      </c>
      <c r="G13" s="35">
        <v>1989</v>
      </c>
      <c r="H13" s="35">
        <v>2104</v>
      </c>
      <c r="I13" s="36">
        <v>2076</v>
      </c>
      <c r="J13" s="45">
        <f t="shared" si="9"/>
        <v>1.9</v>
      </c>
      <c r="K13" s="46">
        <f t="shared" si="10"/>
        <v>1.9</v>
      </c>
      <c r="L13" s="53">
        <f t="shared" si="1"/>
        <v>-1.3</v>
      </c>
      <c r="M13" s="45">
        <f t="shared" si="2"/>
        <v>3.9</v>
      </c>
      <c r="N13" s="58">
        <f t="shared" si="3"/>
        <v>4.2</v>
      </c>
      <c r="O13" s="58">
        <f t="shared" si="4"/>
        <v>3.6</v>
      </c>
      <c r="P13" s="58">
        <f t="shared" si="5"/>
        <v>3.3</v>
      </c>
      <c r="Q13" s="58">
        <f t="shared" si="6"/>
        <v>1.1</v>
      </c>
      <c r="R13" s="46">
        <f t="shared" si="7"/>
        <v>-0.5</v>
      </c>
    </row>
    <row r="14" spans="2:18" ht="11.25">
      <c r="B14" s="27" t="s">
        <v>8</v>
      </c>
      <c r="C14" s="68">
        <v>41639</v>
      </c>
      <c r="D14" s="35">
        <v>44518</v>
      </c>
      <c r="E14" s="35">
        <v>47399</v>
      </c>
      <c r="F14" s="35">
        <v>47558</v>
      </c>
      <c r="G14" s="35">
        <v>45483</v>
      </c>
      <c r="H14" s="35">
        <v>44255</v>
      </c>
      <c r="I14" s="36">
        <v>41950</v>
      </c>
      <c r="J14" s="45">
        <f t="shared" si="9"/>
        <v>39.3</v>
      </c>
      <c r="K14" s="46">
        <f t="shared" si="10"/>
        <v>39.4</v>
      </c>
      <c r="L14" s="53">
        <f t="shared" si="1"/>
        <v>-5.2</v>
      </c>
      <c r="M14" s="45">
        <f t="shared" si="2"/>
        <v>2.2</v>
      </c>
      <c r="N14" s="58">
        <f t="shared" si="3"/>
        <v>2.1</v>
      </c>
      <c r="O14" s="58">
        <f t="shared" si="4"/>
        <v>0.1</v>
      </c>
      <c r="P14" s="58">
        <f t="shared" si="5"/>
        <v>-0.9</v>
      </c>
      <c r="Q14" s="58">
        <f t="shared" si="6"/>
        <v>-0.5</v>
      </c>
      <c r="R14" s="46">
        <f t="shared" si="7"/>
        <v>-1.9</v>
      </c>
    </row>
    <row r="15" spans="2:18" ht="11.25">
      <c r="B15" s="27" t="s">
        <v>9</v>
      </c>
      <c r="C15" s="68">
        <v>864</v>
      </c>
      <c r="D15" s="35">
        <v>985</v>
      </c>
      <c r="E15" s="35">
        <v>1099</v>
      </c>
      <c r="F15" s="35">
        <v>1342</v>
      </c>
      <c r="G15" s="35">
        <v>1553</v>
      </c>
      <c r="H15" s="35">
        <v>1655</v>
      </c>
      <c r="I15" s="36">
        <v>1567</v>
      </c>
      <c r="J15" s="45">
        <f t="shared" si="9"/>
        <v>1.5</v>
      </c>
      <c r="K15" s="46">
        <f t="shared" si="10"/>
        <v>1.5</v>
      </c>
      <c r="L15" s="53">
        <f t="shared" si="1"/>
        <v>-5.3</v>
      </c>
      <c r="M15" s="45">
        <f t="shared" si="2"/>
        <v>4.5</v>
      </c>
      <c r="N15" s="58">
        <f t="shared" si="3"/>
        <v>3.8</v>
      </c>
      <c r="O15" s="58">
        <f t="shared" si="4"/>
        <v>4.4</v>
      </c>
      <c r="P15" s="58">
        <f t="shared" si="5"/>
        <v>3.1</v>
      </c>
      <c r="Q15" s="58">
        <f t="shared" si="6"/>
        <v>1.3</v>
      </c>
      <c r="R15" s="46">
        <f t="shared" si="7"/>
        <v>-1.9</v>
      </c>
    </row>
    <row r="16" spans="2:18" ht="11.25">
      <c r="B16" s="27" t="s">
        <v>10</v>
      </c>
      <c r="C16" s="68">
        <v>2170</v>
      </c>
      <c r="D16" s="35">
        <v>2321</v>
      </c>
      <c r="E16" s="35">
        <v>2537</v>
      </c>
      <c r="F16" s="35">
        <v>3282</v>
      </c>
      <c r="G16" s="35">
        <v>3934</v>
      </c>
      <c r="H16" s="35">
        <v>4520</v>
      </c>
      <c r="I16" s="36">
        <v>4426</v>
      </c>
      <c r="J16" s="45">
        <f t="shared" si="9"/>
        <v>4</v>
      </c>
      <c r="K16" s="46">
        <f t="shared" si="10"/>
        <v>4.2</v>
      </c>
      <c r="L16" s="53">
        <f t="shared" si="1"/>
        <v>-2.1</v>
      </c>
      <c r="M16" s="45">
        <f t="shared" si="2"/>
        <v>2.3</v>
      </c>
      <c r="N16" s="58">
        <f t="shared" si="3"/>
        <v>3</v>
      </c>
      <c r="O16" s="58">
        <f t="shared" si="4"/>
        <v>5.9</v>
      </c>
      <c r="P16" s="58">
        <f t="shared" si="5"/>
        <v>4</v>
      </c>
      <c r="Q16" s="58">
        <f t="shared" si="6"/>
        <v>2.8</v>
      </c>
      <c r="R16" s="46">
        <f t="shared" si="7"/>
        <v>-0.8</v>
      </c>
    </row>
    <row r="17" spans="2:18" ht="12" thickBot="1">
      <c r="B17" s="28" t="s">
        <v>11</v>
      </c>
      <c r="C17" s="70">
        <v>17660</v>
      </c>
      <c r="D17" s="39">
        <v>18993</v>
      </c>
      <c r="E17" s="39">
        <v>20837</v>
      </c>
      <c r="F17" s="39">
        <v>23859</v>
      </c>
      <c r="G17" s="39">
        <v>26050</v>
      </c>
      <c r="H17" s="39">
        <v>27278</v>
      </c>
      <c r="I17" s="40">
        <v>26676</v>
      </c>
      <c r="J17" s="49">
        <f t="shared" si="9"/>
        <v>24.2</v>
      </c>
      <c r="K17" s="50">
        <f t="shared" si="10"/>
        <v>25</v>
      </c>
      <c r="L17" s="55">
        <f t="shared" si="1"/>
        <v>-2.2</v>
      </c>
      <c r="M17" s="49">
        <f t="shared" si="2"/>
        <v>2.4</v>
      </c>
      <c r="N17" s="60">
        <f t="shared" si="3"/>
        <v>3.1</v>
      </c>
      <c r="O17" s="60">
        <f t="shared" si="4"/>
        <v>2.9</v>
      </c>
      <c r="P17" s="60">
        <f t="shared" si="5"/>
        <v>1.8</v>
      </c>
      <c r="Q17" s="60">
        <f t="shared" si="6"/>
        <v>0.9</v>
      </c>
      <c r="R17" s="50">
        <f t="shared" si="7"/>
        <v>-0.8</v>
      </c>
    </row>
    <row r="18" ht="11.25">
      <c r="V18" s="1" t="s">
        <v>38</v>
      </c>
    </row>
    <row r="20" ht="14.25" thickBot="1">
      <c r="B20" s="71" t="s">
        <v>41</v>
      </c>
    </row>
    <row r="21" spans="2:18" ht="11.25">
      <c r="B21" s="2"/>
      <c r="C21" s="4"/>
      <c r="D21" s="3"/>
      <c r="E21" s="3"/>
      <c r="F21" s="3" t="s">
        <v>23</v>
      </c>
      <c r="G21" s="3"/>
      <c r="H21" s="3"/>
      <c r="I21" s="14"/>
      <c r="J21" s="4" t="s">
        <v>24</v>
      </c>
      <c r="K21" s="17"/>
      <c r="L21" s="63" t="s">
        <v>39</v>
      </c>
      <c r="M21" s="4"/>
      <c r="N21" s="3" t="s">
        <v>26</v>
      </c>
      <c r="O21" s="3"/>
      <c r="P21" s="3"/>
      <c r="Q21" s="3"/>
      <c r="R21" s="17"/>
    </row>
    <row r="22" spans="2:18" ht="11.25">
      <c r="B22" s="5" t="s">
        <v>25</v>
      </c>
      <c r="C22" s="7"/>
      <c r="D22" s="6"/>
      <c r="E22" s="6"/>
      <c r="F22" s="6"/>
      <c r="G22" s="6"/>
      <c r="H22" s="6"/>
      <c r="I22" s="15"/>
      <c r="J22" s="7"/>
      <c r="K22" s="18"/>
      <c r="L22" s="20" t="s">
        <v>35</v>
      </c>
      <c r="M22" s="8" t="s">
        <v>27</v>
      </c>
      <c r="N22" s="9" t="s">
        <v>28</v>
      </c>
      <c r="O22" s="9" t="s">
        <v>29</v>
      </c>
      <c r="P22" s="9" t="s">
        <v>30</v>
      </c>
      <c r="Q22" s="9" t="s">
        <v>31</v>
      </c>
      <c r="R22" s="22" t="s">
        <v>36</v>
      </c>
    </row>
    <row r="23" spans="2:18" ht="12" thickBot="1">
      <c r="B23" s="5"/>
      <c r="C23" s="64" t="s">
        <v>32</v>
      </c>
      <c r="D23" s="11" t="s">
        <v>12</v>
      </c>
      <c r="E23" s="11" t="s">
        <v>13</v>
      </c>
      <c r="F23" s="11" t="s">
        <v>14</v>
      </c>
      <c r="G23" s="10" t="s">
        <v>33</v>
      </c>
      <c r="H23" s="11" t="s">
        <v>15</v>
      </c>
      <c r="I23" s="16" t="s">
        <v>34</v>
      </c>
      <c r="J23" s="12" t="s">
        <v>15</v>
      </c>
      <c r="K23" s="19" t="s">
        <v>34</v>
      </c>
      <c r="L23" s="21" t="s">
        <v>0</v>
      </c>
      <c r="M23" s="12" t="s">
        <v>12</v>
      </c>
      <c r="N23" s="11" t="s">
        <v>16</v>
      </c>
      <c r="O23" s="11" t="s">
        <v>17</v>
      </c>
      <c r="P23" s="11" t="s">
        <v>18</v>
      </c>
      <c r="Q23" s="11" t="s">
        <v>19</v>
      </c>
      <c r="R23" s="19" t="s">
        <v>20</v>
      </c>
    </row>
    <row r="24" spans="2:18" ht="12" thickTop="1">
      <c r="B24" s="23" t="s">
        <v>21</v>
      </c>
      <c r="C24" s="65">
        <f aca="true" t="shared" si="12" ref="C24:I24">C25+C26+C30</f>
        <v>603494</v>
      </c>
      <c r="D24" s="29">
        <f t="shared" si="12"/>
        <v>654624</v>
      </c>
      <c r="E24" s="29">
        <f t="shared" si="12"/>
        <v>713224</v>
      </c>
      <c r="F24" s="29">
        <f t="shared" si="12"/>
        <v>794870</v>
      </c>
      <c r="G24" s="29">
        <f t="shared" si="12"/>
        <v>897346</v>
      </c>
      <c r="H24" s="29">
        <f t="shared" si="12"/>
        <v>932396</v>
      </c>
      <c r="I24" s="30">
        <f t="shared" si="12"/>
        <v>884050</v>
      </c>
      <c r="J24" s="41">
        <v>100</v>
      </c>
      <c r="K24" s="42">
        <v>100</v>
      </c>
      <c r="L24" s="51">
        <f>ROUND((I24/H24-1)*100,1)</f>
        <v>-5.2</v>
      </c>
      <c r="M24" s="41">
        <f aca="true" t="shared" si="13" ref="M24:M36">ROUND((D24/C24-1)*12/37*100,1)</f>
        <v>2.7</v>
      </c>
      <c r="N24" s="56">
        <f aca="true" t="shared" si="14" ref="N24:N36">ROUND((E24/D24-1)*12/37*100,1)</f>
        <v>2.9</v>
      </c>
      <c r="O24" s="56">
        <f aca="true" t="shared" si="15" ref="O24:O36">ROUND((F24/E24-1)*12/60*100,1)</f>
        <v>2.3</v>
      </c>
      <c r="P24" s="56">
        <f aca="true" t="shared" si="16" ref="P24:P36">ROUND((G24/F24-1)*12/60*100,1)</f>
        <v>2.6</v>
      </c>
      <c r="Q24" s="56">
        <f aca="true" t="shared" si="17" ref="Q24:Q36">ROUND((H24/G24-1)*12/63*100,1)</f>
        <v>0.7</v>
      </c>
      <c r="R24" s="42">
        <f aca="true" t="shared" si="18" ref="R24:R36">ROUND((I24/H24-1)*12/33*100,1)</f>
        <v>-1.9</v>
      </c>
    </row>
    <row r="25" spans="2:18" ht="11.25">
      <c r="B25" s="24" t="s">
        <v>22</v>
      </c>
      <c r="C25" s="66">
        <v>2265</v>
      </c>
      <c r="D25" s="33">
        <v>2935</v>
      </c>
      <c r="E25" s="33">
        <v>3132</v>
      </c>
      <c r="F25" s="33">
        <v>2886</v>
      </c>
      <c r="G25" s="33">
        <v>2816</v>
      </c>
      <c r="H25" s="33">
        <v>3039</v>
      </c>
      <c r="I25" s="34">
        <v>3098</v>
      </c>
      <c r="J25" s="43">
        <f aca="true" t="shared" si="19" ref="J25:J36">ROUND(H25/$H$24*100,1)</f>
        <v>0.3</v>
      </c>
      <c r="K25" s="44">
        <f aca="true" t="shared" si="20" ref="K25:K36">ROUND(I25/$I$24*100,1)</f>
        <v>0.4</v>
      </c>
      <c r="L25" s="52">
        <f aca="true" t="shared" si="21" ref="L25:L36">ROUND((I25/H25-1)*100,1)</f>
        <v>1.9</v>
      </c>
      <c r="M25" s="43">
        <f t="shared" si="13"/>
        <v>9.6</v>
      </c>
      <c r="N25" s="57">
        <f t="shared" si="14"/>
        <v>2.2</v>
      </c>
      <c r="O25" s="57">
        <f t="shared" si="15"/>
        <v>-1.6</v>
      </c>
      <c r="P25" s="57">
        <f t="shared" si="16"/>
        <v>-0.5</v>
      </c>
      <c r="Q25" s="57">
        <f t="shared" si="17"/>
        <v>1.5</v>
      </c>
      <c r="R25" s="44">
        <f t="shared" si="18"/>
        <v>0.7</v>
      </c>
    </row>
    <row r="26" spans="2:18" ht="11.25">
      <c r="B26" s="25" t="s">
        <v>2</v>
      </c>
      <c r="C26" s="67">
        <f aca="true" t="shared" si="22" ref="C26:I26">SUM(C27:C29)</f>
        <v>301832</v>
      </c>
      <c r="D26" s="31">
        <f t="shared" si="22"/>
        <v>317739</v>
      </c>
      <c r="E26" s="31">
        <f t="shared" si="22"/>
        <v>342562</v>
      </c>
      <c r="F26" s="31">
        <f t="shared" si="22"/>
        <v>381299</v>
      </c>
      <c r="G26" s="31">
        <f t="shared" si="22"/>
        <v>409335</v>
      </c>
      <c r="H26" s="31">
        <f t="shared" si="22"/>
        <v>395682</v>
      </c>
      <c r="I26" s="32">
        <f t="shared" si="22"/>
        <v>362205</v>
      </c>
      <c r="J26" s="45">
        <f t="shared" si="19"/>
        <v>42.4</v>
      </c>
      <c r="K26" s="46">
        <f t="shared" si="20"/>
        <v>41</v>
      </c>
      <c r="L26" s="53">
        <f t="shared" si="21"/>
        <v>-8.5</v>
      </c>
      <c r="M26" s="45">
        <f t="shared" si="13"/>
        <v>1.7</v>
      </c>
      <c r="N26" s="58">
        <f t="shared" si="14"/>
        <v>2.5</v>
      </c>
      <c r="O26" s="58">
        <f t="shared" si="15"/>
        <v>2.3</v>
      </c>
      <c r="P26" s="58">
        <f t="shared" si="16"/>
        <v>1.5</v>
      </c>
      <c r="Q26" s="58">
        <f t="shared" si="17"/>
        <v>-0.6</v>
      </c>
      <c r="R26" s="46">
        <f t="shared" si="18"/>
        <v>-3.1</v>
      </c>
    </row>
    <row r="27" spans="2:18" ht="11.25">
      <c r="B27" s="25" t="s">
        <v>1</v>
      </c>
      <c r="C27" s="68">
        <v>2013</v>
      </c>
      <c r="D27" s="35">
        <v>1821</v>
      </c>
      <c r="E27" s="35">
        <v>1628</v>
      </c>
      <c r="F27" s="35">
        <v>1321</v>
      </c>
      <c r="G27" s="35">
        <v>1127</v>
      </c>
      <c r="H27" s="35">
        <v>922</v>
      </c>
      <c r="I27" s="36">
        <v>824</v>
      </c>
      <c r="J27" s="45">
        <f t="shared" si="19"/>
        <v>0.1</v>
      </c>
      <c r="K27" s="46">
        <f t="shared" si="20"/>
        <v>0.1</v>
      </c>
      <c r="L27" s="53">
        <f t="shared" si="21"/>
        <v>-10.6</v>
      </c>
      <c r="M27" s="45">
        <f t="shared" si="13"/>
        <v>-3.1</v>
      </c>
      <c r="N27" s="58">
        <f t="shared" si="14"/>
        <v>-3.4</v>
      </c>
      <c r="O27" s="58">
        <f t="shared" si="15"/>
        <v>-3.8</v>
      </c>
      <c r="P27" s="58">
        <f t="shared" si="16"/>
        <v>-2.9</v>
      </c>
      <c r="Q27" s="58">
        <f t="shared" si="17"/>
        <v>-3.5</v>
      </c>
      <c r="R27" s="46">
        <f t="shared" si="18"/>
        <v>-3.9</v>
      </c>
    </row>
    <row r="28" spans="2:18" ht="11.25">
      <c r="B28" s="25" t="s">
        <v>3</v>
      </c>
      <c r="C28" s="68">
        <v>66084</v>
      </c>
      <c r="D28" s="35">
        <v>72868</v>
      </c>
      <c r="E28" s="35">
        <v>79383</v>
      </c>
      <c r="F28" s="35">
        <v>78033</v>
      </c>
      <c r="G28" s="35">
        <v>87444</v>
      </c>
      <c r="H28" s="35">
        <v>95639</v>
      </c>
      <c r="I28" s="36">
        <v>82043</v>
      </c>
      <c r="J28" s="45">
        <f t="shared" si="19"/>
        <v>10.3</v>
      </c>
      <c r="K28" s="46">
        <f t="shared" si="20"/>
        <v>9.3</v>
      </c>
      <c r="L28" s="53">
        <f t="shared" si="21"/>
        <v>-14.2</v>
      </c>
      <c r="M28" s="45">
        <f t="shared" si="13"/>
        <v>3.3</v>
      </c>
      <c r="N28" s="58">
        <f t="shared" si="14"/>
        <v>2.9</v>
      </c>
      <c r="O28" s="58">
        <f t="shared" si="15"/>
        <v>-0.3</v>
      </c>
      <c r="P28" s="58">
        <f t="shared" si="16"/>
        <v>2.4</v>
      </c>
      <c r="Q28" s="58">
        <f t="shared" si="17"/>
        <v>1.8</v>
      </c>
      <c r="R28" s="46">
        <f t="shared" si="18"/>
        <v>-5.2</v>
      </c>
    </row>
    <row r="29" spans="2:18" ht="11.25">
      <c r="B29" s="26" t="s">
        <v>4</v>
      </c>
      <c r="C29" s="69">
        <v>233735</v>
      </c>
      <c r="D29" s="37">
        <v>243050</v>
      </c>
      <c r="E29" s="37">
        <v>261551</v>
      </c>
      <c r="F29" s="37">
        <v>301945</v>
      </c>
      <c r="G29" s="37">
        <v>320764</v>
      </c>
      <c r="H29" s="37">
        <v>299121</v>
      </c>
      <c r="I29" s="38">
        <v>279338</v>
      </c>
      <c r="J29" s="47">
        <f t="shared" si="19"/>
        <v>32.1</v>
      </c>
      <c r="K29" s="48">
        <f t="shared" si="20"/>
        <v>31.6</v>
      </c>
      <c r="L29" s="54">
        <f t="shared" si="21"/>
        <v>-6.6</v>
      </c>
      <c r="M29" s="47">
        <f t="shared" si="13"/>
        <v>1.3</v>
      </c>
      <c r="N29" s="59">
        <f t="shared" si="14"/>
        <v>2.5</v>
      </c>
      <c r="O29" s="59">
        <f t="shared" si="15"/>
        <v>3.1</v>
      </c>
      <c r="P29" s="59">
        <f t="shared" si="16"/>
        <v>1.2</v>
      </c>
      <c r="Q29" s="59">
        <f t="shared" si="17"/>
        <v>-1.3</v>
      </c>
      <c r="R29" s="48">
        <f t="shared" si="18"/>
        <v>-2.4</v>
      </c>
    </row>
    <row r="30" spans="2:18" ht="11.25">
      <c r="B30" s="27" t="s">
        <v>5</v>
      </c>
      <c r="C30" s="67">
        <f aca="true" t="shared" si="23" ref="C30:I30">SUM(C31:C36)</f>
        <v>299397</v>
      </c>
      <c r="D30" s="31">
        <f t="shared" si="23"/>
        <v>333950</v>
      </c>
      <c r="E30" s="31">
        <f t="shared" si="23"/>
        <v>367530</v>
      </c>
      <c r="F30" s="31">
        <f t="shared" si="23"/>
        <v>410685</v>
      </c>
      <c r="G30" s="31">
        <f t="shared" si="23"/>
        <v>485195</v>
      </c>
      <c r="H30" s="31">
        <f t="shared" si="23"/>
        <v>533675</v>
      </c>
      <c r="I30" s="32">
        <f t="shared" si="23"/>
        <v>518747</v>
      </c>
      <c r="J30" s="45">
        <f t="shared" si="19"/>
        <v>57.2</v>
      </c>
      <c r="K30" s="46">
        <f t="shared" si="20"/>
        <v>58.7</v>
      </c>
      <c r="L30" s="53">
        <f t="shared" si="21"/>
        <v>-2.8</v>
      </c>
      <c r="M30" s="45">
        <f t="shared" si="13"/>
        <v>3.7</v>
      </c>
      <c r="N30" s="58">
        <f t="shared" si="14"/>
        <v>3.3</v>
      </c>
      <c r="O30" s="58">
        <f t="shared" si="15"/>
        <v>2.3</v>
      </c>
      <c r="P30" s="58">
        <f t="shared" si="16"/>
        <v>3.6</v>
      </c>
      <c r="Q30" s="58">
        <f t="shared" si="17"/>
        <v>1.9</v>
      </c>
      <c r="R30" s="46">
        <f t="shared" si="18"/>
        <v>-1</v>
      </c>
    </row>
    <row r="31" spans="2:18" ht="11.25">
      <c r="B31" s="27" t="s">
        <v>6</v>
      </c>
      <c r="C31" s="68">
        <v>2520</v>
      </c>
      <c r="D31" s="35">
        <v>2563</v>
      </c>
      <c r="E31" s="35">
        <v>2504</v>
      </c>
      <c r="F31" s="35">
        <v>2609</v>
      </c>
      <c r="G31" s="35">
        <v>2676</v>
      </c>
      <c r="H31" s="35">
        <v>3020</v>
      </c>
      <c r="I31" s="36">
        <v>3132</v>
      </c>
      <c r="J31" s="45">
        <f t="shared" si="19"/>
        <v>0.3</v>
      </c>
      <c r="K31" s="46">
        <f t="shared" si="20"/>
        <v>0.4</v>
      </c>
      <c r="L31" s="53">
        <f t="shared" si="21"/>
        <v>3.7</v>
      </c>
      <c r="M31" s="45">
        <f t="shared" si="13"/>
        <v>0.6</v>
      </c>
      <c r="N31" s="58">
        <f t="shared" si="14"/>
        <v>-0.7</v>
      </c>
      <c r="O31" s="58">
        <f t="shared" si="15"/>
        <v>0.8</v>
      </c>
      <c r="P31" s="58">
        <f t="shared" si="16"/>
        <v>0.5</v>
      </c>
      <c r="Q31" s="58">
        <f t="shared" si="17"/>
        <v>2.4</v>
      </c>
      <c r="R31" s="46">
        <f t="shared" si="18"/>
        <v>1.3</v>
      </c>
    </row>
    <row r="32" spans="2:18" ht="11.25">
      <c r="B32" s="27" t="s">
        <v>7</v>
      </c>
      <c r="C32" s="68">
        <v>20838</v>
      </c>
      <c r="D32" s="35">
        <v>23047</v>
      </c>
      <c r="E32" s="35">
        <v>25452</v>
      </c>
      <c r="F32" s="35">
        <v>33117</v>
      </c>
      <c r="G32" s="35">
        <v>41406</v>
      </c>
      <c r="H32" s="35">
        <v>47381</v>
      </c>
      <c r="I32" s="36">
        <v>43216</v>
      </c>
      <c r="J32" s="45">
        <f t="shared" si="19"/>
        <v>5.1</v>
      </c>
      <c r="K32" s="46">
        <f t="shared" si="20"/>
        <v>4.9</v>
      </c>
      <c r="L32" s="53">
        <f t="shared" si="21"/>
        <v>-8.8</v>
      </c>
      <c r="M32" s="45">
        <f t="shared" si="13"/>
        <v>3.4</v>
      </c>
      <c r="N32" s="58">
        <f t="shared" si="14"/>
        <v>3.4</v>
      </c>
      <c r="O32" s="58">
        <f t="shared" si="15"/>
        <v>6</v>
      </c>
      <c r="P32" s="58">
        <f t="shared" si="16"/>
        <v>5</v>
      </c>
      <c r="Q32" s="58">
        <f t="shared" si="17"/>
        <v>2.7</v>
      </c>
      <c r="R32" s="46">
        <f t="shared" si="18"/>
        <v>-3.2</v>
      </c>
    </row>
    <row r="33" spans="2:18" ht="11.25">
      <c r="B33" s="27" t="s">
        <v>8</v>
      </c>
      <c r="C33" s="68">
        <v>166188</v>
      </c>
      <c r="D33" s="35">
        <v>184403</v>
      </c>
      <c r="E33" s="35">
        <v>201181</v>
      </c>
      <c r="F33" s="35">
        <v>210595</v>
      </c>
      <c r="G33" s="35">
        <v>230479</v>
      </c>
      <c r="H33" s="35">
        <v>256420</v>
      </c>
      <c r="I33" s="36">
        <v>246777</v>
      </c>
      <c r="J33" s="45">
        <f t="shared" si="19"/>
        <v>27.5</v>
      </c>
      <c r="K33" s="46">
        <f t="shared" si="20"/>
        <v>27.9</v>
      </c>
      <c r="L33" s="53">
        <f t="shared" si="21"/>
        <v>-3.8</v>
      </c>
      <c r="M33" s="45">
        <f t="shared" si="13"/>
        <v>3.6</v>
      </c>
      <c r="N33" s="58">
        <f t="shared" si="14"/>
        <v>3</v>
      </c>
      <c r="O33" s="58">
        <f t="shared" si="15"/>
        <v>0.9</v>
      </c>
      <c r="P33" s="58">
        <f t="shared" si="16"/>
        <v>1.9</v>
      </c>
      <c r="Q33" s="58">
        <f t="shared" si="17"/>
        <v>2.1</v>
      </c>
      <c r="R33" s="46">
        <f t="shared" si="18"/>
        <v>-1.4</v>
      </c>
    </row>
    <row r="34" spans="2:18" ht="11.25">
      <c r="B34" s="27" t="s">
        <v>9</v>
      </c>
      <c r="C34" s="68">
        <v>18978</v>
      </c>
      <c r="D34" s="35">
        <v>20830</v>
      </c>
      <c r="E34" s="35">
        <v>21203</v>
      </c>
      <c r="F34" s="35">
        <v>22428</v>
      </c>
      <c r="G34" s="35">
        <v>26752</v>
      </c>
      <c r="H34" s="35">
        <v>25851</v>
      </c>
      <c r="I34" s="36">
        <v>22509</v>
      </c>
      <c r="J34" s="45">
        <f t="shared" si="19"/>
        <v>2.8</v>
      </c>
      <c r="K34" s="46">
        <f t="shared" si="20"/>
        <v>2.5</v>
      </c>
      <c r="L34" s="53">
        <f t="shared" si="21"/>
        <v>-12.9</v>
      </c>
      <c r="M34" s="45">
        <f t="shared" si="13"/>
        <v>3.2</v>
      </c>
      <c r="N34" s="58">
        <f t="shared" si="14"/>
        <v>0.6</v>
      </c>
      <c r="O34" s="58">
        <f t="shared" si="15"/>
        <v>1.2</v>
      </c>
      <c r="P34" s="58">
        <f t="shared" si="16"/>
        <v>3.9</v>
      </c>
      <c r="Q34" s="58">
        <f t="shared" si="17"/>
        <v>-0.6</v>
      </c>
      <c r="R34" s="46">
        <f t="shared" si="18"/>
        <v>-4.7</v>
      </c>
    </row>
    <row r="35" spans="2:18" ht="11.25">
      <c r="B35" s="27" t="s">
        <v>10</v>
      </c>
      <c r="C35" s="68">
        <v>4509</v>
      </c>
      <c r="D35" s="35">
        <v>4789</v>
      </c>
      <c r="E35" s="35">
        <v>5570</v>
      </c>
      <c r="F35" s="35">
        <v>6759</v>
      </c>
      <c r="G35" s="35">
        <v>10000</v>
      </c>
      <c r="H35" s="35">
        <v>10323</v>
      </c>
      <c r="I35" s="36">
        <v>9385</v>
      </c>
      <c r="J35" s="45">
        <f t="shared" si="19"/>
        <v>1.1</v>
      </c>
      <c r="K35" s="46">
        <f t="shared" si="20"/>
        <v>1.1</v>
      </c>
      <c r="L35" s="53">
        <f t="shared" si="21"/>
        <v>-9.1</v>
      </c>
      <c r="M35" s="45">
        <f t="shared" si="13"/>
        <v>2</v>
      </c>
      <c r="N35" s="58">
        <f t="shared" si="14"/>
        <v>5.3</v>
      </c>
      <c r="O35" s="58">
        <f t="shared" si="15"/>
        <v>4.3</v>
      </c>
      <c r="P35" s="58">
        <f t="shared" si="16"/>
        <v>9.6</v>
      </c>
      <c r="Q35" s="58">
        <f t="shared" si="17"/>
        <v>0.6</v>
      </c>
      <c r="R35" s="46">
        <f t="shared" si="18"/>
        <v>-3.3</v>
      </c>
    </row>
    <row r="36" spans="2:18" ht="12" thickBot="1">
      <c r="B36" s="28" t="s">
        <v>11</v>
      </c>
      <c r="C36" s="70">
        <v>86364</v>
      </c>
      <c r="D36" s="39">
        <v>98318</v>
      </c>
      <c r="E36" s="39">
        <v>111620</v>
      </c>
      <c r="F36" s="39">
        <v>135177</v>
      </c>
      <c r="G36" s="39">
        <v>173882</v>
      </c>
      <c r="H36" s="39">
        <v>190680</v>
      </c>
      <c r="I36" s="40">
        <v>193728</v>
      </c>
      <c r="J36" s="49">
        <f t="shared" si="19"/>
        <v>20.5</v>
      </c>
      <c r="K36" s="50">
        <f t="shared" si="20"/>
        <v>21.9</v>
      </c>
      <c r="L36" s="55">
        <f t="shared" si="21"/>
        <v>1.6</v>
      </c>
      <c r="M36" s="49">
        <f t="shared" si="13"/>
        <v>4.5</v>
      </c>
      <c r="N36" s="60">
        <f t="shared" si="14"/>
        <v>4.4</v>
      </c>
      <c r="O36" s="60">
        <f t="shared" si="15"/>
        <v>4.2</v>
      </c>
      <c r="P36" s="60">
        <f t="shared" si="16"/>
        <v>5.7</v>
      </c>
      <c r="Q36" s="60">
        <f t="shared" si="17"/>
        <v>1.8</v>
      </c>
      <c r="R36" s="50">
        <f t="shared" si="18"/>
        <v>0.6</v>
      </c>
    </row>
    <row r="44" spans="2:13" ht="13.5">
      <c r="B44"/>
      <c r="C44"/>
      <c r="D44"/>
      <c r="E44"/>
      <c r="F44"/>
      <c r="G44"/>
      <c r="H44"/>
      <c r="I44"/>
      <c r="J44"/>
      <c r="K44"/>
      <c r="L44"/>
      <c r="M44"/>
    </row>
  </sheetData>
  <printOptions/>
  <pageMargins left="0.7874015748031497" right="0.1968503937007874" top="0.984251968503937" bottom="0.984251968503937" header="0.5118110236220472" footer="0.5118110236220472"/>
  <pageSetup blackAndWhite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