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85" windowHeight="3030" tabRatio="601" activeTab="0"/>
  </bookViews>
  <sheets>
    <sheet name="第74表" sheetId="1" r:id="rId1"/>
  </sheets>
  <definedNames/>
  <calcPr fullCalcOnLoad="1"/>
</workbook>
</file>

<file path=xl/sharedStrings.xml><?xml version="1.0" encoding="utf-8"?>
<sst xmlns="http://schemas.openxmlformats.org/spreadsheetml/2006/main" count="309" uniqueCount="87">
  <si>
    <t>大 胡 町</t>
  </si>
  <si>
    <t>榛 名 町</t>
  </si>
  <si>
    <t>群 馬 町</t>
  </si>
  <si>
    <t>吉 井 町</t>
  </si>
  <si>
    <t>万 場 町</t>
  </si>
  <si>
    <t>－</t>
  </si>
  <si>
    <t>吾 妻 町</t>
  </si>
  <si>
    <t>嬬 恋 村</t>
  </si>
  <si>
    <t>郡　部　計</t>
  </si>
  <si>
    <t>Ｃのうち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</si>
  <si>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</si>
  <si>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</si>
  <si>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</si>
  <si>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</si>
  <si>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</si>
  <si>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</si>
  <si>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</si>
  <si>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</si>
  <si>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</si>
  <si>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</si>
  <si>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進学率</t>
  </si>
  <si>
    <t>(男・女)</t>
  </si>
  <si>
    <t>前 橋 市</t>
  </si>
  <si>
    <t>高 崎 市</t>
  </si>
  <si>
    <t>桐 生 市</t>
  </si>
  <si>
    <t>太 田 市</t>
  </si>
  <si>
    <t>館 林 市</t>
  </si>
  <si>
    <t>渋 川 市</t>
  </si>
  <si>
    <t>富 岡 市</t>
  </si>
  <si>
    <t>計</t>
  </si>
  <si>
    <t>（単位：人、％）</t>
  </si>
  <si>
    <t xml:space="preserve">第74表　進　路　別 </t>
  </si>
  <si>
    <t>Ｂ専修学校</t>
  </si>
  <si>
    <t>Ｃ専修学校</t>
  </si>
  <si>
    <t>大学等</t>
  </si>
  <si>
    <t>就職率</t>
  </si>
  <si>
    <t>Ａ大学等進学者</t>
  </si>
  <si>
    <t>（専門課程）</t>
  </si>
  <si>
    <t>（一般課程）</t>
  </si>
  <si>
    <t>就職している者(再掲)</t>
  </si>
  <si>
    <t>進　学　者</t>
  </si>
  <si>
    <t>私　　立</t>
  </si>
  <si>
    <t>中之条町</t>
  </si>
  <si>
    <t>長野原町</t>
  </si>
  <si>
    <t>月夜野町</t>
  </si>
  <si>
    <t>玉 村 町</t>
  </si>
  <si>
    <t>大間々町</t>
  </si>
  <si>
    <t>板 倉 町</t>
  </si>
  <si>
    <t>大 泉 町</t>
  </si>
  <si>
    <t>Ａのうち</t>
  </si>
  <si>
    <t>Ｂのうち</t>
  </si>
  <si>
    <t>伊勢崎市</t>
  </si>
  <si>
    <t>沼 田 市</t>
  </si>
  <si>
    <t>藤 岡 市</t>
  </si>
  <si>
    <t>安 中 市</t>
  </si>
  <si>
    <t>計</t>
  </si>
  <si>
    <t>男</t>
  </si>
  <si>
    <t>女</t>
  </si>
  <si>
    <t>市　部　計</t>
  </si>
  <si>
    <t>－</t>
  </si>
  <si>
    <t>－</t>
  </si>
  <si>
    <t>－</t>
  </si>
  <si>
    <t>区　　　　分</t>
  </si>
  <si>
    <t>六 合 村</t>
  </si>
  <si>
    <t>利 根 村</t>
  </si>
  <si>
    <t>境　　町</t>
  </si>
  <si>
    <t>新 田 町</t>
  </si>
  <si>
    <t>下仁田町</t>
  </si>
  <si>
    <t>松井田町</t>
  </si>
  <si>
    <t>公立</t>
  </si>
  <si>
    <t>－</t>
  </si>
  <si>
    <t>等入学者</t>
  </si>
  <si>
    <t>－</t>
  </si>
  <si>
    <t>（高等学校）</t>
  </si>
  <si>
    <t>卒業後の状況調査</t>
  </si>
  <si>
    <t>－</t>
  </si>
  <si>
    <t>Ｆ左記以外の者</t>
  </si>
  <si>
    <t>Ｄ公共職業能力</t>
  </si>
  <si>
    <t>開発施設等入学者</t>
  </si>
  <si>
    <t>Ｅ就 職 者</t>
  </si>
  <si>
    <t>Ｇ死亡・不詳</t>
  </si>
  <si>
    <t>Ｄのうち</t>
  </si>
  <si>
    <t>左記Ａ、Ｂ、Ｃ、Ｄのうち</t>
  </si>
  <si>
    <t xml:space="preserve"> 卒　業　者　数</t>
  </si>
  <si>
    <t>明 和 町</t>
  </si>
  <si>
    <t>平成12年３月</t>
  </si>
  <si>
    <r>
      <t>平成1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年３月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</si>
</sst>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  <font>
      <sz val="11"/>
      <color indexed="12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right" vertical="center"/>
    </xf>
    <xf numFmtId="3" fontId="5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183" fontId="2" fillId="0" borderId="0" xfId="0" applyNumberFormat="1" applyFont="1" applyAlignment="1" applyProtection="1">
      <alignment horizontal="right" vertical="center"/>
      <protection/>
    </xf>
    <xf numFmtId="0" fontId="4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3" fontId="0" fillId="0" borderId="5" xfId="0" applyNumberFormat="1" applyFont="1" applyBorder="1" applyAlignment="1">
      <alignment horizontal="right" vertical="center"/>
    </xf>
    <xf numFmtId="3" fontId="0" fillId="0" borderId="8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distributed" vertical="center"/>
    </xf>
    <xf numFmtId="3" fontId="3" fillId="0" borderId="1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/>
    </xf>
    <xf numFmtId="183" fontId="0" fillId="0" borderId="0" xfId="0" applyNumberFormat="1" applyFont="1" applyAlignment="1" applyProtection="1">
      <alignment horizontal="right" vertical="center"/>
      <protection/>
    </xf>
    <xf numFmtId="183" fontId="0" fillId="0" borderId="1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center"/>
    </xf>
    <xf numFmtId="0" fontId="4" fillId="0" borderId="1" xfId="0" applyFont="1" applyBorder="1" applyAlignment="1">
      <alignment horizontal="righ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48"/>
  <sheetViews>
    <sheetView tabSelected="1" zoomScale="85" zoomScaleNormal="85" workbookViewId="0" topLeftCell="A2">
      <selection activeCell="A21" sqref="A21"/>
    </sheetView>
  </sheetViews>
  <sheetFormatPr defaultColWidth="8.796875" defaultRowHeight="14.25"/>
  <cols>
    <col min="1" max="1" width="5.59765625" style="0" customWidth="1"/>
    <col min="2" max="2" width="2.09765625" style="0" customWidth="1"/>
    <col min="3" max="3" width="13.09765625" style="0" customWidth="1"/>
    <col min="4" max="4" width="0.59375" style="0" customWidth="1"/>
    <col min="5" max="7" width="8.09765625" style="0" customWidth="1"/>
    <col min="8" max="15" width="7.3984375" style="0" customWidth="1"/>
    <col min="16" max="27" width="7.69921875" style="0" customWidth="1"/>
  </cols>
  <sheetData>
    <row r="1" ht="13.5" customHeight="1"/>
    <row r="2" spans="2:27" ht="13.5" customHeight="1">
      <c r="B2" s="1" t="s">
        <v>74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3" t="s">
        <v>74</v>
      </c>
    </row>
    <row r="3" spans="2:27" ht="13.5" customHeight="1">
      <c r="B3" s="1" t="s">
        <v>73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" t="s">
        <v>73</v>
      </c>
    </row>
    <row r="4" spans="3:26" ht="13.5" customHeigh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3" t="s">
        <v>31</v>
      </c>
      <c r="P4" s="34" t="s">
        <v>83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spans="2:27" ht="13.5" customHeight="1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32" t="s">
        <v>30</v>
      </c>
    </row>
    <row r="6" spans="2:28" ht="15" customHeight="1">
      <c r="B6" s="45" t="s">
        <v>62</v>
      </c>
      <c r="C6" s="45"/>
      <c r="D6" s="46"/>
      <c r="E6" s="35" t="s">
        <v>29</v>
      </c>
      <c r="F6" s="41"/>
      <c r="G6" s="41"/>
      <c r="H6" s="35"/>
      <c r="I6" s="38"/>
      <c r="J6" s="35" t="s">
        <v>32</v>
      </c>
      <c r="K6" s="38"/>
      <c r="L6" s="35" t="s">
        <v>33</v>
      </c>
      <c r="M6" s="41"/>
      <c r="N6" s="35" t="s">
        <v>77</v>
      </c>
      <c r="O6" s="41"/>
      <c r="P6" s="41" t="s">
        <v>79</v>
      </c>
      <c r="Q6" s="38"/>
      <c r="R6" s="35" t="s">
        <v>76</v>
      </c>
      <c r="S6" s="38"/>
      <c r="T6" s="35" t="s">
        <v>80</v>
      </c>
      <c r="U6" s="38"/>
      <c r="V6" s="35" t="s">
        <v>82</v>
      </c>
      <c r="W6" s="41"/>
      <c r="X6" s="41"/>
      <c r="Y6" s="38"/>
      <c r="Z6" s="8" t="s">
        <v>34</v>
      </c>
      <c r="AA6" s="35" t="s">
        <v>35</v>
      </c>
      <c r="AB6" s="28"/>
    </row>
    <row r="7" spans="2:28" ht="15" customHeight="1">
      <c r="B7" s="47"/>
      <c r="C7" s="47"/>
      <c r="D7" s="48"/>
      <c r="E7" s="36"/>
      <c r="F7" s="51"/>
      <c r="G7" s="51"/>
      <c r="H7" s="36" t="s">
        <v>36</v>
      </c>
      <c r="I7" s="39"/>
      <c r="J7" s="36" t="s">
        <v>37</v>
      </c>
      <c r="K7" s="39"/>
      <c r="L7" s="36" t="s">
        <v>38</v>
      </c>
      <c r="M7" s="43"/>
      <c r="N7" s="36"/>
      <c r="O7" s="43"/>
      <c r="P7" s="43"/>
      <c r="Q7" s="39"/>
      <c r="R7" s="36"/>
      <c r="S7" s="39"/>
      <c r="T7" s="36"/>
      <c r="U7" s="39"/>
      <c r="V7" s="37" t="s">
        <v>39</v>
      </c>
      <c r="W7" s="42"/>
      <c r="X7" s="42"/>
      <c r="Y7" s="40"/>
      <c r="Z7" s="9"/>
      <c r="AA7" s="36"/>
      <c r="AB7" s="28"/>
    </row>
    <row r="8" spans="2:28" ht="15" customHeight="1">
      <c r="B8" s="47"/>
      <c r="C8" s="47"/>
      <c r="D8" s="48"/>
      <c r="E8" s="36"/>
      <c r="F8" s="51"/>
      <c r="G8" s="51"/>
      <c r="H8" s="37"/>
      <c r="I8" s="40"/>
      <c r="J8" s="37" t="s">
        <v>40</v>
      </c>
      <c r="K8" s="40"/>
      <c r="L8" s="37" t="s">
        <v>71</v>
      </c>
      <c r="M8" s="42"/>
      <c r="N8" s="37" t="s">
        <v>78</v>
      </c>
      <c r="O8" s="42"/>
      <c r="P8" s="42"/>
      <c r="Q8" s="40"/>
      <c r="R8" s="37"/>
      <c r="S8" s="40"/>
      <c r="T8" s="37"/>
      <c r="U8" s="40"/>
      <c r="V8" s="6" t="s">
        <v>49</v>
      </c>
      <c r="W8" s="6" t="s">
        <v>50</v>
      </c>
      <c r="X8" s="6" t="s">
        <v>9</v>
      </c>
      <c r="Y8" s="6" t="s">
        <v>81</v>
      </c>
      <c r="Z8" s="17" t="s">
        <v>20</v>
      </c>
      <c r="AA8" s="37"/>
      <c r="AB8" s="28"/>
    </row>
    <row r="9" spans="2:28" ht="15" customHeight="1">
      <c r="B9" s="49"/>
      <c r="C9" s="49"/>
      <c r="D9" s="50"/>
      <c r="E9" s="6" t="s">
        <v>55</v>
      </c>
      <c r="F9" s="6" t="s">
        <v>56</v>
      </c>
      <c r="G9" s="6" t="s">
        <v>57</v>
      </c>
      <c r="H9" s="6" t="s">
        <v>56</v>
      </c>
      <c r="I9" s="6" t="s">
        <v>57</v>
      </c>
      <c r="J9" s="6" t="s">
        <v>56</v>
      </c>
      <c r="K9" s="6" t="s">
        <v>57</v>
      </c>
      <c r="L9" s="6" t="s">
        <v>56</v>
      </c>
      <c r="M9" s="7" t="s">
        <v>57</v>
      </c>
      <c r="N9" s="6" t="s">
        <v>56</v>
      </c>
      <c r="O9" s="7" t="s">
        <v>57</v>
      </c>
      <c r="P9" s="10" t="s">
        <v>56</v>
      </c>
      <c r="Q9" s="6" t="s">
        <v>57</v>
      </c>
      <c r="R9" s="6" t="s">
        <v>56</v>
      </c>
      <c r="S9" s="6" t="s">
        <v>57</v>
      </c>
      <c r="T9" s="6" t="s">
        <v>56</v>
      </c>
      <c r="U9" s="6" t="s">
        <v>57</v>
      </c>
      <c r="V9" s="6" t="s">
        <v>21</v>
      </c>
      <c r="W9" s="6" t="s">
        <v>21</v>
      </c>
      <c r="X9" s="6" t="s">
        <v>21</v>
      </c>
      <c r="Y9" s="6" t="s">
        <v>21</v>
      </c>
      <c r="Z9" s="6" t="s">
        <v>21</v>
      </c>
      <c r="AA9" s="7" t="s">
        <v>21</v>
      </c>
      <c r="AB9" s="28"/>
    </row>
    <row r="10" spans="2:28" ht="21" customHeight="1">
      <c r="B10" s="52" t="s">
        <v>86</v>
      </c>
      <c r="C10" s="52"/>
      <c r="D10" s="24"/>
      <c r="E10" s="19">
        <v>21975</v>
      </c>
      <c r="F10" s="27">
        <v>10939</v>
      </c>
      <c r="G10" s="27">
        <v>11036</v>
      </c>
      <c r="H10" s="13">
        <v>4292</v>
      </c>
      <c r="I10" s="13">
        <v>5004</v>
      </c>
      <c r="J10" s="13">
        <v>1945</v>
      </c>
      <c r="K10" s="13">
        <v>2386</v>
      </c>
      <c r="L10" s="13">
        <v>1181</v>
      </c>
      <c r="M10" s="13">
        <v>760</v>
      </c>
      <c r="N10" s="13">
        <v>269</v>
      </c>
      <c r="O10" s="13">
        <v>81</v>
      </c>
      <c r="P10" s="13">
        <v>2597</v>
      </c>
      <c r="Q10" s="13">
        <v>1926</v>
      </c>
      <c r="R10" s="13">
        <v>654</v>
      </c>
      <c r="S10" s="13">
        <v>879</v>
      </c>
      <c r="T10" s="13">
        <v>1</v>
      </c>
      <c r="U10" s="13" t="s">
        <v>59</v>
      </c>
      <c r="V10" s="13">
        <v>8</v>
      </c>
      <c r="W10" s="13">
        <v>15</v>
      </c>
      <c r="X10" s="13">
        <v>194</v>
      </c>
      <c r="Y10" s="13">
        <v>4</v>
      </c>
      <c r="Z10" s="29">
        <v>42.3</v>
      </c>
      <c r="AA10" s="29">
        <v>21.6</v>
      </c>
      <c r="AB10" s="26"/>
    </row>
    <row r="11" spans="2:28" ht="21" customHeight="1">
      <c r="B11" s="44" t="s">
        <v>85</v>
      </c>
      <c r="C11" s="44"/>
      <c r="D11" s="4"/>
      <c r="E11" s="11">
        <f>IF(SUM(E12:E13)=SUM(E14)+SUM(E26),IF(SUM(E12:E13)&gt;0,SUM(E12:E13),"－"),"ｴﾗｰ")</f>
        <v>21315</v>
      </c>
      <c r="F11" s="14">
        <f aca="true" t="shared" si="0" ref="F11:Y11">IF(SUM(F12:F13)=SUM(F14)+SUM(F26),IF(SUM(F12:F13)&gt;0,SUM(F12:F13),"－"),"ｴﾗｰ")</f>
        <v>10628</v>
      </c>
      <c r="G11" s="14">
        <f t="shared" si="0"/>
        <v>10687</v>
      </c>
      <c r="H11" s="14">
        <f t="shared" si="0"/>
        <v>4598</v>
      </c>
      <c r="I11" s="14">
        <f t="shared" si="0"/>
        <v>4714</v>
      </c>
      <c r="J11" s="14">
        <f t="shared" si="0"/>
        <v>1884</v>
      </c>
      <c r="K11" s="14">
        <f t="shared" si="0"/>
        <v>2555</v>
      </c>
      <c r="L11" s="14">
        <f>IF(SUM(L12:L13)=SUM(L14)+SUM(L26),IF(SUM(L12:L13)&gt;0,SUM(L12:L13),"－"),"ｴﾗｰ")</f>
        <v>1048</v>
      </c>
      <c r="M11" s="14">
        <f>IF(SUM(M12:M13)=SUM(M14)+SUM(M26),IF(SUM(M12:M13)&gt;0,SUM(M12:M13),"－"),"ｴﾗｰ")</f>
        <v>771</v>
      </c>
      <c r="N11" s="14">
        <f t="shared" si="0"/>
        <v>215</v>
      </c>
      <c r="O11" s="14">
        <f t="shared" si="0"/>
        <v>74</v>
      </c>
      <c r="P11" s="14">
        <f t="shared" si="0"/>
        <v>2250</v>
      </c>
      <c r="Q11" s="14">
        <f t="shared" si="0"/>
        <v>1745</v>
      </c>
      <c r="R11" s="14">
        <f t="shared" si="0"/>
        <v>632</v>
      </c>
      <c r="S11" s="14">
        <f t="shared" si="0"/>
        <v>828</v>
      </c>
      <c r="T11" s="14">
        <f t="shared" si="0"/>
        <v>1</v>
      </c>
      <c r="U11" s="14" t="str">
        <f t="shared" si="0"/>
        <v>－</v>
      </c>
      <c r="V11" s="14">
        <f t="shared" si="0"/>
        <v>10</v>
      </c>
      <c r="W11" s="14">
        <f t="shared" si="0"/>
        <v>22</v>
      </c>
      <c r="X11" s="14">
        <f t="shared" si="0"/>
        <v>187</v>
      </c>
      <c r="Y11" s="14" t="str">
        <f t="shared" si="0"/>
        <v>－</v>
      </c>
      <c r="Z11" s="16">
        <f aca="true" t="shared" si="1" ref="Z11:Z47">ROUND(SUM(H11:I11)/E11*100,1)</f>
        <v>43.7</v>
      </c>
      <c r="AA11" s="16">
        <f aca="true" t="shared" si="2" ref="AA11:AA47">ROUND((SUM(P11:Q11)+SUM(V11:Y11))/E11*100,1)</f>
        <v>19.8</v>
      </c>
      <c r="AB11" s="26"/>
    </row>
    <row r="12" spans="2:28" ht="21" customHeight="1">
      <c r="B12" s="4"/>
      <c r="C12" s="5" t="s">
        <v>69</v>
      </c>
      <c r="D12" s="4"/>
      <c r="E12" s="11">
        <f>IF(SUM(H12:U12)=SUM(F12:G12),IF(SUM(F12:G12)&gt;0,SUM(F12:G12),"－"),"ｴﾗｰ")</f>
        <v>16298</v>
      </c>
      <c r="F12" s="14">
        <f>IF(SUM(H12)+SUM(J12)+SUM(L12)+SUM(N12)+SUM(P12)+SUM(R12)+SUM(T12)&gt;0,SUM(H12)+SUM(J12)+SUM(L12)+SUM(N12)+SUM(P12)+SUM(R12)+SUM(T12),"－")</f>
        <v>8717</v>
      </c>
      <c r="G12" s="14">
        <f>IF(SUM(I12)+SUM(K12)+SUM(M12)+SUM(O12)+SUM(Q12)+SUM(S12)+SUM(U12)&gt;0,SUM(I12)+SUM(K12)+SUM(M12)+SUM(O12)+SUM(Q12)+SUM(S12)+SUM(U12),"－")</f>
        <v>7581</v>
      </c>
      <c r="H12" s="12">
        <v>3655</v>
      </c>
      <c r="I12" s="12">
        <v>3306</v>
      </c>
      <c r="J12" s="12">
        <v>1576</v>
      </c>
      <c r="K12" s="12">
        <v>1754</v>
      </c>
      <c r="L12" s="12">
        <v>810</v>
      </c>
      <c r="M12" s="12">
        <v>585</v>
      </c>
      <c r="N12" s="12">
        <v>189</v>
      </c>
      <c r="O12" s="12">
        <v>66</v>
      </c>
      <c r="P12" s="12">
        <v>1957</v>
      </c>
      <c r="Q12" s="12">
        <v>1304</v>
      </c>
      <c r="R12" s="12">
        <v>529</v>
      </c>
      <c r="S12" s="12">
        <v>566</v>
      </c>
      <c r="T12" s="12">
        <v>1</v>
      </c>
      <c r="U12" s="12" t="s">
        <v>59</v>
      </c>
      <c r="V12" s="12">
        <v>10</v>
      </c>
      <c r="W12" s="12">
        <v>6</v>
      </c>
      <c r="X12" s="12">
        <v>129</v>
      </c>
      <c r="Y12" s="12" t="s">
        <v>59</v>
      </c>
      <c r="Z12" s="16">
        <f t="shared" si="1"/>
        <v>42.7</v>
      </c>
      <c r="AA12" s="16">
        <f t="shared" si="2"/>
        <v>20.9</v>
      </c>
      <c r="AB12" s="26"/>
    </row>
    <row r="13" spans="2:28" ht="21" customHeight="1">
      <c r="B13" s="4"/>
      <c r="C13" s="5" t="s">
        <v>41</v>
      </c>
      <c r="D13" s="4"/>
      <c r="E13" s="11">
        <f>IF(SUM(H13:U13)=SUM(F13:G13),IF(SUM(F13:G13)&gt;0,SUM(F13:G13),"-"),"ｴﾗｰ")</f>
        <v>5017</v>
      </c>
      <c r="F13" s="14">
        <f>IF(SUM(H13)+SUM(J13)+SUM(L13)+SUM(N13)+SUM(P13)+SUM(R13)+SUM(T13)&gt;0,SUM(H13)+SUM(J13)+SUM(L13)+SUM(N13)+SUM(P13)+SUM(R13)+SUM(T13),"－")</f>
        <v>1911</v>
      </c>
      <c r="G13" s="14">
        <f>IF(SUM(I13)+SUM(K13)+SUM(M13)+SUM(O13)+SUM(Q13)+SUM(S13)+SUM(U13)&gt;0,SUM(I13)+SUM(K13)+SUM(M13)+SUM(O13)+SUM(Q13)+SUM(S13)+SUM(U13),"－")</f>
        <v>3106</v>
      </c>
      <c r="H13" s="12">
        <v>943</v>
      </c>
      <c r="I13" s="12">
        <v>1408</v>
      </c>
      <c r="J13" s="12">
        <v>308</v>
      </c>
      <c r="K13" s="12">
        <v>801</v>
      </c>
      <c r="L13" s="12">
        <v>238</v>
      </c>
      <c r="M13" s="12">
        <v>186</v>
      </c>
      <c r="N13" s="12">
        <v>26</v>
      </c>
      <c r="O13" s="12">
        <v>8</v>
      </c>
      <c r="P13" s="12">
        <v>293</v>
      </c>
      <c r="Q13" s="12">
        <v>441</v>
      </c>
      <c r="R13" s="12">
        <v>103</v>
      </c>
      <c r="S13" s="12">
        <v>262</v>
      </c>
      <c r="T13" s="12" t="s">
        <v>59</v>
      </c>
      <c r="U13" s="12" t="s">
        <v>59</v>
      </c>
      <c r="V13" s="12" t="s">
        <v>59</v>
      </c>
      <c r="W13" s="12">
        <v>16</v>
      </c>
      <c r="X13" s="12">
        <v>58</v>
      </c>
      <c r="Y13" s="12" t="s">
        <v>59</v>
      </c>
      <c r="Z13" s="16">
        <f t="shared" si="1"/>
        <v>46.9</v>
      </c>
      <c r="AA13" s="16">
        <f t="shared" si="2"/>
        <v>16.1</v>
      </c>
      <c r="AB13" s="26"/>
    </row>
    <row r="14" spans="2:28" ht="21" customHeight="1">
      <c r="B14" s="44" t="s">
        <v>58</v>
      </c>
      <c r="C14" s="44"/>
      <c r="D14" s="4"/>
      <c r="E14" s="11">
        <f aca="true" t="shared" si="3" ref="E14:Y14">IF(SUM(E15:E25)&gt;0,SUM(E15:E25),"－")</f>
        <v>17723</v>
      </c>
      <c r="F14" s="14">
        <f t="shared" si="3"/>
        <v>8925</v>
      </c>
      <c r="G14" s="14">
        <f t="shared" si="3"/>
        <v>8798</v>
      </c>
      <c r="H14" s="14">
        <f t="shared" si="3"/>
        <v>4146</v>
      </c>
      <c r="I14" s="14">
        <f t="shared" si="3"/>
        <v>4196</v>
      </c>
      <c r="J14" s="14">
        <f t="shared" si="3"/>
        <v>1397</v>
      </c>
      <c r="K14" s="14">
        <f t="shared" si="3"/>
        <v>2025</v>
      </c>
      <c r="L14" s="14">
        <f>IF(SUM(L15:L25)&gt;0,SUM(L15:L25),"－")</f>
        <v>998</v>
      </c>
      <c r="M14" s="14">
        <f>IF(SUM(M15:M25)&gt;0,SUM(M15:M25),"－")</f>
        <v>648</v>
      </c>
      <c r="N14" s="14">
        <f t="shared" si="3"/>
        <v>163</v>
      </c>
      <c r="O14" s="14">
        <f t="shared" si="3"/>
        <v>50</v>
      </c>
      <c r="P14" s="14">
        <f t="shared" si="3"/>
        <v>1726</v>
      </c>
      <c r="Q14" s="14">
        <f t="shared" si="3"/>
        <v>1223</v>
      </c>
      <c r="R14" s="14">
        <f t="shared" si="3"/>
        <v>494</v>
      </c>
      <c r="S14" s="14">
        <f t="shared" si="3"/>
        <v>656</v>
      </c>
      <c r="T14" s="14">
        <f t="shared" si="3"/>
        <v>1</v>
      </c>
      <c r="U14" s="14" t="str">
        <f t="shared" si="3"/>
        <v>－</v>
      </c>
      <c r="V14" s="14">
        <f t="shared" si="3"/>
        <v>7</v>
      </c>
      <c r="W14" s="14">
        <f t="shared" si="3"/>
        <v>20</v>
      </c>
      <c r="X14" s="14">
        <f t="shared" si="3"/>
        <v>125</v>
      </c>
      <c r="Y14" s="14" t="str">
        <f t="shared" si="3"/>
        <v>－</v>
      </c>
      <c r="Z14" s="16">
        <f t="shared" si="1"/>
        <v>47.1</v>
      </c>
      <c r="AA14" s="16">
        <f t="shared" si="2"/>
        <v>17.5</v>
      </c>
      <c r="AB14" s="26"/>
    </row>
    <row r="15" spans="2:28" ht="21" customHeight="1">
      <c r="B15" s="24"/>
      <c r="C15" s="18" t="s">
        <v>22</v>
      </c>
      <c r="D15" s="24"/>
      <c r="E15" s="19">
        <f aca="true" t="shared" si="4" ref="E15:E25">IF(SUM(H15:U15)=SUM(F15:G15),IF(SUM(F15:G15)&gt;0,SUM(F15:G15),"－"),"ｴﾗｰ")</f>
        <v>3646</v>
      </c>
      <c r="F15" s="27">
        <f aca="true" t="shared" si="5" ref="F15:F25">IF(SUM(H15)+SUM(J15)+SUM(L15)+SUM(N15)+SUM(P15)+SUM(R15)+SUM(T15)&gt;0,SUM(H15)+SUM(J15)+SUM(L15)+SUM(N15)+SUM(P15)+SUM(R15)+SUM(T15),"－")</f>
        <v>1760</v>
      </c>
      <c r="G15" s="27">
        <f aca="true" t="shared" si="6" ref="G15:G25">IF(SUM(I15)+SUM(K15)+SUM(M15)+SUM(O15)+SUM(Q15)+SUM(S15)+SUM(U15)&gt;0,SUM(I15)+SUM(K15)+SUM(M15)+SUM(O15)+SUM(Q15)+SUM(S15)+SUM(U15),"－")</f>
        <v>1886</v>
      </c>
      <c r="H15" s="13">
        <v>855</v>
      </c>
      <c r="I15" s="13">
        <v>939</v>
      </c>
      <c r="J15" s="13">
        <v>295</v>
      </c>
      <c r="K15" s="13">
        <v>442</v>
      </c>
      <c r="L15" s="13">
        <v>174</v>
      </c>
      <c r="M15" s="13">
        <v>174</v>
      </c>
      <c r="N15" s="13">
        <v>34</v>
      </c>
      <c r="O15" s="13">
        <v>11</v>
      </c>
      <c r="P15" s="13">
        <v>270</v>
      </c>
      <c r="Q15" s="13">
        <v>153</v>
      </c>
      <c r="R15" s="13">
        <v>132</v>
      </c>
      <c r="S15" s="13">
        <v>167</v>
      </c>
      <c r="T15" s="13" t="s">
        <v>59</v>
      </c>
      <c r="U15" s="13" t="s">
        <v>59</v>
      </c>
      <c r="V15" s="13">
        <v>3</v>
      </c>
      <c r="W15" s="13">
        <v>17</v>
      </c>
      <c r="X15" s="13">
        <v>14</v>
      </c>
      <c r="Y15" s="13" t="s">
        <v>59</v>
      </c>
      <c r="Z15" s="29">
        <f t="shared" si="1"/>
        <v>49.2</v>
      </c>
      <c r="AA15" s="29">
        <f t="shared" si="2"/>
        <v>12.5</v>
      </c>
      <c r="AB15" s="26"/>
    </row>
    <row r="16" spans="2:28" ht="21" customHeight="1">
      <c r="B16" s="24"/>
      <c r="C16" s="18" t="s">
        <v>23</v>
      </c>
      <c r="D16" s="24"/>
      <c r="E16" s="19">
        <f t="shared" si="4"/>
        <v>3726</v>
      </c>
      <c r="F16" s="27">
        <f t="shared" si="5"/>
        <v>1593</v>
      </c>
      <c r="G16" s="27">
        <f t="shared" si="6"/>
        <v>2133</v>
      </c>
      <c r="H16" s="13">
        <v>869</v>
      </c>
      <c r="I16" s="13">
        <v>1101</v>
      </c>
      <c r="J16" s="13">
        <v>161</v>
      </c>
      <c r="K16" s="13">
        <v>465</v>
      </c>
      <c r="L16" s="13">
        <v>272</v>
      </c>
      <c r="M16" s="13">
        <v>180</v>
      </c>
      <c r="N16" s="13">
        <v>16</v>
      </c>
      <c r="O16" s="13">
        <v>9</v>
      </c>
      <c r="P16" s="13">
        <v>208</v>
      </c>
      <c r="Q16" s="13">
        <v>249</v>
      </c>
      <c r="R16" s="13">
        <v>67</v>
      </c>
      <c r="S16" s="13">
        <v>129</v>
      </c>
      <c r="T16" s="13" t="s">
        <v>59</v>
      </c>
      <c r="U16" s="13" t="s">
        <v>59</v>
      </c>
      <c r="V16" s="13">
        <v>2</v>
      </c>
      <c r="W16" s="13" t="s">
        <v>59</v>
      </c>
      <c r="X16" s="13">
        <v>30</v>
      </c>
      <c r="Y16" s="13" t="s">
        <v>59</v>
      </c>
      <c r="Z16" s="29">
        <f t="shared" si="1"/>
        <v>52.9</v>
      </c>
      <c r="AA16" s="29">
        <f t="shared" si="2"/>
        <v>13.1</v>
      </c>
      <c r="AB16" s="26"/>
    </row>
    <row r="17" spans="2:28" ht="21" customHeight="1">
      <c r="B17" s="24"/>
      <c r="C17" s="18" t="s">
        <v>24</v>
      </c>
      <c r="D17" s="24"/>
      <c r="E17" s="19">
        <f t="shared" si="4"/>
        <v>2573</v>
      </c>
      <c r="F17" s="27">
        <f t="shared" si="5"/>
        <v>1432</v>
      </c>
      <c r="G17" s="27">
        <f t="shared" si="6"/>
        <v>1141</v>
      </c>
      <c r="H17" s="13">
        <v>626</v>
      </c>
      <c r="I17" s="13">
        <v>480</v>
      </c>
      <c r="J17" s="13">
        <v>242</v>
      </c>
      <c r="K17" s="13">
        <v>232</v>
      </c>
      <c r="L17" s="13">
        <v>130</v>
      </c>
      <c r="M17" s="13">
        <v>72</v>
      </c>
      <c r="N17" s="13">
        <v>45</v>
      </c>
      <c r="O17" s="13">
        <v>9</v>
      </c>
      <c r="P17" s="13">
        <v>317</v>
      </c>
      <c r="Q17" s="13">
        <v>246</v>
      </c>
      <c r="R17" s="13">
        <v>72</v>
      </c>
      <c r="S17" s="13">
        <v>102</v>
      </c>
      <c r="T17" s="13" t="s">
        <v>59</v>
      </c>
      <c r="U17" s="13" t="s">
        <v>59</v>
      </c>
      <c r="V17" s="13">
        <v>1</v>
      </c>
      <c r="W17" s="13" t="s">
        <v>59</v>
      </c>
      <c r="X17" s="13">
        <v>43</v>
      </c>
      <c r="Y17" s="13" t="s">
        <v>59</v>
      </c>
      <c r="Z17" s="29">
        <f t="shared" si="1"/>
        <v>43</v>
      </c>
      <c r="AA17" s="29">
        <f t="shared" si="2"/>
        <v>23.6</v>
      </c>
      <c r="AB17" s="26"/>
    </row>
    <row r="18" spans="2:28" ht="21" customHeight="1">
      <c r="B18" s="24"/>
      <c r="C18" s="18" t="s">
        <v>51</v>
      </c>
      <c r="D18" s="24"/>
      <c r="E18" s="19">
        <f t="shared" si="4"/>
        <v>1448</v>
      </c>
      <c r="F18" s="27">
        <f t="shared" si="5"/>
        <v>792</v>
      </c>
      <c r="G18" s="27">
        <f t="shared" si="6"/>
        <v>656</v>
      </c>
      <c r="H18" s="13">
        <v>322</v>
      </c>
      <c r="I18" s="13">
        <v>277</v>
      </c>
      <c r="J18" s="13">
        <v>191</v>
      </c>
      <c r="K18" s="13">
        <v>193</v>
      </c>
      <c r="L18" s="13">
        <v>67</v>
      </c>
      <c r="M18" s="13">
        <v>31</v>
      </c>
      <c r="N18" s="13">
        <v>6</v>
      </c>
      <c r="O18" s="13">
        <v>3</v>
      </c>
      <c r="P18" s="13">
        <v>162</v>
      </c>
      <c r="Q18" s="13">
        <v>111</v>
      </c>
      <c r="R18" s="13">
        <v>44</v>
      </c>
      <c r="S18" s="13">
        <v>41</v>
      </c>
      <c r="T18" s="13" t="s">
        <v>59</v>
      </c>
      <c r="U18" s="13" t="s">
        <v>59</v>
      </c>
      <c r="V18" s="13">
        <v>1</v>
      </c>
      <c r="W18" s="13">
        <v>2</v>
      </c>
      <c r="X18" s="13">
        <v>12</v>
      </c>
      <c r="Y18" s="13" t="s">
        <v>59</v>
      </c>
      <c r="Z18" s="29">
        <f t="shared" si="1"/>
        <v>41.4</v>
      </c>
      <c r="AA18" s="29">
        <f t="shared" si="2"/>
        <v>19.9</v>
      </c>
      <c r="AB18" s="26"/>
    </row>
    <row r="19" spans="2:28" ht="21" customHeight="1">
      <c r="B19" s="24"/>
      <c r="C19" s="18" t="s">
        <v>25</v>
      </c>
      <c r="D19" s="24"/>
      <c r="E19" s="19">
        <f t="shared" si="4"/>
        <v>1865</v>
      </c>
      <c r="F19" s="27">
        <f t="shared" si="5"/>
        <v>927</v>
      </c>
      <c r="G19" s="27">
        <f t="shared" si="6"/>
        <v>938</v>
      </c>
      <c r="H19" s="13">
        <v>422</v>
      </c>
      <c r="I19" s="13">
        <v>406</v>
      </c>
      <c r="J19" s="13">
        <v>131</v>
      </c>
      <c r="K19" s="13">
        <v>204</v>
      </c>
      <c r="L19" s="13">
        <v>91</v>
      </c>
      <c r="M19" s="13">
        <v>68</v>
      </c>
      <c r="N19" s="13">
        <v>20</v>
      </c>
      <c r="O19" s="13" t="s">
        <v>59</v>
      </c>
      <c r="P19" s="13">
        <v>201</v>
      </c>
      <c r="Q19" s="13">
        <v>173</v>
      </c>
      <c r="R19" s="13">
        <v>61</v>
      </c>
      <c r="S19" s="13">
        <v>87</v>
      </c>
      <c r="T19" s="13">
        <v>1</v>
      </c>
      <c r="U19" s="13" t="s">
        <v>59</v>
      </c>
      <c r="V19" s="13" t="s">
        <v>59</v>
      </c>
      <c r="W19" s="13" t="s">
        <v>59</v>
      </c>
      <c r="X19" s="13">
        <v>2</v>
      </c>
      <c r="Y19" s="13" t="s">
        <v>59</v>
      </c>
      <c r="Z19" s="29">
        <f t="shared" si="1"/>
        <v>44.4</v>
      </c>
      <c r="AA19" s="29">
        <f t="shared" si="2"/>
        <v>20.2</v>
      </c>
      <c r="AB19" s="26"/>
    </row>
    <row r="20" spans="2:28" ht="21" customHeight="1">
      <c r="B20" s="24"/>
      <c r="C20" s="18" t="s">
        <v>52</v>
      </c>
      <c r="D20" s="24"/>
      <c r="E20" s="19">
        <f t="shared" si="4"/>
        <v>724</v>
      </c>
      <c r="F20" s="27">
        <f t="shared" si="5"/>
        <v>382</v>
      </c>
      <c r="G20" s="27">
        <f t="shared" si="6"/>
        <v>342</v>
      </c>
      <c r="H20" s="13">
        <v>165</v>
      </c>
      <c r="I20" s="13">
        <v>176</v>
      </c>
      <c r="J20" s="13">
        <v>51</v>
      </c>
      <c r="K20" s="13">
        <v>82</v>
      </c>
      <c r="L20" s="13">
        <v>36</v>
      </c>
      <c r="M20" s="13">
        <v>15</v>
      </c>
      <c r="N20" s="13">
        <v>8</v>
      </c>
      <c r="O20" s="13" t="s">
        <v>59</v>
      </c>
      <c r="P20" s="13">
        <v>112</v>
      </c>
      <c r="Q20" s="13">
        <v>56</v>
      </c>
      <c r="R20" s="13">
        <v>10</v>
      </c>
      <c r="S20" s="13">
        <v>13</v>
      </c>
      <c r="T20" s="13" t="s">
        <v>59</v>
      </c>
      <c r="U20" s="13" t="s">
        <v>59</v>
      </c>
      <c r="V20" s="13" t="s">
        <v>59</v>
      </c>
      <c r="W20" s="13">
        <v>1</v>
      </c>
      <c r="X20" s="13">
        <v>1</v>
      </c>
      <c r="Y20" s="13" t="s">
        <v>59</v>
      </c>
      <c r="Z20" s="29">
        <f t="shared" si="1"/>
        <v>47.1</v>
      </c>
      <c r="AA20" s="29">
        <f t="shared" si="2"/>
        <v>23.5</v>
      </c>
      <c r="AB20" s="26"/>
    </row>
    <row r="21" spans="2:28" ht="21" customHeight="1">
      <c r="B21" s="24"/>
      <c r="C21" s="18" t="s">
        <v>26</v>
      </c>
      <c r="D21" s="24"/>
      <c r="E21" s="19">
        <f t="shared" si="4"/>
        <v>951</v>
      </c>
      <c r="F21" s="27">
        <f t="shared" si="5"/>
        <v>455</v>
      </c>
      <c r="G21" s="27">
        <f t="shared" si="6"/>
        <v>496</v>
      </c>
      <c r="H21" s="13">
        <f>109+234</f>
        <v>343</v>
      </c>
      <c r="I21" s="13">
        <v>311</v>
      </c>
      <c r="J21" s="13">
        <f>21+19</f>
        <v>40</v>
      </c>
      <c r="K21" s="13">
        <v>110</v>
      </c>
      <c r="L21" s="13">
        <f>6+20</f>
        <v>26</v>
      </c>
      <c r="M21" s="13">
        <v>18</v>
      </c>
      <c r="N21" s="13">
        <v>1</v>
      </c>
      <c r="O21" s="13" t="s">
        <v>59</v>
      </c>
      <c r="P21" s="13">
        <f>23+7</f>
        <v>30</v>
      </c>
      <c r="Q21" s="13">
        <f>40+1</f>
        <v>41</v>
      </c>
      <c r="R21" s="13">
        <f>11+4</f>
        <v>15</v>
      </c>
      <c r="S21" s="13">
        <v>16</v>
      </c>
      <c r="T21" s="13" t="s">
        <v>59</v>
      </c>
      <c r="U21" s="13" t="s">
        <v>59</v>
      </c>
      <c r="V21" s="13" t="s">
        <v>59</v>
      </c>
      <c r="W21" s="13" t="s">
        <v>59</v>
      </c>
      <c r="X21" s="13">
        <v>3</v>
      </c>
      <c r="Y21" s="13" t="s">
        <v>59</v>
      </c>
      <c r="Z21" s="29">
        <f t="shared" si="1"/>
        <v>68.8</v>
      </c>
      <c r="AA21" s="29">
        <f t="shared" si="2"/>
        <v>7.8</v>
      </c>
      <c r="AB21" s="26"/>
    </row>
    <row r="22" spans="2:28" ht="21" customHeight="1">
      <c r="B22" s="24"/>
      <c r="C22" s="18" t="s">
        <v>27</v>
      </c>
      <c r="D22" s="24"/>
      <c r="E22" s="19">
        <f t="shared" si="4"/>
        <v>943</v>
      </c>
      <c r="F22" s="27">
        <f t="shared" si="5"/>
        <v>545</v>
      </c>
      <c r="G22" s="27">
        <f t="shared" si="6"/>
        <v>398</v>
      </c>
      <c r="H22" s="13">
        <v>206</v>
      </c>
      <c r="I22" s="13">
        <v>176</v>
      </c>
      <c r="J22" s="13">
        <v>96</v>
      </c>
      <c r="K22" s="13">
        <v>105</v>
      </c>
      <c r="L22" s="13">
        <v>100</v>
      </c>
      <c r="M22" s="13">
        <v>38</v>
      </c>
      <c r="N22" s="13">
        <v>6</v>
      </c>
      <c r="O22" s="13">
        <v>2</v>
      </c>
      <c r="P22" s="13">
        <v>114</v>
      </c>
      <c r="Q22" s="13">
        <v>49</v>
      </c>
      <c r="R22" s="13">
        <v>23</v>
      </c>
      <c r="S22" s="13">
        <v>28</v>
      </c>
      <c r="T22" s="13" t="s">
        <v>59</v>
      </c>
      <c r="U22" s="13" t="s">
        <v>59</v>
      </c>
      <c r="V22" s="13" t="s">
        <v>59</v>
      </c>
      <c r="W22" s="13" t="s">
        <v>59</v>
      </c>
      <c r="X22" s="13">
        <v>6</v>
      </c>
      <c r="Y22" s="13" t="s">
        <v>59</v>
      </c>
      <c r="Z22" s="29">
        <f t="shared" si="1"/>
        <v>40.5</v>
      </c>
      <c r="AA22" s="29">
        <f t="shared" si="2"/>
        <v>17.9</v>
      </c>
      <c r="AB22" s="26"/>
    </row>
    <row r="23" spans="2:28" ht="21" customHeight="1">
      <c r="B23" s="24"/>
      <c r="C23" s="18" t="s">
        <v>53</v>
      </c>
      <c r="D23" s="24"/>
      <c r="E23" s="19">
        <f t="shared" si="4"/>
        <v>646</v>
      </c>
      <c r="F23" s="27">
        <f t="shared" si="5"/>
        <v>400</v>
      </c>
      <c r="G23" s="27">
        <f t="shared" si="6"/>
        <v>246</v>
      </c>
      <c r="H23" s="13">
        <f>325-234</f>
        <v>91</v>
      </c>
      <c r="I23" s="13">
        <v>61</v>
      </c>
      <c r="J23" s="13">
        <f>116-19</f>
        <v>97</v>
      </c>
      <c r="K23" s="13">
        <v>69</v>
      </c>
      <c r="L23" s="13">
        <f>42-20</f>
        <v>22</v>
      </c>
      <c r="M23" s="13">
        <v>12</v>
      </c>
      <c r="N23" s="13">
        <v>12</v>
      </c>
      <c r="O23" s="13">
        <v>9</v>
      </c>
      <c r="P23" s="13">
        <f>154-7</f>
        <v>147</v>
      </c>
      <c r="Q23" s="13">
        <f>66-1</f>
        <v>65</v>
      </c>
      <c r="R23" s="13">
        <f>35-4</f>
        <v>31</v>
      </c>
      <c r="S23" s="13">
        <v>30</v>
      </c>
      <c r="T23" s="13" t="s">
        <v>59</v>
      </c>
      <c r="U23" s="13" t="s">
        <v>59</v>
      </c>
      <c r="V23" s="13" t="s">
        <v>59</v>
      </c>
      <c r="W23" s="13" t="s">
        <v>59</v>
      </c>
      <c r="X23" s="13">
        <v>9</v>
      </c>
      <c r="Y23" s="13" t="s">
        <v>59</v>
      </c>
      <c r="Z23" s="29">
        <f t="shared" si="1"/>
        <v>23.5</v>
      </c>
      <c r="AA23" s="29">
        <f t="shared" si="2"/>
        <v>34.2</v>
      </c>
      <c r="AB23" s="26"/>
    </row>
    <row r="24" spans="2:28" ht="21" customHeight="1">
      <c r="B24" s="24"/>
      <c r="C24" s="18" t="s">
        <v>28</v>
      </c>
      <c r="D24" s="24"/>
      <c r="E24" s="19">
        <f t="shared" si="4"/>
        <v>636</v>
      </c>
      <c r="F24" s="27">
        <f t="shared" si="5"/>
        <v>366</v>
      </c>
      <c r="G24" s="27">
        <f t="shared" si="6"/>
        <v>270</v>
      </c>
      <c r="H24" s="13">
        <v>167</v>
      </c>
      <c r="I24" s="13">
        <v>124</v>
      </c>
      <c r="J24" s="13">
        <v>46</v>
      </c>
      <c r="K24" s="13">
        <v>69</v>
      </c>
      <c r="L24" s="13">
        <v>49</v>
      </c>
      <c r="M24" s="13">
        <v>29</v>
      </c>
      <c r="N24" s="13">
        <v>9</v>
      </c>
      <c r="O24" s="13">
        <v>7</v>
      </c>
      <c r="P24" s="13">
        <v>83</v>
      </c>
      <c r="Q24" s="13">
        <v>34</v>
      </c>
      <c r="R24" s="13">
        <v>12</v>
      </c>
      <c r="S24" s="13">
        <v>7</v>
      </c>
      <c r="T24" s="13" t="s">
        <v>59</v>
      </c>
      <c r="U24" s="13" t="s">
        <v>59</v>
      </c>
      <c r="V24" s="13" t="s">
        <v>59</v>
      </c>
      <c r="W24" s="13" t="s">
        <v>59</v>
      </c>
      <c r="X24" s="13">
        <v>5</v>
      </c>
      <c r="Y24" s="13" t="s">
        <v>59</v>
      </c>
      <c r="Z24" s="29">
        <f t="shared" si="1"/>
        <v>45.8</v>
      </c>
      <c r="AA24" s="29">
        <f t="shared" si="2"/>
        <v>19.2</v>
      </c>
      <c r="AB24" s="26"/>
    </row>
    <row r="25" spans="2:28" ht="21" customHeight="1">
      <c r="B25" s="24"/>
      <c r="C25" s="18" t="s">
        <v>54</v>
      </c>
      <c r="D25" s="24"/>
      <c r="E25" s="19">
        <f t="shared" si="4"/>
        <v>565</v>
      </c>
      <c r="F25" s="27">
        <f t="shared" si="5"/>
        <v>273</v>
      </c>
      <c r="G25" s="27">
        <f t="shared" si="6"/>
        <v>292</v>
      </c>
      <c r="H25" s="13">
        <v>80</v>
      </c>
      <c r="I25" s="13">
        <v>145</v>
      </c>
      <c r="J25" s="13">
        <v>47</v>
      </c>
      <c r="K25" s="13">
        <v>54</v>
      </c>
      <c r="L25" s="13">
        <v>31</v>
      </c>
      <c r="M25" s="13">
        <v>11</v>
      </c>
      <c r="N25" s="13">
        <v>6</v>
      </c>
      <c r="O25" s="13" t="s">
        <v>59</v>
      </c>
      <c r="P25" s="13">
        <v>82</v>
      </c>
      <c r="Q25" s="13">
        <v>46</v>
      </c>
      <c r="R25" s="13">
        <v>27</v>
      </c>
      <c r="S25" s="13">
        <v>36</v>
      </c>
      <c r="T25" s="13" t="s">
        <v>59</v>
      </c>
      <c r="U25" s="13" t="s">
        <v>59</v>
      </c>
      <c r="V25" s="13" t="s">
        <v>59</v>
      </c>
      <c r="W25" s="13" t="s">
        <v>59</v>
      </c>
      <c r="X25" s="13" t="s">
        <v>59</v>
      </c>
      <c r="Y25" s="13" t="s">
        <v>59</v>
      </c>
      <c r="Z25" s="29">
        <f t="shared" si="1"/>
        <v>39.8</v>
      </c>
      <c r="AA25" s="29">
        <f t="shared" si="2"/>
        <v>22.7</v>
      </c>
      <c r="AB25" s="26"/>
    </row>
    <row r="26" spans="2:28" ht="21" customHeight="1">
      <c r="B26" s="44" t="s">
        <v>8</v>
      </c>
      <c r="C26" s="44"/>
      <c r="D26" s="4"/>
      <c r="E26" s="11">
        <f aca="true" t="shared" si="7" ref="E26:Y26">IF(SUM(E27:E47)&gt;0,SUM(E27:E47),"－")</f>
        <v>3592</v>
      </c>
      <c r="F26" s="14">
        <f t="shared" si="7"/>
        <v>1703</v>
      </c>
      <c r="G26" s="14">
        <f t="shared" si="7"/>
        <v>1889</v>
      </c>
      <c r="H26" s="14">
        <f t="shared" si="7"/>
        <v>452</v>
      </c>
      <c r="I26" s="14">
        <f t="shared" si="7"/>
        <v>518</v>
      </c>
      <c r="J26" s="14">
        <f t="shared" si="7"/>
        <v>487</v>
      </c>
      <c r="K26" s="14">
        <f t="shared" si="7"/>
        <v>530</v>
      </c>
      <c r="L26" s="14">
        <f>IF(SUM(L27:L47)&gt;0,SUM(L27:L47),"－")</f>
        <v>50</v>
      </c>
      <c r="M26" s="14">
        <f>IF(SUM(M27:M47)&gt;0,SUM(M27:M47),"－")</f>
        <v>123</v>
      </c>
      <c r="N26" s="14">
        <f t="shared" si="7"/>
        <v>52</v>
      </c>
      <c r="O26" s="14">
        <f t="shared" si="7"/>
        <v>24</v>
      </c>
      <c r="P26" s="14">
        <f t="shared" si="7"/>
        <v>524</v>
      </c>
      <c r="Q26" s="14">
        <f t="shared" si="7"/>
        <v>522</v>
      </c>
      <c r="R26" s="14">
        <f t="shared" si="7"/>
        <v>138</v>
      </c>
      <c r="S26" s="14">
        <f t="shared" si="7"/>
        <v>172</v>
      </c>
      <c r="T26" s="14" t="str">
        <f t="shared" si="7"/>
        <v>－</v>
      </c>
      <c r="U26" s="14" t="str">
        <f t="shared" si="7"/>
        <v>－</v>
      </c>
      <c r="V26" s="14">
        <f t="shared" si="7"/>
        <v>3</v>
      </c>
      <c r="W26" s="14">
        <f t="shared" si="7"/>
        <v>2</v>
      </c>
      <c r="X26" s="14">
        <f t="shared" si="7"/>
        <v>62</v>
      </c>
      <c r="Y26" s="14" t="str">
        <f t="shared" si="7"/>
        <v>－</v>
      </c>
      <c r="Z26" s="16">
        <f t="shared" si="1"/>
        <v>27</v>
      </c>
      <c r="AA26" s="16">
        <f t="shared" si="2"/>
        <v>31</v>
      </c>
      <c r="AB26" s="26"/>
    </row>
    <row r="27" spans="2:28" ht="21" customHeight="1">
      <c r="B27" s="24"/>
      <c r="C27" s="18" t="s">
        <v>0</v>
      </c>
      <c r="D27" s="24"/>
      <c r="E27" s="19">
        <f aca="true" t="shared" si="8" ref="E27:E47">IF(SUM(H27:U27)=SUM(F27:G27),IF(SUM(F27:G27)&gt;0,SUM(F27:G27),"－"),"ｴﾗｰ")</f>
        <v>169</v>
      </c>
      <c r="F27" s="27" t="str">
        <f aca="true" t="shared" si="9" ref="F27:F47">IF(SUM(H27)+SUM(J27)+SUM(L27)+SUM(N27)+SUM(P27)+SUM(R27)+SUM(T27)&gt;0,SUM(H27)+SUM(J27)+SUM(L27)+SUM(N27)+SUM(P27)+SUM(R27)+SUM(T27),"－")</f>
        <v>－</v>
      </c>
      <c r="G27" s="27">
        <f aca="true" t="shared" si="10" ref="G27:G47">IF(SUM(I27)+SUM(K27)+SUM(M27)+SUM(O27)+SUM(Q27)+SUM(S27)+SUM(U27)&gt;0,SUM(I27)+SUM(K27)+SUM(M27)+SUM(O27)+SUM(Q27)+SUM(S27)+SUM(U27),"－")</f>
        <v>169</v>
      </c>
      <c r="H27" s="13" t="s">
        <v>59</v>
      </c>
      <c r="I27" s="13">
        <v>23</v>
      </c>
      <c r="J27" s="13" t="s">
        <v>59</v>
      </c>
      <c r="K27" s="13">
        <v>39</v>
      </c>
      <c r="L27" s="13" t="s">
        <v>59</v>
      </c>
      <c r="M27" s="13">
        <v>21</v>
      </c>
      <c r="N27" s="13" t="s">
        <v>59</v>
      </c>
      <c r="O27" s="13">
        <v>5</v>
      </c>
      <c r="P27" s="13" t="s">
        <v>59</v>
      </c>
      <c r="Q27" s="13">
        <v>53</v>
      </c>
      <c r="R27" s="13" t="s">
        <v>59</v>
      </c>
      <c r="S27" s="13">
        <v>28</v>
      </c>
      <c r="T27" s="13" t="s">
        <v>10</v>
      </c>
      <c r="U27" s="13" t="s">
        <v>10</v>
      </c>
      <c r="V27" s="13" t="s">
        <v>10</v>
      </c>
      <c r="W27" s="13" t="s">
        <v>10</v>
      </c>
      <c r="X27" s="13">
        <v>6</v>
      </c>
      <c r="Y27" s="13" t="s">
        <v>10</v>
      </c>
      <c r="Z27" s="29">
        <f t="shared" si="1"/>
        <v>13.6</v>
      </c>
      <c r="AA27" s="29">
        <f t="shared" si="2"/>
        <v>34.9</v>
      </c>
      <c r="AB27" s="26"/>
    </row>
    <row r="28" spans="2:28" ht="21" customHeight="1">
      <c r="B28" s="24"/>
      <c r="C28" s="18" t="s">
        <v>1</v>
      </c>
      <c r="D28" s="24"/>
      <c r="E28" s="19">
        <f t="shared" si="8"/>
        <v>143</v>
      </c>
      <c r="F28" s="27">
        <f t="shared" si="9"/>
        <v>96</v>
      </c>
      <c r="G28" s="27">
        <f t="shared" si="10"/>
        <v>47</v>
      </c>
      <c r="H28" s="13">
        <v>16</v>
      </c>
      <c r="I28" s="13">
        <v>7</v>
      </c>
      <c r="J28" s="13">
        <v>21</v>
      </c>
      <c r="K28" s="13">
        <v>12</v>
      </c>
      <c r="L28" s="13" t="s">
        <v>59</v>
      </c>
      <c r="M28" s="13">
        <v>1</v>
      </c>
      <c r="N28" s="13">
        <v>2</v>
      </c>
      <c r="O28" s="13">
        <v>1</v>
      </c>
      <c r="P28" s="13">
        <v>50</v>
      </c>
      <c r="Q28" s="13">
        <v>20</v>
      </c>
      <c r="R28" s="13">
        <v>7</v>
      </c>
      <c r="S28" s="13">
        <v>6</v>
      </c>
      <c r="T28" s="13" t="s">
        <v>11</v>
      </c>
      <c r="U28" s="13" t="s">
        <v>11</v>
      </c>
      <c r="V28" s="13" t="s">
        <v>11</v>
      </c>
      <c r="W28" s="13" t="s">
        <v>11</v>
      </c>
      <c r="X28" s="13">
        <v>1</v>
      </c>
      <c r="Y28" s="13" t="s">
        <v>11</v>
      </c>
      <c r="Z28" s="29">
        <f t="shared" si="1"/>
        <v>16.1</v>
      </c>
      <c r="AA28" s="29">
        <f t="shared" si="2"/>
        <v>49.7</v>
      </c>
      <c r="AB28" s="26"/>
    </row>
    <row r="29" spans="2:28" ht="21" customHeight="1">
      <c r="B29" s="24"/>
      <c r="C29" s="18" t="s">
        <v>2</v>
      </c>
      <c r="D29" s="24"/>
      <c r="E29" s="19">
        <f t="shared" si="8"/>
        <v>583</v>
      </c>
      <c r="F29" s="27">
        <f t="shared" si="9"/>
        <v>256</v>
      </c>
      <c r="G29" s="27">
        <f t="shared" si="10"/>
        <v>327</v>
      </c>
      <c r="H29" s="13">
        <v>123</v>
      </c>
      <c r="I29" s="13">
        <v>172</v>
      </c>
      <c r="J29" s="13">
        <v>55</v>
      </c>
      <c r="K29" s="13">
        <v>74</v>
      </c>
      <c r="L29" s="13">
        <v>12</v>
      </c>
      <c r="M29" s="13">
        <v>34</v>
      </c>
      <c r="N29" s="13">
        <v>7</v>
      </c>
      <c r="O29" s="13">
        <v>7</v>
      </c>
      <c r="P29" s="13">
        <v>24</v>
      </c>
      <c r="Q29" s="13">
        <v>16</v>
      </c>
      <c r="R29" s="13">
        <v>35</v>
      </c>
      <c r="S29" s="13">
        <v>24</v>
      </c>
      <c r="T29" s="13" t="s">
        <v>72</v>
      </c>
      <c r="U29" s="13" t="s">
        <v>72</v>
      </c>
      <c r="V29" s="13" t="s">
        <v>11</v>
      </c>
      <c r="W29" s="13" t="s">
        <v>11</v>
      </c>
      <c r="X29" s="13">
        <v>6</v>
      </c>
      <c r="Y29" s="13" t="s">
        <v>11</v>
      </c>
      <c r="Z29" s="29">
        <f t="shared" si="1"/>
        <v>50.6</v>
      </c>
      <c r="AA29" s="29">
        <f t="shared" si="2"/>
        <v>7.9</v>
      </c>
      <c r="AB29" s="26"/>
    </row>
    <row r="30" spans="2:28" ht="21" customHeight="1">
      <c r="B30" s="24"/>
      <c r="C30" s="18" t="s">
        <v>3</v>
      </c>
      <c r="D30" s="24"/>
      <c r="E30" s="19">
        <f t="shared" si="8"/>
        <v>235</v>
      </c>
      <c r="F30" s="27">
        <f t="shared" si="9"/>
        <v>130</v>
      </c>
      <c r="G30" s="27">
        <f t="shared" si="10"/>
        <v>105</v>
      </c>
      <c r="H30" s="13">
        <v>32</v>
      </c>
      <c r="I30" s="13">
        <v>34</v>
      </c>
      <c r="J30" s="13">
        <v>45</v>
      </c>
      <c r="K30" s="13">
        <v>25</v>
      </c>
      <c r="L30" s="13">
        <v>10</v>
      </c>
      <c r="M30" s="13">
        <v>1</v>
      </c>
      <c r="N30" s="13">
        <v>18</v>
      </c>
      <c r="O30" s="13">
        <v>5</v>
      </c>
      <c r="P30" s="13">
        <v>21</v>
      </c>
      <c r="Q30" s="13">
        <v>33</v>
      </c>
      <c r="R30" s="13">
        <v>4</v>
      </c>
      <c r="S30" s="13">
        <v>7</v>
      </c>
      <c r="T30" s="13" t="s">
        <v>12</v>
      </c>
      <c r="U30" s="13" t="s">
        <v>12</v>
      </c>
      <c r="V30" s="13" t="s">
        <v>11</v>
      </c>
      <c r="W30" s="13" t="s">
        <v>12</v>
      </c>
      <c r="X30" s="13">
        <v>4</v>
      </c>
      <c r="Y30" s="13" t="s">
        <v>11</v>
      </c>
      <c r="Z30" s="29">
        <f t="shared" si="1"/>
        <v>28.1</v>
      </c>
      <c r="AA30" s="29">
        <f t="shared" si="2"/>
        <v>24.7</v>
      </c>
      <c r="AB30" s="26"/>
    </row>
    <row r="31" spans="2:28" ht="21" customHeight="1">
      <c r="B31" s="24"/>
      <c r="C31" s="18" t="s">
        <v>4</v>
      </c>
      <c r="D31" s="24"/>
      <c r="E31" s="19">
        <f t="shared" si="8"/>
        <v>68</v>
      </c>
      <c r="F31" s="27">
        <f t="shared" si="9"/>
        <v>32</v>
      </c>
      <c r="G31" s="27">
        <f t="shared" si="10"/>
        <v>36</v>
      </c>
      <c r="H31" s="13">
        <v>3</v>
      </c>
      <c r="I31" s="13">
        <v>2</v>
      </c>
      <c r="J31" s="13">
        <v>11</v>
      </c>
      <c r="K31" s="13">
        <v>11</v>
      </c>
      <c r="L31" s="13">
        <v>1</v>
      </c>
      <c r="M31" s="13" t="s">
        <v>59</v>
      </c>
      <c r="N31" s="13">
        <v>2</v>
      </c>
      <c r="O31" s="13" t="s">
        <v>59</v>
      </c>
      <c r="P31" s="13">
        <v>12</v>
      </c>
      <c r="Q31" s="13">
        <v>21</v>
      </c>
      <c r="R31" s="13">
        <v>3</v>
      </c>
      <c r="S31" s="13">
        <v>2</v>
      </c>
      <c r="T31" s="13" t="s">
        <v>5</v>
      </c>
      <c r="U31" s="13" t="s">
        <v>5</v>
      </c>
      <c r="V31" s="13" t="s">
        <v>5</v>
      </c>
      <c r="W31" s="13" t="s">
        <v>5</v>
      </c>
      <c r="X31" s="13" t="s">
        <v>5</v>
      </c>
      <c r="Y31" s="13" t="s">
        <v>11</v>
      </c>
      <c r="Z31" s="29">
        <f t="shared" si="1"/>
        <v>7.4</v>
      </c>
      <c r="AA31" s="29">
        <f t="shared" si="2"/>
        <v>48.5</v>
      </c>
      <c r="AB31" s="26"/>
    </row>
    <row r="32" spans="2:28" ht="21" customHeight="1">
      <c r="B32" s="24"/>
      <c r="C32" s="18" t="s">
        <v>67</v>
      </c>
      <c r="D32" s="24"/>
      <c r="E32" s="19">
        <f t="shared" si="8"/>
        <v>102</v>
      </c>
      <c r="F32" s="27">
        <f t="shared" si="9"/>
        <v>56</v>
      </c>
      <c r="G32" s="27">
        <f t="shared" si="10"/>
        <v>46</v>
      </c>
      <c r="H32" s="13">
        <v>5</v>
      </c>
      <c r="I32" s="13">
        <v>4</v>
      </c>
      <c r="J32" s="13">
        <v>23</v>
      </c>
      <c r="K32" s="13">
        <v>13</v>
      </c>
      <c r="L32" s="13" t="s">
        <v>59</v>
      </c>
      <c r="M32" s="13" t="s">
        <v>59</v>
      </c>
      <c r="N32" s="13">
        <v>3</v>
      </c>
      <c r="O32" s="13" t="s">
        <v>59</v>
      </c>
      <c r="P32" s="13">
        <v>19</v>
      </c>
      <c r="Q32" s="13">
        <v>18</v>
      </c>
      <c r="R32" s="13">
        <v>6</v>
      </c>
      <c r="S32" s="13">
        <v>11</v>
      </c>
      <c r="T32" s="13" t="s">
        <v>61</v>
      </c>
      <c r="U32" s="13" t="s">
        <v>61</v>
      </c>
      <c r="V32" s="13" t="s">
        <v>61</v>
      </c>
      <c r="W32" s="13" t="s">
        <v>61</v>
      </c>
      <c r="X32" s="13" t="s">
        <v>61</v>
      </c>
      <c r="Y32" s="13" t="s">
        <v>61</v>
      </c>
      <c r="Z32" s="29">
        <f t="shared" si="1"/>
        <v>8.8</v>
      </c>
      <c r="AA32" s="29">
        <f t="shared" si="2"/>
        <v>36.3</v>
      </c>
      <c r="AB32" s="26"/>
    </row>
    <row r="33" spans="2:28" ht="21" customHeight="1">
      <c r="B33" s="24"/>
      <c r="C33" s="18" t="s">
        <v>68</v>
      </c>
      <c r="D33" s="24"/>
      <c r="E33" s="19">
        <f t="shared" si="8"/>
        <v>97</v>
      </c>
      <c r="F33" s="27">
        <f t="shared" si="9"/>
        <v>69</v>
      </c>
      <c r="G33" s="27">
        <f t="shared" si="10"/>
        <v>28</v>
      </c>
      <c r="H33" s="13">
        <v>11</v>
      </c>
      <c r="I33" s="13">
        <v>6</v>
      </c>
      <c r="J33" s="13">
        <v>18</v>
      </c>
      <c r="K33" s="13">
        <v>7</v>
      </c>
      <c r="L33" s="13">
        <v>1</v>
      </c>
      <c r="M33" s="13" t="s">
        <v>59</v>
      </c>
      <c r="N33" s="13" t="s">
        <v>59</v>
      </c>
      <c r="O33" s="13" t="s">
        <v>59</v>
      </c>
      <c r="P33" s="13">
        <v>36</v>
      </c>
      <c r="Q33" s="13">
        <v>13</v>
      </c>
      <c r="R33" s="13">
        <v>3</v>
      </c>
      <c r="S33" s="13">
        <v>2</v>
      </c>
      <c r="T33" s="13" t="s">
        <v>5</v>
      </c>
      <c r="U33" s="13" t="s">
        <v>5</v>
      </c>
      <c r="V33" s="13" t="s">
        <v>5</v>
      </c>
      <c r="W33" s="13" t="s">
        <v>61</v>
      </c>
      <c r="X33" s="13" t="s">
        <v>61</v>
      </c>
      <c r="Y33" s="13" t="s">
        <v>61</v>
      </c>
      <c r="Z33" s="29">
        <f>ROUND(SUM(H33:I33)/E33*100,1)</f>
        <v>17.5</v>
      </c>
      <c r="AA33" s="29">
        <f t="shared" si="2"/>
        <v>50.5</v>
      </c>
      <c r="AB33" s="26"/>
    </row>
    <row r="34" spans="2:28" ht="21" customHeight="1">
      <c r="B34" s="24"/>
      <c r="C34" s="18" t="s">
        <v>42</v>
      </c>
      <c r="D34" s="24"/>
      <c r="E34" s="19">
        <f t="shared" si="8"/>
        <v>226</v>
      </c>
      <c r="F34" s="27">
        <f t="shared" si="9"/>
        <v>181</v>
      </c>
      <c r="G34" s="27">
        <f t="shared" si="10"/>
        <v>45</v>
      </c>
      <c r="H34" s="13">
        <v>37</v>
      </c>
      <c r="I34" s="13">
        <v>2</v>
      </c>
      <c r="J34" s="13">
        <v>52</v>
      </c>
      <c r="K34" s="13">
        <v>10</v>
      </c>
      <c r="L34" s="13">
        <v>8</v>
      </c>
      <c r="M34" s="13">
        <v>6</v>
      </c>
      <c r="N34" s="13">
        <v>11</v>
      </c>
      <c r="O34" s="13">
        <v>1</v>
      </c>
      <c r="P34" s="13">
        <v>67</v>
      </c>
      <c r="Q34" s="13">
        <v>24</v>
      </c>
      <c r="R34" s="13">
        <v>6</v>
      </c>
      <c r="S34" s="13">
        <v>2</v>
      </c>
      <c r="T34" s="13" t="s">
        <v>13</v>
      </c>
      <c r="U34" s="13" t="s">
        <v>13</v>
      </c>
      <c r="V34" s="13">
        <v>2</v>
      </c>
      <c r="W34" s="13" t="s">
        <v>61</v>
      </c>
      <c r="X34" s="13">
        <v>11</v>
      </c>
      <c r="Y34" s="13" t="s">
        <v>13</v>
      </c>
      <c r="Z34" s="29">
        <f t="shared" si="1"/>
        <v>17.3</v>
      </c>
      <c r="AA34" s="29">
        <f t="shared" si="2"/>
        <v>46</v>
      </c>
      <c r="AB34" s="26"/>
    </row>
    <row r="35" spans="2:28" ht="21" customHeight="1">
      <c r="B35" s="24"/>
      <c r="C35" s="18" t="s">
        <v>6</v>
      </c>
      <c r="D35" s="24"/>
      <c r="E35" s="19">
        <f t="shared" si="8"/>
        <v>191</v>
      </c>
      <c r="F35" s="27" t="str">
        <f t="shared" si="9"/>
        <v>－</v>
      </c>
      <c r="G35" s="27">
        <f t="shared" si="10"/>
        <v>191</v>
      </c>
      <c r="H35" s="13" t="s">
        <v>59</v>
      </c>
      <c r="I35" s="13">
        <v>75</v>
      </c>
      <c r="J35" s="13" t="s">
        <v>59</v>
      </c>
      <c r="K35" s="13">
        <v>66</v>
      </c>
      <c r="L35" s="13" t="s">
        <v>59</v>
      </c>
      <c r="M35" s="13">
        <v>5</v>
      </c>
      <c r="N35" s="13" t="s">
        <v>59</v>
      </c>
      <c r="O35" s="13">
        <v>1</v>
      </c>
      <c r="P35" s="13" t="s">
        <v>59</v>
      </c>
      <c r="Q35" s="13">
        <v>44</v>
      </c>
      <c r="R35" s="13" t="s">
        <v>59</v>
      </c>
      <c r="S35" s="13" t="s">
        <v>59</v>
      </c>
      <c r="T35" s="13" t="s">
        <v>14</v>
      </c>
      <c r="U35" s="13" t="s">
        <v>14</v>
      </c>
      <c r="V35" s="13" t="s">
        <v>5</v>
      </c>
      <c r="W35" s="13">
        <v>1</v>
      </c>
      <c r="X35" s="13">
        <v>5</v>
      </c>
      <c r="Y35" s="13" t="s">
        <v>13</v>
      </c>
      <c r="Z35" s="29">
        <f t="shared" si="1"/>
        <v>39.3</v>
      </c>
      <c r="AA35" s="29">
        <f t="shared" si="2"/>
        <v>26.2</v>
      </c>
      <c r="AB35" s="26"/>
    </row>
    <row r="36" spans="2:28" ht="21" customHeight="1">
      <c r="B36" s="24"/>
      <c r="C36" s="18" t="s">
        <v>43</v>
      </c>
      <c r="D36" s="24"/>
      <c r="E36" s="19">
        <f t="shared" si="8"/>
        <v>62</v>
      </c>
      <c r="F36" s="27">
        <f t="shared" si="9"/>
        <v>37</v>
      </c>
      <c r="G36" s="27">
        <f t="shared" si="10"/>
        <v>25</v>
      </c>
      <c r="H36" s="13">
        <v>5</v>
      </c>
      <c r="I36" s="13">
        <v>3</v>
      </c>
      <c r="J36" s="13">
        <v>16</v>
      </c>
      <c r="K36" s="13">
        <v>5</v>
      </c>
      <c r="L36" s="13" t="s">
        <v>59</v>
      </c>
      <c r="M36" s="13">
        <v>1</v>
      </c>
      <c r="N36" s="13" t="s">
        <v>59</v>
      </c>
      <c r="O36" s="13" t="s">
        <v>59</v>
      </c>
      <c r="P36" s="13">
        <v>15</v>
      </c>
      <c r="Q36" s="13">
        <v>13</v>
      </c>
      <c r="R36" s="13">
        <v>1</v>
      </c>
      <c r="S36" s="13">
        <v>3</v>
      </c>
      <c r="T36" s="13" t="s">
        <v>13</v>
      </c>
      <c r="U36" s="13" t="s">
        <v>13</v>
      </c>
      <c r="V36" s="13" t="s">
        <v>61</v>
      </c>
      <c r="W36" s="13">
        <v>1</v>
      </c>
      <c r="X36" s="13">
        <v>1</v>
      </c>
      <c r="Y36" s="13" t="s">
        <v>61</v>
      </c>
      <c r="Z36" s="29">
        <f t="shared" si="1"/>
        <v>12.9</v>
      </c>
      <c r="AA36" s="29">
        <f t="shared" si="2"/>
        <v>48.4</v>
      </c>
      <c r="AB36" s="26"/>
    </row>
    <row r="37" spans="2:28" ht="21" customHeight="1">
      <c r="B37" s="24"/>
      <c r="C37" s="18" t="s">
        <v>7</v>
      </c>
      <c r="D37" s="24"/>
      <c r="E37" s="19">
        <f t="shared" si="8"/>
        <v>66</v>
      </c>
      <c r="F37" s="27">
        <f t="shared" si="9"/>
        <v>38</v>
      </c>
      <c r="G37" s="27">
        <f t="shared" si="10"/>
        <v>28</v>
      </c>
      <c r="H37" s="13">
        <v>5</v>
      </c>
      <c r="I37" s="13">
        <v>3</v>
      </c>
      <c r="J37" s="13">
        <v>12</v>
      </c>
      <c r="K37" s="13">
        <v>14</v>
      </c>
      <c r="L37" s="13" t="s">
        <v>59</v>
      </c>
      <c r="M37" s="13" t="s">
        <v>59</v>
      </c>
      <c r="N37" s="13" t="s">
        <v>59</v>
      </c>
      <c r="O37" s="13" t="s">
        <v>59</v>
      </c>
      <c r="P37" s="13">
        <v>16</v>
      </c>
      <c r="Q37" s="13">
        <v>7</v>
      </c>
      <c r="R37" s="13">
        <v>5</v>
      </c>
      <c r="S37" s="13">
        <v>4</v>
      </c>
      <c r="T37" s="13" t="s">
        <v>70</v>
      </c>
      <c r="U37" s="13" t="s">
        <v>70</v>
      </c>
      <c r="V37" s="13" t="s">
        <v>61</v>
      </c>
      <c r="W37" s="13" t="s">
        <v>61</v>
      </c>
      <c r="X37" s="13" t="s">
        <v>61</v>
      </c>
      <c r="Y37" s="13" t="s">
        <v>61</v>
      </c>
      <c r="Z37" s="29">
        <f t="shared" si="1"/>
        <v>12.1</v>
      </c>
      <c r="AA37" s="29">
        <f t="shared" si="2"/>
        <v>34.8</v>
      </c>
      <c r="AB37" s="26"/>
    </row>
    <row r="38" spans="2:28" ht="21" customHeight="1">
      <c r="B38" s="24"/>
      <c r="C38" s="18" t="s">
        <v>63</v>
      </c>
      <c r="D38" s="24"/>
      <c r="E38" s="19">
        <f t="shared" si="8"/>
        <v>29</v>
      </c>
      <c r="F38" s="27">
        <f t="shared" si="9"/>
        <v>23</v>
      </c>
      <c r="G38" s="27">
        <f t="shared" si="10"/>
        <v>6</v>
      </c>
      <c r="H38" s="13">
        <v>1</v>
      </c>
      <c r="I38" s="13">
        <v>3</v>
      </c>
      <c r="J38" s="13">
        <v>12</v>
      </c>
      <c r="K38" s="13">
        <v>2</v>
      </c>
      <c r="L38" s="13">
        <v>2</v>
      </c>
      <c r="M38" s="13">
        <v>1</v>
      </c>
      <c r="N38" s="13" t="s">
        <v>59</v>
      </c>
      <c r="O38" s="13" t="s">
        <v>59</v>
      </c>
      <c r="P38" s="13">
        <v>4</v>
      </c>
      <c r="Q38" s="13" t="s">
        <v>5</v>
      </c>
      <c r="R38" s="13">
        <v>4</v>
      </c>
      <c r="S38" s="13" t="s">
        <v>75</v>
      </c>
      <c r="T38" s="13" t="s">
        <v>75</v>
      </c>
      <c r="U38" s="13" t="s">
        <v>75</v>
      </c>
      <c r="V38" s="13" t="s">
        <v>61</v>
      </c>
      <c r="W38" s="13" t="s">
        <v>61</v>
      </c>
      <c r="X38" s="13" t="s">
        <v>61</v>
      </c>
      <c r="Y38" s="13" t="s">
        <v>61</v>
      </c>
      <c r="Z38" s="29">
        <f t="shared" si="1"/>
        <v>13.8</v>
      </c>
      <c r="AA38" s="29">
        <f t="shared" si="2"/>
        <v>13.8</v>
      </c>
      <c r="AB38" s="26"/>
    </row>
    <row r="39" spans="2:28" ht="21" customHeight="1">
      <c r="B39" s="24"/>
      <c r="C39" s="18" t="s">
        <v>64</v>
      </c>
      <c r="D39" s="24"/>
      <c r="E39" s="19">
        <f t="shared" si="8"/>
        <v>112</v>
      </c>
      <c r="F39" s="27">
        <f t="shared" si="9"/>
        <v>57</v>
      </c>
      <c r="G39" s="27">
        <f t="shared" si="10"/>
        <v>55</v>
      </c>
      <c r="H39" s="13">
        <v>12</v>
      </c>
      <c r="I39" s="13">
        <v>9</v>
      </c>
      <c r="J39" s="13">
        <v>20</v>
      </c>
      <c r="K39" s="13">
        <v>17</v>
      </c>
      <c r="L39" s="13">
        <v>2</v>
      </c>
      <c r="M39" s="13">
        <v>3</v>
      </c>
      <c r="N39" s="13" t="s">
        <v>59</v>
      </c>
      <c r="O39" s="13" t="s">
        <v>59</v>
      </c>
      <c r="P39" s="13">
        <v>19</v>
      </c>
      <c r="Q39" s="13">
        <v>21</v>
      </c>
      <c r="R39" s="13">
        <v>4</v>
      </c>
      <c r="S39" s="13">
        <v>5</v>
      </c>
      <c r="T39" s="13" t="s">
        <v>15</v>
      </c>
      <c r="U39" s="13" t="s">
        <v>15</v>
      </c>
      <c r="V39" s="13" t="s">
        <v>15</v>
      </c>
      <c r="W39" s="13" t="s">
        <v>61</v>
      </c>
      <c r="X39" s="13">
        <v>2</v>
      </c>
      <c r="Y39" s="13" t="s">
        <v>61</v>
      </c>
      <c r="Z39" s="29">
        <f t="shared" si="1"/>
        <v>18.8</v>
      </c>
      <c r="AA39" s="29">
        <f t="shared" si="2"/>
        <v>37.5</v>
      </c>
      <c r="AB39" s="26"/>
    </row>
    <row r="40" spans="2:28" ht="21" customHeight="1">
      <c r="B40" s="24"/>
      <c r="C40" s="18" t="s">
        <v>44</v>
      </c>
      <c r="D40" s="24"/>
      <c r="E40" s="19">
        <f t="shared" si="8"/>
        <v>312</v>
      </c>
      <c r="F40" s="27">
        <f t="shared" si="9"/>
        <v>157</v>
      </c>
      <c r="G40" s="27">
        <f t="shared" si="10"/>
        <v>155</v>
      </c>
      <c r="H40" s="13">
        <v>30</v>
      </c>
      <c r="I40" s="13">
        <v>19</v>
      </c>
      <c r="J40" s="13">
        <v>53</v>
      </c>
      <c r="K40" s="13">
        <v>62</v>
      </c>
      <c r="L40" s="13">
        <v>3</v>
      </c>
      <c r="M40" s="13">
        <v>14</v>
      </c>
      <c r="N40" s="13">
        <v>1</v>
      </c>
      <c r="O40" s="13">
        <v>1</v>
      </c>
      <c r="P40" s="13">
        <v>53</v>
      </c>
      <c r="Q40" s="13">
        <v>55</v>
      </c>
      <c r="R40" s="13">
        <v>17</v>
      </c>
      <c r="S40" s="13">
        <v>4</v>
      </c>
      <c r="T40" s="13" t="s">
        <v>70</v>
      </c>
      <c r="U40" s="13" t="s">
        <v>70</v>
      </c>
      <c r="V40" s="13" t="s">
        <v>61</v>
      </c>
      <c r="W40" s="13" t="s">
        <v>61</v>
      </c>
      <c r="X40" s="13">
        <v>15</v>
      </c>
      <c r="Y40" s="13" t="s">
        <v>61</v>
      </c>
      <c r="Z40" s="29">
        <f t="shared" si="1"/>
        <v>15.7</v>
      </c>
      <c r="AA40" s="29">
        <f t="shared" si="2"/>
        <v>39.4</v>
      </c>
      <c r="AB40" s="26"/>
    </row>
    <row r="41" spans="2:28" ht="21" customHeight="1">
      <c r="B41" s="24"/>
      <c r="C41" s="18" t="s">
        <v>65</v>
      </c>
      <c r="D41" s="24"/>
      <c r="E41" s="19">
        <f t="shared" si="8"/>
        <v>68</v>
      </c>
      <c r="F41" s="27" t="str">
        <f t="shared" si="9"/>
        <v>－</v>
      </c>
      <c r="G41" s="27">
        <f t="shared" si="10"/>
        <v>68</v>
      </c>
      <c r="H41" s="13" t="s">
        <v>59</v>
      </c>
      <c r="I41" s="13">
        <v>10</v>
      </c>
      <c r="J41" s="13" t="s">
        <v>59</v>
      </c>
      <c r="K41" s="13">
        <v>14</v>
      </c>
      <c r="L41" s="13" t="s">
        <v>59</v>
      </c>
      <c r="M41" s="13">
        <v>9</v>
      </c>
      <c r="N41" s="13" t="s">
        <v>59</v>
      </c>
      <c r="O41" s="13" t="s">
        <v>59</v>
      </c>
      <c r="P41" s="13" t="s">
        <v>59</v>
      </c>
      <c r="Q41" s="13">
        <v>25</v>
      </c>
      <c r="R41" s="13" t="s">
        <v>59</v>
      </c>
      <c r="S41" s="13">
        <v>10</v>
      </c>
      <c r="T41" s="13" t="s">
        <v>16</v>
      </c>
      <c r="U41" s="13" t="s">
        <v>16</v>
      </c>
      <c r="V41" s="13" t="s">
        <v>61</v>
      </c>
      <c r="W41" s="13" t="s">
        <v>61</v>
      </c>
      <c r="X41" s="13">
        <v>4</v>
      </c>
      <c r="Y41" s="13" t="s">
        <v>61</v>
      </c>
      <c r="Z41" s="29">
        <f t="shared" si="1"/>
        <v>14.7</v>
      </c>
      <c r="AA41" s="29">
        <f t="shared" si="2"/>
        <v>42.6</v>
      </c>
      <c r="AB41" s="26"/>
    </row>
    <row r="42" spans="2:28" ht="21" customHeight="1">
      <c r="B42" s="24"/>
      <c r="C42" s="18" t="s">
        <v>45</v>
      </c>
      <c r="D42" s="24"/>
      <c r="E42" s="19">
        <f t="shared" si="8"/>
        <v>117</v>
      </c>
      <c r="F42" s="27">
        <f t="shared" si="9"/>
        <v>77</v>
      </c>
      <c r="G42" s="27">
        <f t="shared" si="10"/>
        <v>40</v>
      </c>
      <c r="H42" s="13">
        <v>7</v>
      </c>
      <c r="I42" s="13">
        <v>4</v>
      </c>
      <c r="J42" s="13">
        <v>29</v>
      </c>
      <c r="K42" s="13">
        <v>8</v>
      </c>
      <c r="L42" s="13">
        <v>1</v>
      </c>
      <c r="M42" s="13">
        <v>4</v>
      </c>
      <c r="N42" s="13">
        <v>1</v>
      </c>
      <c r="O42" s="13">
        <v>1</v>
      </c>
      <c r="P42" s="13">
        <v>29</v>
      </c>
      <c r="Q42" s="13">
        <v>12</v>
      </c>
      <c r="R42" s="13">
        <v>10</v>
      </c>
      <c r="S42" s="13">
        <v>11</v>
      </c>
      <c r="T42" s="13" t="s">
        <v>17</v>
      </c>
      <c r="U42" s="13" t="s">
        <v>17</v>
      </c>
      <c r="V42" s="13" t="s">
        <v>17</v>
      </c>
      <c r="W42" s="13" t="s">
        <v>17</v>
      </c>
      <c r="X42" s="13">
        <v>5</v>
      </c>
      <c r="Y42" s="13" t="s">
        <v>17</v>
      </c>
      <c r="Z42" s="29">
        <f t="shared" si="1"/>
        <v>9.4</v>
      </c>
      <c r="AA42" s="29">
        <f t="shared" si="2"/>
        <v>39.3</v>
      </c>
      <c r="AB42" s="26"/>
    </row>
    <row r="43" spans="2:28" ht="21" customHeight="1">
      <c r="B43" s="24"/>
      <c r="C43" s="18" t="s">
        <v>66</v>
      </c>
      <c r="D43" s="24"/>
      <c r="E43" s="19">
        <f t="shared" si="8"/>
        <v>145</v>
      </c>
      <c r="F43" s="27">
        <f t="shared" si="9"/>
        <v>75</v>
      </c>
      <c r="G43" s="27">
        <f t="shared" si="10"/>
        <v>70</v>
      </c>
      <c r="H43" s="13">
        <v>11</v>
      </c>
      <c r="I43" s="13">
        <v>13</v>
      </c>
      <c r="J43" s="13">
        <v>16</v>
      </c>
      <c r="K43" s="13">
        <v>21</v>
      </c>
      <c r="L43" s="13">
        <v>3</v>
      </c>
      <c r="M43" s="13">
        <v>3</v>
      </c>
      <c r="N43" s="13">
        <v>3</v>
      </c>
      <c r="O43" s="13">
        <v>2</v>
      </c>
      <c r="P43" s="13">
        <v>41</v>
      </c>
      <c r="Q43" s="13">
        <v>25</v>
      </c>
      <c r="R43" s="13">
        <v>1</v>
      </c>
      <c r="S43" s="13">
        <v>6</v>
      </c>
      <c r="T43" s="13" t="s">
        <v>18</v>
      </c>
      <c r="U43" s="13" t="s">
        <v>18</v>
      </c>
      <c r="V43" s="13" t="s">
        <v>18</v>
      </c>
      <c r="W43" s="13" t="s">
        <v>18</v>
      </c>
      <c r="X43" s="13">
        <v>2</v>
      </c>
      <c r="Y43" s="13" t="s">
        <v>18</v>
      </c>
      <c r="Z43" s="29">
        <f t="shared" si="1"/>
        <v>16.6</v>
      </c>
      <c r="AA43" s="29">
        <f t="shared" si="2"/>
        <v>46.9</v>
      </c>
      <c r="AB43" s="26"/>
    </row>
    <row r="44" spans="2:28" ht="21" customHeight="1">
      <c r="B44" s="24"/>
      <c r="C44" s="18" t="s">
        <v>46</v>
      </c>
      <c r="D44" s="24"/>
      <c r="E44" s="19">
        <f t="shared" si="8"/>
        <v>116</v>
      </c>
      <c r="F44" s="27">
        <f t="shared" si="9"/>
        <v>40</v>
      </c>
      <c r="G44" s="27">
        <f t="shared" si="10"/>
        <v>76</v>
      </c>
      <c r="H44" s="13">
        <v>1</v>
      </c>
      <c r="I44" s="13">
        <v>4</v>
      </c>
      <c r="J44" s="13">
        <v>13</v>
      </c>
      <c r="K44" s="13">
        <v>26</v>
      </c>
      <c r="L44" s="13">
        <v>1</v>
      </c>
      <c r="M44" s="13">
        <v>1</v>
      </c>
      <c r="N44" s="13" t="s">
        <v>59</v>
      </c>
      <c r="O44" s="13" t="s">
        <v>59</v>
      </c>
      <c r="P44" s="13">
        <v>20</v>
      </c>
      <c r="Q44" s="13">
        <v>25</v>
      </c>
      <c r="R44" s="13">
        <v>5</v>
      </c>
      <c r="S44" s="13">
        <v>20</v>
      </c>
      <c r="T44" s="13" t="s">
        <v>10</v>
      </c>
      <c r="U44" s="13" t="s">
        <v>10</v>
      </c>
      <c r="V44" s="13" t="s">
        <v>10</v>
      </c>
      <c r="W44" s="13" t="s">
        <v>10</v>
      </c>
      <c r="X44" s="13" t="s">
        <v>10</v>
      </c>
      <c r="Y44" s="13" t="s">
        <v>18</v>
      </c>
      <c r="Z44" s="29">
        <f t="shared" si="1"/>
        <v>4.3</v>
      </c>
      <c r="AA44" s="29">
        <f t="shared" si="2"/>
        <v>38.8</v>
      </c>
      <c r="AB44" s="26"/>
    </row>
    <row r="45" spans="2:28" ht="21" customHeight="1">
      <c r="B45" s="24"/>
      <c r="C45" s="18" t="s">
        <v>47</v>
      </c>
      <c r="D45" s="24"/>
      <c r="E45" s="19">
        <f t="shared" si="8"/>
        <v>78</v>
      </c>
      <c r="F45" s="27">
        <f t="shared" si="9"/>
        <v>29</v>
      </c>
      <c r="G45" s="27">
        <f t="shared" si="10"/>
        <v>49</v>
      </c>
      <c r="H45" s="13">
        <v>4</v>
      </c>
      <c r="I45" s="13">
        <v>13</v>
      </c>
      <c r="J45" s="13">
        <v>10</v>
      </c>
      <c r="K45" s="13">
        <v>10</v>
      </c>
      <c r="L45" s="13">
        <v>2</v>
      </c>
      <c r="M45" s="13">
        <v>3</v>
      </c>
      <c r="N45" s="13">
        <v>1</v>
      </c>
      <c r="O45" s="13" t="s">
        <v>59</v>
      </c>
      <c r="P45" s="13">
        <v>7</v>
      </c>
      <c r="Q45" s="13">
        <v>17</v>
      </c>
      <c r="R45" s="13">
        <v>5</v>
      </c>
      <c r="S45" s="13">
        <v>6</v>
      </c>
      <c r="T45" s="13" t="s">
        <v>60</v>
      </c>
      <c r="U45" s="13" t="s">
        <v>60</v>
      </c>
      <c r="V45" s="13">
        <v>1</v>
      </c>
      <c r="W45" s="13" t="s">
        <v>60</v>
      </c>
      <c r="X45" s="13" t="s">
        <v>60</v>
      </c>
      <c r="Y45" s="13" t="s">
        <v>18</v>
      </c>
      <c r="Z45" s="29">
        <f t="shared" si="1"/>
        <v>21.8</v>
      </c>
      <c r="AA45" s="29">
        <f t="shared" si="2"/>
        <v>32.1</v>
      </c>
      <c r="AB45" s="26"/>
    </row>
    <row r="46" spans="2:28" ht="21" customHeight="1">
      <c r="B46" s="24"/>
      <c r="C46" s="18" t="s">
        <v>84</v>
      </c>
      <c r="D46" s="24"/>
      <c r="E46" s="19">
        <f t="shared" si="8"/>
        <v>237</v>
      </c>
      <c r="F46" s="27">
        <f t="shared" si="9"/>
        <v>154</v>
      </c>
      <c r="G46" s="27">
        <f t="shared" si="10"/>
        <v>83</v>
      </c>
      <c r="H46" s="13">
        <v>45</v>
      </c>
      <c r="I46" s="13">
        <v>27</v>
      </c>
      <c r="J46" s="13">
        <v>43</v>
      </c>
      <c r="K46" s="13">
        <v>18</v>
      </c>
      <c r="L46" s="13" t="s">
        <v>59</v>
      </c>
      <c r="M46" s="13">
        <v>1</v>
      </c>
      <c r="N46" s="13">
        <v>3</v>
      </c>
      <c r="O46" s="13" t="s">
        <v>59</v>
      </c>
      <c r="P46" s="13">
        <v>57</v>
      </c>
      <c r="Q46" s="13">
        <v>30</v>
      </c>
      <c r="R46" s="13">
        <v>6</v>
      </c>
      <c r="S46" s="13">
        <v>7</v>
      </c>
      <c r="T46" s="13" t="s">
        <v>19</v>
      </c>
      <c r="U46" s="13" t="s">
        <v>19</v>
      </c>
      <c r="V46" s="13" t="s">
        <v>19</v>
      </c>
      <c r="W46" s="13" t="s">
        <v>19</v>
      </c>
      <c r="X46" s="13" t="s">
        <v>60</v>
      </c>
      <c r="Y46" s="13" t="s">
        <v>18</v>
      </c>
      <c r="Z46" s="29">
        <f t="shared" si="1"/>
        <v>30.4</v>
      </c>
      <c r="AA46" s="29">
        <f t="shared" si="2"/>
        <v>36.7</v>
      </c>
      <c r="AB46" s="26"/>
    </row>
    <row r="47" spans="2:28" ht="21" customHeight="1" thickBot="1">
      <c r="B47" s="25"/>
      <c r="C47" s="22" t="s">
        <v>48</v>
      </c>
      <c r="D47" s="25"/>
      <c r="E47" s="20">
        <f t="shared" si="8"/>
        <v>436</v>
      </c>
      <c r="F47" s="21">
        <f t="shared" si="9"/>
        <v>196</v>
      </c>
      <c r="G47" s="21">
        <f t="shared" si="10"/>
        <v>240</v>
      </c>
      <c r="H47" s="15">
        <v>104</v>
      </c>
      <c r="I47" s="15">
        <v>85</v>
      </c>
      <c r="J47" s="15">
        <v>38</v>
      </c>
      <c r="K47" s="15">
        <v>76</v>
      </c>
      <c r="L47" s="15">
        <v>4</v>
      </c>
      <c r="M47" s="23">
        <v>15</v>
      </c>
      <c r="N47" s="15" t="s">
        <v>10</v>
      </c>
      <c r="O47" s="15" t="s">
        <v>10</v>
      </c>
      <c r="P47" s="15">
        <v>34</v>
      </c>
      <c r="Q47" s="15">
        <v>50</v>
      </c>
      <c r="R47" s="15">
        <v>16</v>
      </c>
      <c r="S47" s="15">
        <v>14</v>
      </c>
      <c r="T47" s="15" t="s">
        <v>10</v>
      </c>
      <c r="U47" s="15" t="s">
        <v>10</v>
      </c>
      <c r="V47" s="15" t="s">
        <v>19</v>
      </c>
      <c r="W47" s="15" t="s">
        <v>19</v>
      </c>
      <c r="X47" s="15" t="s">
        <v>60</v>
      </c>
      <c r="Y47" s="15" t="s">
        <v>18</v>
      </c>
      <c r="Z47" s="30">
        <f t="shared" si="1"/>
        <v>43.3</v>
      </c>
      <c r="AA47" s="30">
        <f t="shared" si="2"/>
        <v>19.3</v>
      </c>
      <c r="AB47" s="26"/>
    </row>
    <row r="48" ht="21" customHeight="1">
      <c r="B48" s="31"/>
    </row>
  </sheetData>
  <mergeCells count="24">
    <mergeCell ref="L6:M6"/>
    <mergeCell ref="L7:M7"/>
    <mergeCell ref="L8:M8"/>
    <mergeCell ref="B10:C10"/>
    <mergeCell ref="H6:I6"/>
    <mergeCell ref="H8:I8"/>
    <mergeCell ref="J6:K6"/>
    <mergeCell ref="J7:K7"/>
    <mergeCell ref="J8:K8"/>
    <mergeCell ref="H7:I7"/>
    <mergeCell ref="B26:C26"/>
    <mergeCell ref="B6:D9"/>
    <mergeCell ref="E6:G8"/>
    <mergeCell ref="B11:C11"/>
    <mergeCell ref="B14:C14"/>
    <mergeCell ref="N8:O8"/>
    <mergeCell ref="N7:O7"/>
    <mergeCell ref="N6:O6"/>
    <mergeCell ref="P6:Q8"/>
    <mergeCell ref="AA6:AA8"/>
    <mergeCell ref="R6:S8"/>
    <mergeCell ref="T6:U8"/>
    <mergeCell ref="V6:Y6"/>
    <mergeCell ref="V7:Y7"/>
  </mergeCells>
  <printOptions horizontalCentered="1"/>
  <pageMargins left="0.8661417322834646" right="0.8661417322834646" top="0.5905511811023623" bottom="0.7874015748031497" header="0.3937007874015748" footer="0.3937007874015748"/>
  <pageSetup firstPageNumber="122" useFirstPageNumber="1" horizontalDpi="300" verticalDpi="300" orientation="portrait" pageOrder="overThenDown" paperSize="9" scale="84" r:id="rId1"/>
  <headerFooter alignWithMargins="0">
    <oddFooter>&amp;C&amp;13－&amp;P－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企画部統計課</cp:lastModifiedBy>
  <cp:lastPrinted>2000-09-26T06:48:56Z</cp:lastPrinted>
  <dcterms:created xsi:type="dcterms:W3CDTF">1997-10-17T13:13:02Z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