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365" windowWidth="19260" windowHeight="5775" tabRatio="678" activeTab="0"/>
  </bookViews>
  <sheets>
    <sheet name="1-1(1)土地利用・1-1(2)保有形態別面積" sheetId="1" r:id="rId1"/>
    <sheet name="1-1(3)樹種別・1-1(4)林種別" sheetId="2" r:id="rId2"/>
  </sheets>
  <externalReferences>
    <externalReference r:id="rId5"/>
    <externalReference r:id="rId6"/>
    <externalReference r:id="rId7"/>
  </externalReferences>
  <definedNames>
    <definedName name="_xlnm.Print_Area" localSheetId="0">'1-1(1)土地利用・1-1(2)保有形態別面積'!$A$1:$K$63</definedName>
    <definedName name="_xlnm.Print_Area" localSheetId="1">'1-1(3)樹種別・1-1(4)林種別'!$A$1:$H$44</definedName>
  </definedNames>
  <calcPr fullCalcOnLoad="1"/>
</workbook>
</file>

<file path=xl/sharedStrings.xml><?xml version="1.0" encoding="utf-8"?>
<sst xmlns="http://schemas.openxmlformats.org/spreadsheetml/2006/main" count="319" uniqueCount="99">
  <si>
    <t>利用別</t>
  </si>
  <si>
    <t>面積</t>
  </si>
  <si>
    <t>構成比</t>
  </si>
  <si>
    <t>民有</t>
  </si>
  <si>
    <t>国有</t>
  </si>
  <si>
    <t>田</t>
  </si>
  <si>
    <t>畑</t>
  </si>
  <si>
    <t>その他</t>
  </si>
  <si>
    <t>総面積</t>
  </si>
  <si>
    <t>保有形態別</t>
  </si>
  <si>
    <t>私有</t>
  </si>
  <si>
    <t>市町村有</t>
  </si>
  <si>
    <t>県有</t>
  </si>
  <si>
    <t>林業公社</t>
  </si>
  <si>
    <t>林野庁所管</t>
  </si>
  <si>
    <t>第１表　森林資源の概要</t>
  </si>
  <si>
    <t>（１）土地利用</t>
  </si>
  <si>
    <t>（単位：ha）</t>
  </si>
  <si>
    <t>年度</t>
  </si>
  <si>
    <t>総面積</t>
  </si>
  <si>
    <t>耕　　　　　　地</t>
  </si>
  <si>
    <t>林　　　　　　野</t>
  </si>
  <si>
    <t>その他</t>
  </si>
  <si>
    <t>総　数</t>
  </si>
  <si>
    <t>田</t>
  </si>
  <si>
    <t>畑</t>
  </si>
  <si>
    <t>民　有</t>
  </si>
  <si>
    <t>国　有</t>
  </si>
  <si>
    <t>平成１２年度</t>
  </si>
  <si>
    <t>土地利用円グラフ</t>
  </si>
  <si>
    <t>林野</t>
  </si>
  <si>
    <t>耕地</t>
  </si>
  <si>
    <t>林野面積円グラフ</t>
  </si>
  <si>
    <t>民有林</t>
  </si>
  <si>
    <t>国有林</t>
  </si>
  <si>
    <t>（２）保有形態別面積</t>
  </si>
  <si>
    <t>年　度</t>
  </si>
  <si>
    <t>国　　有　　林</t>
  </si>
  <si>
    <t>民　　　　有　　　　林</t>
  </si>
  <si>
    <t>総　　数</t>
  </si>
  <si>
    <t>林野庁所管</t>
  </si>
  <si>
    <t>私　　有</t>
  </si>
  <si>
    <t>県　　有</t>
  </si>
  <si>
    <t>市町村有</t>
  </si>
  <si>
    <t>林業公社</t>
  </si>
  <si>
    <t>（注）　 １．国有林の「その他」は林野庁所管以外のもの</t>
  </si>
  <si>
    <t>　　 　　２．国有林には官行造林地を含む</t>
  </si>
  <si>
    <t>　　 　　３．民有林は地域森林計画対象区域である</t>
  </si>
  <si>
    <t>（３）樹種別面積・蓄積</t>
  </si>
  <si>
    <t>樹  種</t>
  </si>
  <si>
    <t>面　積</t>
  </si>
  <si>
    <t>蓄　積</t>
  </si>
  <si>
    <t>す　ぎ</t>
  </si>
  <si>
    <t>ひのき</t>
  </si>
  <si>
    <t>ま　つ</t>
  </si>
  <si>
    <t>からまつ</t>
  </si>
  <si>
    <t>未立木地</t>
  </si>
  <si>
    <t>（４）林種別面積・蓄積</t>
  </si>
  <si>
    <t>竹   　林</t>
  </si>
  <si>
    <t>伐 跡 地</t>
  </si>
  <si>
    <r>
      <t>（単位 : ha・m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</si>
  <si>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総    　計</t>
  </si>
  <si>
    <t>針葉樹計</t>
  </si>
  <si>
    <t>その他</t>
  </si>
  <si>
    <t>〔資料〕国有林は森林管理局、民有林は林政課</t>
  </si>
  <si>
    <r>
      <t>（単位：ha・m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</si>
  <si>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林　　種</t>
  </si>
  <si>
    <t>総　　　　数</t>
  </si>
  <si>
    <t>国　有　林</t>
  </si>
  <si>
    <t>民　有　林</t>
  </si>
  <si>
    <t>面　　積</t>
  </si>
  <si>
    <t>蓄　　積</t>
  </si>
  <si>
    <t>面　　積　</t>
  </si>
  <si>
    <t>総      数</t>
  </si>
  <si>
    <t>　　　人　工　林</t>
  </si>
  <si>
    <t>　　　天　然　林</t>
  </si>
  <si>
    <t>　　　無立木地</t>
  </si>
  <si>
    <t>　　　そ　の　他</t>
  </si>
  <si>
    <t>〔資料〕国有林は森林管理局、民有林は林政課</t>
  </si>
  <si>
    <t>　　　　１．国有林のその他は林野庁所管以外のもの</t>
  </si>
  <si>
    <t>　　　　２．民有林の無立木地には竹林を含む</t>
  </si>
  <si>
    <t>平成１７年度</t>
  </si>
  <si>
    <t>　　　　２．国有林は森林管理局及び２００５年世界農林業センサス、民有林は林政課</t>
  </si>
  <si>
    <t>　　　　 　 ２．国有林の「その他」は２００５年世界農林業センサス</t>
  </si>
  <si>
    <t>総　　　　　数</t>
  </si>
  <si>
    <t>国　 　有　 　林</t>
  </si>
  <si>
    <t>民　　有　　林</t>
  </si>
  <si>
    <t>広 葉 樹</t>
  </si>
  <si>
    <t>森林総研</t>
  </si>
  <si>
    <t>　　 　　４．私有林は県有、市町村有、森林総研、林業公社以外の民有林</t>
  </si>
  <si>
    <t>　　 　　５．『森林総研』とは独立行政法人森林総合研究所森林農地整備センター前橋水源林整備事務所（旧 緑資源機構）である。</t>
  </si>
  <si>
    <t>(注)１．伐跡地は無立木地の伐跡地を、未立木地は無立木地の改植予定地と未立木地(更新困難地含む)を合算した。</t>
  </si>
  <si>
    <t>　　２．まつには、アカマツ・クロマツ・リキダマツ・ストローブマツ・ヒメコマツを計上した。</t>
  </si>
  <si>
    <t>　　３．国有林のその他は林野庁所管以外のもの。</t>
  </si>
  <si>
    <t>424,132ha</t>
  </si>
  <si>
    <t>（訂正シール）</t>
  </si>
  <si>
    <t>平成２０年度</t>
  </si>
  <si>
    <t>〔資料〕１．総面積は群馬県統計年鑑、耕地面積は関東農政局群馬農政事務所｢第55次群馬農林水産統計年報｣</t>
  </si>
  <si>
    <t>〔資料〕 　１．国有林は森林管理局、民有林は林政課（２１．４．１現在）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</si>
</sst>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  <numFmt numFmtId="208" formatCode="0_);[Red]\(0\)"/>
  </numFmts>
  <fonts count="5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vertAlign val="superscript"/>
      <sz val="10"/>
      <name val="ＭＳ 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/>
      <protection/>
    </xf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60" applyNumberFormat="1" applyFont="1" applyAlignment="1" applyProtection="1">
      <alignment vertical="center"/>
      <protection locked="0"/>
    </xf>
    <xf numFmtId="0" fontId="2" fillId="0" borderId="0" xfId="60" applyNumberFormat="1" applyFont="1" applyAlignment="1" applyProtection="1">
      <alignment vertical="center"/>
      <protection locked="0"/>
    </xf>
    <xf numFmtId="0" fontId="4" fillId="0" borderId="0" xfId="60" applyNumberFormat="1" applyFont="1" applyAlignment="1" applyProtection="1">
      <alignment vertical="center"/>
      <protection locked="0"/>
    </xf>
    <xf numFmtId="0" fontId="5" fillId="0" borderId="0" xfId="60" applyNumberFormat="1" applyFont="1" applyAlignment="1" applyProtection="1">
      <alignment vertical="center"/>
      <protection locked="0"/>
    </xf>
    <xf numFmtId="0" fontId="6" fillId="0" borderId="0" xfId="60" applyNumberFormat="1" applyFont="1" applyFill="1" applyAlignment="1" applyProtection="1">
      <alignment vertical="center"/>
      <protection locked="0"/>
    </xf>
    <xf numFmtId="0" fontId="2" fillId="0" borderId="0" xfId="60" applyNumberFormat="1" applyFon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horizontal="right" vertical="center"/>
      <protection locked="0"/>
    </xf>
    <xf numFmtId="0" fontId="4" fillId="0" borderId="1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NumberFormat="1" applyFont="1" applyFill="1" applyBorder="1" applyAlignment="1" applyProtection="1">
      <alignment horizontal="distributed" vertical="center"/>
      <protection locked="0"/>
    </xf>
    <xf numFmtId="189" fontId="7" fillId="0" borderId="10" xfId="60" applyNumberFormat="1" applyFont="1" applyFill="1" applyBorder="1" applyAlignment="1" applyProtection="1">
      <alignment vertical="center"/>
      <protection/>
    </xf>
    <xf numFmtId="189" fontId="7" fillId="0" borderId="12" xfId="60" applyNumberFormat="1" applyFont="1" applyFill="1" applyBorder="1" applyAlignment="1" applyProtection="1">
      <alignment vertical="center"/>
      <protection/>
    </xf>
    <xf numFmtId="189" fontId="8" fillId="0" borderId="13" xfId="60" applyNumberFormat="1" applyFont="1" applyFill="1" applyBorder="1" applyAlignment="1" applyProtection="1">
      <alignment vertical="center"/>
      <protection/>
    </xf>
    <xf numFmtId="189" fontId="8" fillId="0" borderId="13" xfId="60" applyNumberFormat="1" applyFont="1" applyFill="1" applyBorder="1" applyAlignment="1" applyProtection="1">
      <alignment vertical="center"/>
      <protection locked="0"/>
    </xf>
    <xf numFmtId="189" fontId="8" fillId="0" borderId="14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/>
      <protection locked="0"/>
    </xf>
    <xf numFmtId="0" fontId="4" fillId="0" borderId="15" xfId="60" applyNumberFormat="1" applyFont="1" applyFill="1" applyBorder="1" applyAlignment="1" applyProtection="1">
      <alignment horizontal="center" vertical="center"/>
      <protection locked="0"/>
    </xf>
    <xf numFmtId="0" fontId="4" fillId="0" borderId="16" xfId="60" applyNumberFormat="1" applyFont="1" applyFill="1" applyBorder="1" applyAlignment="1" applyProtection="1">
      <alignment horizontal="center"/>
      <protection locked="0"/>
    </xf>
    <xf numFmtId="0" fontId="4" fillId="0" borderId="11" xfId="60" applyNumberFormat="1" applyFont="1" applyFill="1" applyBorder="1" applyAlignment="1" applyProtection="1">
      <alignment horizontal="center" vertical="center"/>
      <protection locked="0"/>
    </xf>
    <xf numFmtId="190" fontId="4" fillId="0" borderId="10" xfId="60" applyNumberFormat="1" applyFont="1" applyFill="1" applyBorder="1" applyAlignment="1" applyProtection="1">
      <alignment/>
      <protection/>
    </xf>
    <xf numFmtId="190" fontId="4" fillId="0" borderId="17" xfId="60" applyNumberFormat="1" applyFont="1" applyFill="1" applyBorder="1" applyAlignment="1" applyProtection="1">
      <alignment/>
      <protection/>
    </xf>
    <xf numFmtId="183" fontId="4" fillId="0" borderId="12" xfId="60" applyNumberFormat="1" applyFont="1" applyFill="1" applyBorder="1" applyAlignment="1" applyProtection="1">
      <alignment/>
      <protection/>
    </xf>
    <xf numFmtId="0" fontId="4" fillId="0" borderId="18" xfId="60" applyNumberFormat="1" applyFont="1" applyFill="1" applyBorder="1" applyAlignment="1" applyProtection="1">
      <alignment horizontal="center" vertical="center"/>
      <protection locked="0"/>
    </xf>
    <xf numFmtId="190" fontId="4" fillId="0" borderId="13" xfId="60" applyNumberFormat="1" applyFont="1" applyFill="1" applyBorder="1" applyAlignment="1" applyProtection="1">
      <alignment/>
      <protection/>
    </xf>
    <xf numFmtId="190" fontId="4" fillId="0" borderId="19" xfId="60" applyNumberFormat="1" applyFont="1" applyFill="1" applyBorder="1" applyAlignment="1" applyProtection="1">
      <alignment/>
      <protection/>
    </xf>
    <xf numFmtId="183" fontId="4" fillId="0" borderId="14" xfId="60" applyNumberFormat="1" applyFont="1" applyFill="1" applyBorder="1" applyAlignment="1" applyProtection="1">
      <alignment/>
      <protection/>
    </xf>
    <xf numFmtId="0" fontId="10" fillId="0" borderId="0" xfId="60" applyNumberFormat="1" applyFont="1" applyFill="1" applyAlignment="1" applyProtection="1">
      <alignment/>
      <protection locked="0"/>
    </xf>
    <xf numFmtId="0" fontId="4" fillId="0" borderId="20" xfId="60" applyNumberFormat="1" applyFont="1" applyFill="1" applyBorder="1" applyAlignment="1" applyProtection="1">
      <alignment horizontal="center" vertical="center"/>
      <protection locked="0"/>
    </xf>
    <xf numFmtId="190" fontId="4" fillId="0" borderId="21" xfId="60" applyNumberFormat="1" applyFont="1" applyFill="1" applyBorder="1" applyAlignment="1" applyProtection="1">
      <alignment/>
      <protection/>
    </xf>
    <xf numFmtId="190" fontId="4" fillId="0" borderId="22" xfId="60" applyNumberFormat="1" applyFont="1" applyFill="1" applyBorder="1" applyAlignment="1" applyProtection="1">
      <alignment/>
      <protection/>
    </xf>
    <xf numFmtId="0" fontId="11" fillId="0" borderId="0" xfId="60" applyNumberFormat="1" applyFont="1" applyFill="1" applyAlignment="1" applyProtection="1">
      <alignment vertical="center"/>
      <protection locked="0"/>
    </xf>
    <xf numFmtId="0" fontId="7" fillId="0" borderId="0" xfId="60" applyNumberFormat="1" applyFont="1" applyFill="1" applyAlignment="1" applyProtection="1">
      <alignment vertical="center"/>
      <protection locked="0"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NumberFormat="1" applyFont="1" applyFill="1" applyAlignment="1" applyProtection="1">
      <alignment vertical="center"/>
      <protection locked="0"/>
    </xf>
    <xf numFmtId="0" fontId="13" fillId="0" borderId="0" xfId="60" applyNumberFormat="1" applyFont="1" applyFill="1" applyAlignment="1" applyProtection="1">
      <alignment vertical="center"/>
      <protection locked="0"/>
    </xf>
    <xf numFmtId="0" fontId="6" fillId="0" borderId="0" xfId="60" applyFont="1" applyAlignment="1">
      <alignment vertical="center"/>
      <protection/>
    </xf>
    <xf numFmtId="0" fontId="4" fillId="0" borderId="0" xfId="60" applyNumberFormat="1" applyFont="1" applyAlignment="1" applyProtection="1">
      <alignment/>
      <protection locked="0"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>
      <alignment/>
      <protection/>
    </xf>
    <xf numFmtId="179" fontId="8" fillId="0" borderId="26" xfId="60" applyNumberFormat="1" applyFont="1" applyFill="1" applyBorder="1" applyAlignment="1" applyProtection="1">
      <alignment vertical="center"/>
      <protection/>
    </xf>
    <xf numFmtId="179" fontId="8" fillId="0" borderId="27" xfId="60" applyNumberFormat="1" applyFont="1" applyFill="1" applyBorder="1" applyAlignment="1" applyProtection="1">
      <alignment vertical="center"/>
      <protection/>
    </xf>
    <xf numFmtId="179" fontId="8" fillId="0" borderId="28" xfId="60" applyNumberFormat="1" applyFont="1" applyFill="1" applyBorder="1" applyAlignment="1" applyProtection="1">
      <alignment vertical="center"/>
      <protection/>
    </xf>
    <xf numFmtId="0" fontId="4" fillId="0" borderId="29" xfId="60" applyNumberFormat="1" applyFont="1" applyFill="1" applyBorder="1" applyAlignment="1">
      <alignment horizontal="left" vertical="center"/>
      <protection/>
    </xf>
    <xf numFmtId="0" fontId="4" fillId="0" borderId="30" xfId="60" applyNumberFormat="1" applyFont="1" applyFill="1" applyBorder="1" applyAlignment="1">
      <alignment horizontal="left" vertical="center"/>
      <protection/>
    </xf>
    <xf numFmtId="176" fontId="4" fillId="0" borderId="31" xfId="60" applyNumberFormat="1" applyFont="1" applyFill="1" applyBorder="1" applyAlignment="1">
      <alignment vertical="center"/>
      <protection/>
    </xf>
    <xf numFmtId="176" fontId="4" fillId="0" borderId="32" xfId="60" applyNumberFormat="1" applyFont="1" applyFill="1" applyBorder="1" applyAlignment="1">
      <alignment vertical="center"/>
      <protection/>
    </xf>
    <xf numFmtId="176" fontId="4" fillId="0" borderId="33" xfId="60" applyNumberFormat="1" applyFont="1" applyFill="1" applyBorder="1" applyAlignment="1">
      <alignment vertical="center"/>
      <protection/>
    </xf>
    <xf numFmtId="0" fontId="8" fillId="0" borderId="29" xfId="60" applyFont="1" applyFill="1" applyBorder="1" applyAlignment="1">
      <alignment horizontal="distributed" vertical="center"/>
      <protection/>
    </xf>
    <xf numFmtId="0" fontId="2" fillId="0" borderId="34" xfId="60" applyNumberFormat="1" applyFont="1" applyFill="1" applyBorder="1" applyAlignment="1" applyProtection="1">
      <alignment horizontal="distributed" vertical="center"/>
      <protection locked="0"/>
    </xf>
    <xf numFmtId="179" fontId="8" fillId="0" borderId="31" xfId="60" applyNumberFormat="1" applyFont="1" applyFill="1" applyBorder="1" applyAlignment="1" applyProtection="1">
      <alignment vertical="center"/>
      <protection/>
    </xf>
    <xf numFmtId="179" fontId="8" fillId="0" borderId="32" xfId="60" applyNumberFormat="1" applyFont="1" applyFill="1" applyBorder="1" applyAlignment="1" applyProtection="1">
      <alignment vertical="center"/>
      <protection/>
    </xf>
    <xf numFmtId="179" fontId="8" fillId="0" borderId="33" xfId="60" applyNumberFormat="1" applyFont="1" applyFill="1" applyBorder="1" applyAlignment="1" applyProtection="1">
      <alignment vertical="center"/>
      <protection/>
    </xf>
    <xf numFmtId="0" fontId="7" fillId="0" borderId="29" xfId="60" applyNumberFormat="1" applyFont="1" applyFill="1" applyBorder="1" applyAlignment="1" applyProtection="1">
      <alignment horizontal="left" vertical="center"/>
      <protection locked="0"/>
    </xf>
    <xf numFmtId="0" fontId="7" fillId="0" borderId="30" xfId="60" applyFont="1" applyFill="1" applyBorder="1" applyAlignment="1">
      <alignment horizontal="distributed" vertical="center"/>
      <protection/>
    </xf>
    <xf numFmtId="179" fontId="7" fillId="0" borderId="31" xfId="60" applyNumberFormat="1" applyFont="1" applyFill="1" applyBorder="1" applyAlignment="1" applyProtection="1">
      <alignment vertical="center"/>
      <protection/>
    </xf>
    <xf numFmtId="179" fontId="7" fillId="0" borderId="32" xfId="60" applyNumberFormat="1" applyFont="1" applyFill="1" applyBorder="1" applyAlignment="1" applyProtection="1">
      <alignment vertical="center"/>
      <protection/>
    </xf>
    <xf numFmtId="0" fontId="4" fillId="0" borderId="29" xfId="60" applyNumberFormat="1" applyFont="1" applyFill="1" applyBorder="1" applyAlignment="1" applyProtection="1">
      <alignment horizontal="left" vertical="center"/>
      <protection locked="0"/>
    </xf>
    <xf numFmtId="176" fontId="4" fillId="0" borderId="31" xfId="60" applyNumberFormat="1" applyFont="1" applyFill="1" applyBorder="1" applyAlignment="1" applyProtection="1">
      <alignment vertical="center"/>
      <protection/>
    </xf>
    <xf numFmtId="176" fontId="4" fillId="0" borderId="32" xfId="60" applyNumberFormat="1" applyFont="1" applyFill="1" applyBorder="1" applyAlignment="1" applyProtection="1">
      <alignment vertical="center"/>
      <protection/>
    </xf>
    <xf numFmtId="179" fontId="8" fillId="0" borderId="31" xfId="60" applyNumberFormat="1" applyFont="1" applyFill="1" applyBorder="1" applyAlignment="1">
      <alignment vertical="center"/>
      <protection/>
    </xf>
    <xf numFmtId="176" fontId="8" fillId="0" borderId="31" xfId="60" applyNumberFormat="1" applyFont="1" applyFill="1" applyBorder="1" applyAlignment="1">
      <alignment vertical="center"/>
      <protection/>
    </xf>
    <xf numFmtId="176" fontId="8" fillId="0" borderId="32" xfId="60" applyNumberFormat="1" applyFont="1" applyFill="1" applyBorder="1" applyAlignment="1">
      <alignment vertical="center"/>
      <protection/>
    </xf>
    <xf numFmtId="176" fontId="8" fillId="0" borderId="33" xfId="60" applyNumberFormat="1" applyFont="1" applyFill="1" applyBorder="1" applyAlignment="1">
      <alignment vertical="center"/>
      <protection/>
    </xf>
    <xf numFmtId="178" fontId="7" fillId="0" borderId="32" xfId="60" applyNumberFormat="1" applyFont="1" applyFill="1" applyBorder="1" applyAlignment="1" applyProtection="1">
      <alignment vertical="center"/>
      <protection/>
    </xf>
    <xf numFmtId="179" fontId="7" fillId="0" borderId="35" xfId="60" applyNumberFormat="1" applyFont="1" applyFill="1" applyBorder="1" applyAlignment="1" applyProtection="1">
      <alignment vertical="center"/>
      <protection/>
    </xf>
    <xf numFmtId="179" fontId="7" fillId="0" borderId="36" xfId="60" applyNumberFormat="1" applyFont="1" applyFill="1" applyBorder="1" applyAlignment="1" applyProtection="1">
      <alignment vertical="center"/>
      <protection/>
    </xf>
    <xf numFmtId="178" fontId="7" fillId="0" borderId="37" xfId="60" applyNumberFormat="1" applyFont="1" applyFill="1" applyBorder="1" applyAlignment="1" applyProtection="1">
      <alignment vertical="center"/>
      <protection/>
    </xf>
    <xf numFmtId="178" fontId="7" fillId="0" borderId="38" xfId="60" applyNumberFormat="1" applyFont="1" applyFill="1" applyBorder="1" applyAlignment="1">
      <alignment vertical="center"/>
      <protection/>
    </xf>
    <xf numFmtId="178" fontId="7" fillId="0" borderId="39" xfId="60" applyNumberFormat="1" applyFont="1" applyFill="1" applyBorder="1" applyAlignment="1">
      <alignment vertical="center"/>
      <protection/>
    </xf>
    <xf numFmtId="178" fontId="7" fillId="0" borderId="0" xfId="60" applyNumberFormat="1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3" fontId="4" fillId="0" borderId="0" xfId="60" applyNumberFormat="1" applyFont="1" applyFill="1" applyBorder="1" applyAlignment="1">
      <alignment vertical="center"/>
      <protection/>
    </xf>
    <xf numFmtId="3" fontId="9" fillId="0" borderId="0" xfId="60" applyNumberFormat="1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9" fillId="0" borderId="0" xfId="60" applyNumberFormat="1" applyFont="1" applyFill="1" applyBorder="1" applyAlignment="1">
      <alignment vertical="center"/>
      <protection/>
    </xf>
    <xf numFmtId="0" fontId="9" fillId="0" borderId="0" xfId="60" applyNumberFormat="1" applyFont="1" applyFill="1" applyBorder="1" applyAlignment="1" quotePrefix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15" fillId="0" borderId="0" xfId="60" applyNumberFormat="1" applyFont="1" applyFill="1" applyAlignment="1" applyProtection="1">
      <alignment vertical="center"/>
      <protection locked="0"/>
    </xf>
    <xf numFmtId="0" fontId="15" fillId="0" borderId="0" xfId="60" applyNumberFormat="1" applyFont="1" applyFill="1" applyAlignment="1" applyProtection="1">
      <alignment/>
      <protection locked="0"/>
    </xf>
    <xf numFmtId="0" fontId="7" fillId="0" borderId="0" xfId="60" applyNumberFormat="1" applyFont="1" applyFill="1" applyAlignment="1" applyProtection="1">
      <alignment/>
      <protection locked="0"/>
    </xf>
    <xf numFmtId="0" fontId="7" fillId="0" borderId="0" xfId="60" applyNumberFormat="1" applyFont="1" applyFill="1" applyAlignment="1" applyProtection="1">
      <alignment horizontal="right" vertical="center"/>
      <protection locked="0"/>
    </xf>
    <xf numFmtId="0" fontId="7" fillId="0" borderId="40" xfId="60" applyNumberFormat="1" applyFont="1" applyFill="1" applyBorder="1" applyAlignment="1" applyProtection="1">
      <alignment horizontal="center" vertical="center"/>
      <protection locked="0"/>
    </xf>
    <xf numFmtId="0" fontId="7" fillId="0" borderId="41" xfId="60" applyNumberFormat="1" applyFont="1" applyFill="1" applyBorder="1" applyAlignment="1" applyProtection="1">
      <alignment horizontal="center" vertical="center"/>
      <protection locked="0"/>
    </xf>
    <xf numFmtId="0" fontId="7" fillId="0" borderId="42" xfId="60" applyNumberFormat="1" applyFont="1" applyFill="1" applyBorder="1" applyAlignment="1" applyProtection="1">
      <alignment horizontal="center" vertical="center"/>
      <protection locked="0"/>
    </xf>
    <xf numFmtId="176" fontId="8" fillId="0" borderId="43" xfId="60" applyNumberFormat="1" applyFont="1" applyFill="1" applyBorder="1" applyAlignment="1" applyProtection="1">
      <alignment vertical="center"/>
      <protection/>
    </xf>
    <xf numFmtId="176" fontId="8" fillId="0" borderId="44" xfId="60" applyNumberFormat="1" applyFont="1" applyFill="1" applyBorder="1" applyAlignment="1" applyProtection="1">
      <alignment vertical="center"/>
      <protection/>
    </xf>
    <xf numFmtId="176" fontId="8" fillId="0" borderId="45" xfId="60" applyNumberFormat="1" applyFont="1" applyFill="1" applyBorder="1" applyAlignment="1" applyProtection="1">
      <alignment vertical="center"/>
      <protection/>
    </xf>
    <xf numFmtId="176" fontId="7" fillId="0" borderId="46" xfId="60" applyNumberFormat="1" applyFont="1" applyFill="1" applyBorder="1" applyAlignment="1" applyProtection="1">
      <alignment vertical="center"/>
      <protection locked="0"/>
    </xf>
    <xf numFmtId="176" fontId="7" fillId="0" borderId="47" xfId="60" applyNumberFormat="1" applyFont="1" applyFill="1" applyBorder="1" applyAlignment="1" applyProtection="1">
      <alignment vertical="center"/>
      <protection locked="0"/>
    </xf>
    <xf numFmtId="176" fontId="7" fillId="0" borderId="48" xfId="60" applyNumberFormat="1" applyFont="1" applyFill="1" applyBorder="1" applyAlignment="1" applyProtection="1">
      <alignment vertical="center"/>
      <protection locked="0"/>
    </xf>
    <xf numFmtId="176" fontId="7" fillId="0" borderId="46" xfId="60" applyNumberFormat="1" applyFont="1" applyFill="1" applyBorder="1" applyAlignment="1" applyProtection="1">
      <alignment vertical="center"/>
      <protection/>
    </xf>
    <xf numFmtId="176" fontId="7" fillId="0" borderId="47" xfId="60" applyNumberFormat="1" applyFont="1" applyFill="1" applyBorder="1" applyAlignment="1" applyProtection="1">
      <alignment vertical="center"/>
      <protection/>
    </xf>
    <xf numFmtId="176" fontId="7" fillId="0" borderId="49" xfId="60" applyNumberFormat="1" applyFont="1" applyFill="1" applyBorder="1" applyAlignment="1" applyProtection="1">
      <alignment vertical="center"/>
      <protection/>
    </xf>
    <xf numFmtId="178" fontId="7" fillId="0" borderId="50" xfId="60" applyNumberFormat="1" applyFont="1" applyFill="1" applyBorder="1" applyAlignment="1" applyProtection="1">
      <alignment horizontal="right" vertical="center"/>
      <protection/>
    </xf>
    <xf numFmtId="178" fontId="7" fillId="0" borderId="36" xfId="60" applyNumberFormat="1" applyFont="1" applyFill="1" applyBorder="1" applyAlignment="1">
      <alignment horizontal="right" vertical="center"/>
      <protection/>
    </xf>
    <xf numFmtId="178" fontId="7" fillId="0" borderId="31" xfId="60" applyNumberFormat="1" applyFont="1" applyFill="1" applyBorder="1" applyAlignment="1">
      <alignment vertical="center"/>
      <protection/>
    </xf>
    <xf numFmtId="178" fontId="7" fillId="0" borderId="32" xfId="60" applyNumberFormat="1" applyFont="1" applyFill="1" applyBorder="1" applyAlignment="1">
      <alignment vertical="center"/>
      <protection/>
    </xf>
    <xf numFmtId="176" fontId="8" fillId="0" borderId="51" xfId="60" applyNumberFormat="1" applyFont="1" applyFill="1" applyBorder="1" applyAlignment="1" applyProtection="1">
      <alignment vertical="center"/>
      <protection/>
    </xf>
    <xf numFmtId="176" fontId="8" fillId="0" borderId="52" xfId="60" applyNumberFormat="1" applyFont="1" applyFill="1" applyBorder="1" applyAlignment="1" applyProtection="1">
      <alignment vertical="center"/>
      <protection/>
    </xf>
    <xf numFmtId="189" fontId="7" fillId="0" borderId="0" xfId="60" applyNumberFormat="1" applyFont="1" applyFill="1" applyBorder="1" applyAlignment="1" applyProtection="1">
      <alignment vertical="center"/>
      <protection/>
    </xf>
    <xf numFmtId="178" fontId="7" fillId="0" borderId="53" xfId="60" applyNumberFormat="1" applyFont="1" applyFill="1" applyBorder="1" applyAlignment="1">
      <alignment horizontal="right" vertical="center"/>
      <protection/>
    </xf>
    <xf numFmtId="189" fontId="8" fillId="0" borderId="13" xfId="60" applyNumberFormat="1" applyFont="1" applyFill="1" applyBorder="1" applyAlignment="1">
      <alignment vertical="center"/>
      <protection/>
    </xf>
    <xf numFmtId="0" fontId="7" fillId="0" borderId="40" xfId="60" applyNumberFormat="1" applyFont="1" applyFill="1" applyBorder="1" applyAlignment="1">
      <alignment horizontal="center" vertical="center"/>
      <protection/>
    </xf>
    <xf numFmtId="0" fontId="7" fillId="0" borderId="41" xfId="60" applyNumberFormat="1" applyFont="1" applyFill="1" applyBorder="1" applyAlignment="1">
      <alignment horizontal="center" vertical="center"/>
      <protection/>
    </xf>
    <xf numFmtId="176" fontId="7" fillId="0" borderId="54" xfId="60" applyNumberFormat="1" applyFont="1" applyFill="1" applyBorder="1" applyAlignment="1">
      <alignment vertical="center"/>
      <protection/>
    </xf>
    <xf numFmtId="176" fontId="7" fillId="0" borderId="55" xfId="60" applyNumberFormat="1" applyFont="1" applyFill="1" applyBorder="1" applyAlignment="1">
      <alignment vertical="center"/>
      <protection/>
    </xf>
    <xf numFmtId="0" fontId="13" fillId="0" borderId="0" xfId="60" applyNumberFormat="1" applyFont="1" applyFill="1" applyAlignment="1" applyProtection="1">
      <alignment/>
      <protection locked="0"/>
    </xf>
    <xf numFmtId="0" fontId="4" fillId="0" borderId="0" xfId="60" applyNumberFormat="1" applyFont="1" applyFill="1" applyBorder="1" applyAlignment="1" applyProtection="1">
      <alignment horizontal="center" vertical="center"/>
      <protection locked="0"/>
    </xf>
    <xf numFmtId="189" fontId="8" fillId="0" borderId="0" xfId="60" applyNumberFormat="1" applyFont="1" applyFill="1" applyBorder="1" applyAlignment="1" applyProtection="1">
      <alignment vertical="center"/>
      <protection locked="0"/>
    </xf>
    <xf numFmtId="0" fontId="8" fillId="0" borderId="18" xfId="60" applyNumberFormat="1" applyFont="1" applyFill="1" applyBorder="1" applyAlignment="1" applyProtection="1">
      <alignment horizontal="distributed" vertical="center"/>
      <protection locked="0"/>
    </xf>
    <xf numFmtId="179" fontId="8" fillId="0" borderId="33" xfId="60" applyNumberFormat="1" applyFont="1" applyFill="1" applyBorder="1" applyAlignment="1">
      <alignment vertical="center"/>
      <protection/>
    </xf>
    <xf numFmtId="178" fontId="7" fillId="0" borderId="56" xfId="60" applyNumberFormat="1" applyFont="1" applyFill="1" applyBorder="1" applyAlignment="1">
      <alignment vertical="center"/>
      <protection/>
    </xf>
    <xf numFmtId="178" fontId="7" fillId="0" borderId="5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Alignment="1" applyProtection="1" quotePrefix="1">
      <alignment/>
      <protection locked="0"/>
    </xf>
    <xf numFmtId="189" fontId="8" fillId="0" borderId="14" xfId="60" applyNumberFormat="1" applyFont="1" applyFill="1" applyBorder="1" applyAlignment="1">
      <alignment vertical="center"/>
      <protection/>
    </xf>
    <xf numFmtId="179" fontId="7" fillId="0" borderId="31" xfId="60" applyNumberFormat="1" applyFont="1" applyFill="1" applyBorder="1" applyAlignment="1">
      <alignment vertical="center"/>
      <protection/>
    </xf>
    <xf numFmtId="179" fontId="7" fillId="0" borderId="32" xfId="60" applyNumberFormat="1" applyFont="1" applyFill="1" applyBorder="1" applyAlignment="1">
      <alignment vertical="center"/>
      <protection/>
    </xf>
    <xf numFmtId="179" fontId="7" fillId="0" borderId="33" xfId="60" applyNumberFormat="1" applyFont="1" applyFill="1" applyBorder="1" applyAlignment="1">
      <alignment vertical="center"/>
      <protection/>
    </xf>
    <xf numFmtId="179" fontId="8" fillId="0" borderId="32" xfId="60" applyNumberFormat="1" applyFont="1" applyFill="1" applyBorder="1" applyAlignment="1">
      <alignment vertical="center"/>
      <protection/>
    </xf>
    <xf numFmtId="179" fontId="7" fillId="0" borderId="35" xfId="60" applyNumberFormat="1" applyFont="1" applyFill="1" applyBorder="1" applyAlignment="1">
      <alignment vertical="center"/>
      <protection/>
    </xf>
    <xf numFmtId="179" fontId="7" fillId="0" borderId="58" xfId="60" applyNumberFormat="1" applyFont="1" applyFill="1" applyBorder="1" applyAlignment="1">
      <alignment vertical="center"/>
      <protection/>
    </xf>
    <xf numFmtId="178" fontId="7" fillId="0" borderId="48" xfId="60" applyNumberFormat="1" applyFont="1" applyFill="1" applyBorder="1" applyAlignment="1">
      <alignment horizontal="right" vertical="center"/>
      <protection/>
    </xf>
    <xf numFmtId="176" fontId="7" fillId="0" borderId="59" xfId="60" applyNumberFormat="1" applyFont="1" applyFill="1" applyBorder="1" applyAlignment="1">
      <alignment vertical="center"/>
      <protection/>
    </xf>
    <xf numFmtId="176" fontId="7" fillId="0" borderId="50" xfId="60" applyNumberFormat="1" applyFont="1" applyFill="1" applyBorder="1" applyAlignment="1">
      <alignment horizontal="right" vertical="center"/>
      <protection/>
    </xf>
    <xf numFmtId="0" fontId="17" fillId="0" borderId="0" xfId="60" applyNumberFormat="1" applyFont="1" applyFill="1" applyAlignment="1" applyProtection="1">
      <alignment vertical="center"/>
      <protection locked="0"/>
    </xf>
    <xf numFmtId="3" fontId="20" fillId="0" borderId="0" xfId="60" applyNumberFormat="1" applyFont="1" applyFill="1" applyBorder="1" applyAlignment="1">
      <alignment vertical="center"/>
      <protection/>
    </xf>
    <xf numFmtId="0" fontId="20" fillId="0" borderId="0" xfId="60" applyNumberFormat="1" applyFont="1" applyFill="1" applyBorder="1" applyAlignment="1">
      <alignment vertical="center"/>
      <protection/>
    </xf>
    <xf numFmtId="0" fontId="20" fillId="0" borderId="0" xfId="60" applyNumberFormat="1" applyFont="1" applyFill="1" applyAlignment="1" applyProtection="1">
      <alignment/>
      <protection locked="0"/>
    </xf>
    <xf numFmtId="0" fontId="21" fillId="0" borderId="0" xfId="60" applyNumberFormat="1" applyFont="1" applyFill="1" applyAlignment="1" applyProtection="1">
      <alignment horizontal="center" vertical="center"/>
      <protection locked="0"/>
    </xf>
    <xf numFmtId="0" fontId="4" fillId="0" borderId="60" xfId="60" applyNumberFormat="1" applyFont="1" applyFill="1" applyBorder="1" applyAlignment="1" applyProtection="1">
      <alignment horizontal="center"/>
      <protection locked="0"/>
    </xf>
    <xf numFmtId="0" fontId="4" fillId="0" borderId="61" xfId="60" applyNumberFormat="1" applyFont="1" applyFill="1" applyBorder="1" applyAlignment="1" applyProtection="1">
      <alignment horizontal="center"/>
      <protection locked="0"/>
    </xf>
    <xf numFmtId="0" fontId="7" fillId="0" borderId="62" xfId="60" applyNumberFormat="1" applyFont="1" applyFill="1" applyBorder="1" applyAlignment="1" applyProtection="1">
      <alignment horizontal="center" vertical="center"/>
      <protection locked="0"/>
    </xf>
    <xf numFmtId="0" fontId="2" fillId="0" borderId="63" xfId="60" applyNumberFormat="1" applyFont="1" applyFill="1" applyBorder="1" applyAlignment="1" applyProtection="1">
      <alignment horizontal="center" vertical="center"/>
      <protection locked="0"/>
    </xf>
    <xf numFmtId="0" fontId="7" fillId="0" borderId="64" xfId="60" applyNumberFormat="1" applyFont="1" applyFill="1" applyBorder="1" applyAlignment="1" applyProtection="1">
      <alignment horizontal="center" vertical="center"/>
      <protection locked="0"/>
    </xf>
    <xf numFmtId="0" fontId="2" fillId="0" borderId="65" xfId="60" applyNumberFormat="1" applyFont="1" applyFill="1" applyBorder="1" applyAlignment="1" applyProtection="1">
      <alignment horizontal="center" vertical="center"/>
      <protection locked="0"/>
    </xf>
    <xf numFmtId="0" fontId="7" fillId="0" borderId="60" xfId="60" applyNumberFormat="1" applyFont="1" applyFill="1" applyBorder="1" applyAlignment="1" applyProtection="1">
      <alignment horizontal="center" vertical="center"/>
      <protection locked="0"/>
    </xf>
    <xf numFmtId="0" fontId="7" fillId="0" borderId="66" xfId="60" applyNumberFormat="1" applyFont="1" applyFill="1" applyBorder="1" applyAlignment="1" applyProtection="1">
      <alignment horizontal="center" vertical="center"/>
      <protection locked="0"/>
    </xf>
    <xf numFmtId="0" fontId="7" fillId="0" borderId="61" xfId="60" applyNumberFormat="1" applyFont="1" applyFill="1" applyBorder="1" applyAlignment="1" applyProtection="1">
      <alignment horizontal="center" vertical="center"/>
      <protection locked="0"/>
    </xf>
    <xf numFmtId="0" fontId="7" fillId="0" borderId="67" xfId="60" applyNumberFormat="1" applyFont="1" applyFill="1" applyBorder="1" applyAlignment="1" applyProtection="1">
      <alignment horizontal="center" vertical="center"/>
      <protection locked="0"/>
    </xf>
    <xf numFmtId="0" fontId="2" fillId="0" borderId="61" xfId="60" applyNumberFormat="1" applyFont="1" applyFill="1" applyBorder="1" applyAlignment="1" applyProtection="1">
      <alignment horizontal="center"/>
      <protection locked="0"/>
    </xf>
    <xf numFmtId="0" fontId="20" fillId="0" borderId="0" xfId="6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68" xfId="60" applyNumberFormat="1" applyFont="1" applyFill="1" applyBorder="1" applyAlignment="1" applyProtection="1">
      <alignment horizontal="center" vertical="center"/>
      <protection locked="0"/>
    </xf>
    <xf numFmtId="0" fontId="4" fillId="0" borderId="69" xfId="60" applyNumberFormat="1" applyFont="1" applyFill="1" applyBorder="1" applyAlignment="1" applyProtection="1">
      <alignment horizontal="center" vertical="center"/>
      <protection locked="0"/>
    </xf>
    <xf numFmtId="0" fontId="4" fillId="0" borderId="62" xfId="60" applyNumberFormat="1" applyFont="1" applyFill="1" applyBorder="1" applyAlignment="1" applyProtection="1">
      <alignment horizontal="center" vertical="center"/>
      <protection locked="0"/>
    </xf>
    <xf numFmtId="0" fontId="4" fillId="0" borderId="63" xfId="60" applyNumberFormat="1" applyFont="1" applyFill="1" applyBorder="1" applyAlignment="1" applyProtection="1">
      <alignment horizontal="center" vertical="center"/>
      <protection locked="0"/>
    </xf>
    <xf numFmtId="0" fontId="4" fillId="0" borderId="64" xfId="60" applyNumberFormat="1" applyFont="1" applyFill="1" applyBorder="1" applyAlignment="1" applyProtection="1">
      <alignment horizontal="center" vertical="center"/>
      <protection locked="0"/>
    </xf>
    <xf numFmtId="0" fontId="4" fillId="0" borderId="65" xfId="60" applyNumberFormat="1" applyFont="1" applyFill="1" applyBorder="1" applyAlignment="1" applyProtection="1">
      <alignment horizontal="center" vertical="center"/>
      <protection locked="0"/>
    </xf>
    <xf numFmtId="0" fontId="4" fillId="0" borderId="60" xfId="60" applyNumberFormat="1" applyFont="1" applyFill="1" applyBorder="1" applyAlignment="1" applyProtection="1">
      <alignment horizontal="center" vertical="center"/>
      <protection locked="0"/>
    </xf>
    <xf numFmtId="0" fontId="4" fillId="0" borderId="66" xfId="60" applyNumberFormat="1" applyFont="1" applyFill="1" applyBorder="1" applyAlignment="1" applyProtection="1">
      <alignment horizontal="center" vertical="center"/>
      <protection locked="0"/>
    </xf>
    <xf numFmtId="0" fontId="4" fillId="0" borderId="61" xfId="60" applyNumberFormat="1" applyFont="1" applyFill="1" applyBorder="1" applyAlignment="1" applyProtection="1">
      <alignment horizontal="center" vertical="center"/>
      <protection locked="0"/>
    </xf>
    <xf numFmtId="0" fontId="7" fillId="0" borderId="70" xfId="60" applyFont="1" applyFill="1" applyBorder="1" applyAlignment="1">
      <alignment horizontal="distributed" vertical="center"/>
      <protection/>
    </xf>
    <xf numFmtId="0" fontId="2" fillId="0" borderId="71" xfId="60" applyNumberFormat="1" applyFont="1" applyFill="1" applyBorder="1" applyAlignment="1" applyProtection="1">
      <alignment horizontal="distributed" vertical="center"/>
      <protection locked="0"/>
    </xf>
    <xf numFmtId="0" fontId="8" fillId="0" borderId="72" xfId="60" applyFont="1" applyFill="1" applyBorder="1" applyAlignment="1">
      <alignment horizontal="distributed" vertical="center"/>
      <protection/>
    </xf>
    <xf numFmtId="0" fontId="2" fillId="0" borderId="73" xfId="60" applyNumberFormat="1" applyFont="1" applyFill="1" applyBorder="1" applyAlignment="1" applyProtection="1">
      <alignment horizontal="distributed" vertical="center"/>
      <protection locked="0"/>
    </xf>
    <xf numFmtId="0" fontId="8" fillId="0" borderId="29" xfId="60" applyFont="1" applyFill="1" applyBorder="1" applyAlignment="1">
      <alignment horizontal="distributed" vertical="center"/>
      <protection/>
    </xf>
    <xf numFmtId="0" fontId="2" fillId="0" borderId="34" xfId="60" applyNumberFormat="1" applyFont="1" applyFill="1" applyBorder="1" applyAlignment="1" applyProtection="1">
      <alignment horizontal="distributed" vertical="center"/>
      <protection locked="0"/>
    </xf>
    <xf numFmtId="0" fontId="7" fillId="0" borderId="74" xfId="60" applyNumberFormat="1" applyFont="1" applyFill="1" applyBorder="1" applyAlignment="1" applyProtection="1">
      <alignment horizontal="center" vertical="center"/>
      <protection locked="0"/>
    </xf>
    <xf numFmtId="0" fontId="7" fillId="0" borderId="75" xfId="60" applyNumberFormat="1" applyFont="1" applyFill="1" applyBorder="1" applyAlignment="1" applyProtection="1">
      <alignment horizontal="center" vertical="center"/>
      <protection locked="0"/>
    </xf>
    <xf numFmtId="0" fontId="7" fillId="0" borderId="76" xfId="60" applyNumberFormat="1" applyFont="1" applyFill="1" applyBorder="1" applyAlignment="1" applyProtection="1">
      <alignment horizontal="center" vertical="center"/>
      <protection locked="0"/>
    </xf>
    <xf numFmtId="0" fontId="2" fillId="0" borderId="77" xfId="60" applyNumberFormat="1" applyFont="1" applyFill="1" applyBorder="1" applyAlignment="1" applyProtection="1">
      <alignment horizontal="center" vertical="center"/>
      <protection locked="0"/>
    </xf>
    <xf numFmtId="0" fontId="7" fillId="0" borderId="78" xfId="60" applyNumberFormat="1" applyFont="1" applyFill="1" applyBorder="1" applyAlignment="1" applyProtection="1">
      <alignment horizontal="center" vertical="center"/>
      <protection locked="0"/>
    </xf>
    <xf numFmtId="0" fontId="2" fillId="0" borderId="79" xfId="60" applyNumberFormat="1" applyFont="1" applyFill="1" applyBorder="1" applyAlignment="1" applyProtection="1">
      <alignment vertical="center"/>
      <protection locked="0"/>
    </xf>
    <xf numFmtId="0" fontId="2" fillId="0" borderId="80" xfId="60" applyNumberFormat="1" applyFont="1" applyFill="1" applyBorder="1" applyAlignment="1" applyProtection="1">
      <alignment vertical="center"/>
      <protection locked="0"/>
    </xf>
    <xf numFmtId="0" fontId="2" fillId="0" borderId="81" xfId="60" applyNumberFormat="1" applyFont="1" applyFill="1" applyBorder="1" applyAlignment="1" applyProtection="1">
      <alignment vertical="center"/>
      <protection locked="0"/>
    </xf>
    <xf numFmtId="0" fontId="7" fillId="0" borderId="82" xfId="60" applyFont="1" applyFill="1" applyBorder="1" applyAlignment="1">
      <alignment horizontal="distributed" vertical="center"/>
      <protection/>
    </xf>
    <xf numFmtId="0" fontId="2" fillId="0" borderId="83" xfId="60" applyNumberFormat="1" applyFont="1" applyFill="1" applyBorder="1" applyAlignment="1" applyProtection="1">
      <alignment horizontal="distributed" vertical="center"/>
      <protection locked="0"/>
    </xf>
    <xf numFmtId="0" fontId="7" fillId="0" borderId="74" xfId="60" applyNumberFormat="1" applyFont="1" applyFill="1" applyBorder="1" applyAlignment="1">
      <alignment horizontal="center" vertical="center"/>
      <protection/>
    </xf>
    <xf numFmtId="0" fontId="7" fillId="0" borderId="79" xfId="60" applyNumberFormat="1" applyFont="1" applyFill="1" applyBorder="1" applyAlignment="1">
      <alignment horizontal="center" vertical="center"/>
      <protection/>
    </xf>
    <xf numFmtId="0" fontId="7" fillId="0" borderId="78" xfId="60" applyFont="1" applyFill="1" applyBorder="1" applyAlignment="1">
      <alignment horizontal="center" vertical="center"/>
      <protection/>
    </xf>
    <xf numFmtId="0" fontId="7" fillId="0" borderId="84" xfId="60" applyFont="1" applyFill="1" applyBorder="1" applyAlignment="1">
      <alignment horizontal="center" vertical="center"/>
      <protection/>
    </xf>
    <xf numFmtId="0" fontId="7" fillId="0" borderId="85" xfId="60" applyFont="1" applyFill="1" applyBorder="1" applyAlignment="1">
      <alignment horizontal="center" vertical="center"/>
      <protection/>
    </xf>
    <xf numFmtId="0" fontId="7" fillId="0" borderId="86" xfId="60" applyFont="1" applyFill="1" applyBorder="1" applyAlignment="1">
      <alignment horizontal="center" vertical="center"/>
      <protection/>
    </xf>
    <xf numFmtId="0" fontId="7" fillId="0" borderId="87" xfId="60" applyFont="1" applyFill="1" applyBorder="1" applyAlignment="1">
      <alignment horizontal="center" vertical="center"/>
      <protection/>
    </xf>
    <xf numFmtId="0" fontId="7" fillId="0" borderId="29" xfId="60" applyFont="1" applyFill="1" applyBorder="1" applyAlignment="1">
      <alignment horizontal="distributed" vertical="center"/>
      <protection/>
    </xf>
    <xf numFmtId="0" fontId="7" fillId="0" borderId="88" xfId="60" applyFont="1" applyFill="1" applyBorder="1" applyAlignment="1">
      <alignment horizontal="center" vertical="center"/>
      <protection/>
    </xf>
    <xf numFmtId="0" fontId="7" fillId="0" borderId="70" xfId="60" applyNumberFormat="1" applyFont="1" applyFill="1" applyBorder="1" applyAlignment="1" applyProtection="1">
      <alignment horizontal="distributed" vertical="center"/>
      <protection locked="0"/>
    </xf>
    <xf numFmtId="0" fontId="2" fillId="0" borderId="71" xfId="60" applyNumberFormat="1" applyFont="1" applyFill="1" applyBorder="1" applyAlignment="1" applyProtection="1">
      <alignment vertical="center"/>
      <protection locked="0"/>
    </xf>
    <xf numFmtId="0" fontId="8" fillId="0" borderId="89" xfId="60" applyNumberFormat="1" applyFont="1" applyFill="1" applyBorder="1" applyAlignment="1" applyProtection="1">
      <alignment horizontal="center" vertical="center"/>
      <protection locked="0"/>
    </xf>
    <xf numFmtId="0" fontId="2" fillId="0" borderId="90" xfId="60" applyNumberFormat="1" applyFont="1" applyFill="1" applyBorder="1" applyAlignment="1" applyProtection="1">
      <alignment vertical="center"/>
      <protection locked="0"/>
    </xf>
    <xf numFmtId="0" fontId="7" fillId="0" borderId="91" xfId="60" applyNumberFormat="1" applyFont="1" applyFill="1" applyBorder="1" applyAlignment="1" applyProtection="1">
      <alignment vertical="center"/>
      <protection locked="0"/>
    </xf>
    <xf numFmtId="0" fontId="2" fillId="0" borderId="92" xfId="60" applyNumberFormat="1" applyFont="1" applyFill="1" applyBorder="1" applyAlignment="1" applyProtection="1">
      <alignment vertical="center"/>
      <protection locked="0"/>
    </xf>
    <xf numFmtId="0" fontId="7" fillId="0" borderId="91" xfId="60" applyNumberFormat="1" applyFont="1" applyFill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Ⅰ_森林資源(１～３表-4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林野面積</a:t>
            </a:r>
          </a:p>
        </c:rich>
      </c:tx>
      <c:layout>
        <c:manualLayout>
          <c:xMode val="factor"/>
          <c:yMode val="factor"/>
          <c:x val="-0.38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2425"/>
          <c:w val="0.95175"/>
          <c:h val="0.91925"/>
        </c:manualLayout>
      </c:layout>
      <c:doughnutChart>
        <c:varyColors val="1"/>
        <c:ser>
          <c:idx val="0"/>
          <c:order val="0"/>
          <c:tx>
            <c:strRef>
              <c:f>'1-1(1)土地利用・1-1(2)保有形態別面積'!$N$30:$N$31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森林総研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'1-1(1)土地利用・1-1(2)保有形態別面積'!$M$32:$M$40</c:f>
              <c:strCache/>
            </c:strRef>
          </c:cat>
          <c:val>
            <c:numRef>
              <c:f>'1-1(1)土地利用・1-1(2)保有形態別面積'!$N$32:$N$40</c:f>
              <c:numCache/>
            </c:numRef>
          </c:val>
        </c:ser>
        <c:ser>
          <c:idx val="1"/>
          <c:order val="1"/>
          <c:tx>
            <c:strRef>
              <c:f>'1-1(1)土地利用・1-1(2)保有形態別面積'!$O$30:$O$31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'1-1(1)土地利用・1-1(2)保有形態別面積'!$M$32:$M$40</c:f>
              <c:strCache/>
            </c:strRef>
          </c:cat>
          <c:val>
            <c:numRef>
              <c:f>'1-1(1)土地利用・1-1(2)保有形態別面積'!$O$32:$O$40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土地利用面積</a:t>
            </a:r>
          </a:p>
        </c:rich>
      </c:tx>
      <c:layout>
        <c:manualLayout>
          <c:xMode val="factor"/>
          <c:yMode val="factor"/>
          <c:x val="0.36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415"/>
          <c:w val="0.961"/>
          <c:h val="0.904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'1-1(1)土地利用・1-1(2)保有形態別面積'!$M$19:$M$26</c:f>
              <c:strCache/>
            </c:strRef>
          </c:cat>
          <c:val>
            <c:numRef>
              <c:f>'1-1(1)土地利用・1-1(2)保有形態別面積'!$N$19:$N$26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'1-1(1)土地利用・1-1(2)保有形態別面積'!$M$19:$M$26</c:f>
              <c:strCache/>
            </c:strRef>
          </c:cat>
          <c:val>
            <c:numRef>
              <c:f>'1-1(1)土地利用・1-1(2)保有形態別面積'!$O$19:$O$26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</cdr:x>
      <cdr:y>0.1385</cdr:y>
    </cdr:from>
    <cdr:to>
      <cdr:x>0.50625</cdr:x>
      <cdr:y>0.2195</cdr:y>
    </cdr:to>
    <cdr:sp>
      <cdr:nvSpPr>
        <cdr:cNvPr id="1" name="Line 6"/>
        <cdr:cNvSpPr>
          <a:spLocks/>
        </cdr:cNvSpPr>
      </cdr:nvSpPr>
      <cdr:spPr>
        <a:xfrm>
          <a:off x="1809750" y="542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0.748</cdr:y>
    </cdr:from>
    <cdr:to>
      <cdr:x>0.4585</cdr:x>
      <cdr:y>0.80025</cdr:y>
    </cdr:to>
    <cdr:sp>
      <cdr:nvSpPr>
        <cdr:cNvPr id="2" name="Line 7"/>
        <cdr:cNvSpPr>
          <a:spLocks/>
        </cdr:cNvSpPr>
      </cdr:nvSpPr>
      <cdr:spPr>
        <a:xfrm flipV="1">
          <a:off x="1504950" y="297180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0.48325</cdr:x>
      <cdr:y>0.748</cdr:y>
    </cdr:from>
    <cdr:to>
      <cdr:x>0.48325</cdr:x>
      <cdr:y>0.85175</cdr:y>
    </cdr:to>
    <cdr:sp>
      <cdr:nvSpPr>
        <cdr:cNvPr id="3" name="Line 8"/>
        <cdr:cNvSpPr>
          <a:spLocks/>
        </cdr:cNvSpPr>
      </cdr:nvSpPr>
      <cdr:spPr>
        <a:xfrm flipV="1">
          <a:off x="1857375" y="2971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0.76075</cdr:y>
    </cdr:from>
    <cdr:to>
      <cdr:x>0.607</cdr:x>
      <cdr:y>0.80025</cdr:y>
    </cdr:to>
    <cdr:sp>
      <cdr:nvSpPr>
        <cdr:cNvPr id="4" name="Line 9"/>
        <cdr:cNvSpPr>
          <a:spLocks/>
        </cdr:cNvSpPr>
      </cdr:nvSpPr>
      <cdr:spPr>
        <a:xfrm flipH="1" flipV="1">
          <a:off x="1943100" y="30194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0.54125</cdr:x>
      <cdr:y>0.63125</cdr:y>
    </cdr:from>
    <cdr:to>
      <cdr:x>0.607</cdr:x>
      <cdr:y>0.67725</cdr:y>
    </cdr:to>
    <cdr:sp>
      <cdr:nvSpPr>
        <cdr:cNvPr id="5" name="Line 10"/>
        <cdr:cNvSpPr>
          <a:spLocks/>
        </cdr:cNvSpPr>
      </cdr:nvSpPr>
      <cdr:spPr>
        <a:xfrm flipH="1">
          <a:off x="2076450" y="2505075"/>
          <a:ext cx="257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16</xdr:row>
      <xdr:rowOff>9525</xdr:rowOff>
    </xdr:from>
    <xdr:to>
      <xdr:col>10</xdr:col>
      <xdr:colOff>266700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781425" y="3019425"/>
        <a:ext cx="3848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9525</xdr:rowOff>
    </xdr:from>
    <xdr:to>
      <xdr:col>4</xdr:col>
      <xdr:colOff>666750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28575" y="3019425"/>
        <a:ext cx="37528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27</xdr:row>
      <xdr:rowOff>66675</xdr:rowOff>
    </xdr:from>
    <xdr:to>
      <xdr:col>8</xdr:col>
      <xdr:colOff>219075</xdr:colOff>
      <xdr:row>30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81625" y="4762500"/>
          <a:ext cx="733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424,132ha</a:t>
          </a:r>
        </a:p>
      </xdr:txBody>
    </xdr:sp>
    <xdr:clientData/>
  </xdr:twoCellAnchor>
  <xdr:twoCellAnchor>
    <xdr:from>
      <xdr:col>1</xdr:col>
      <xdr:colOff>561975</xdr:colOff>
      <xdr:row>27</xdr:row>
      <xdr:rowOff>85725</xdr:rowOff>
    </xdr:from>
    <xdr:to>
      <xdr:col>2</xdr:col>
      <xdr:colOff>571500</xdr:colOff>
      <xdr:row>30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0" y="4781550"/>
          <a:ext cx="7048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636,316ha</a:t>
          </a:r>
        </a:p>
      </xdr:txBody>
    </xdr:sp>
    <xdr:clientData/>
  </xdr:twoCellAnchor>
  <xdr:twoCellAnchor>
    <xdr:from>
      <xdr:col>0</xdr:col>
      <xdr:colOff>600075</xdr:colOff>
      <xdr:row>31</xdr:row>
      <xdr:rowOff>9525</xdr:rowOff>
    </xdr:from>
    <xdr:to>
      <xdr:col>1</xdr:col>
      <xdr:colOff>114300</xdr:colOff>
      <xdr:row>32</xdr:row>
      <xdr:rowOff>142875</xdr:rowOff>
    </xdr:to>
    <xdr:sp>
      <xdr:nvSpPr>
        <xdr:cNvPr id="5" name="Line 6"/>
        <xdr:cNvSpPr>
          <a:spLocks/>
        </xdr:cNvSpPr>
      </xdr:nvSpPr>
      <xdr:spPr>
        <a:xfrm flipH="1">
          <a:off x="600075" y="532447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9525</xdr:rowOff>
    </xdr:from>
    <xdr:to>
      <xdr:col>8</xdr:col>
      <xdr:colOff>0</xdr:colOff>
      <xdr:row>18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657725" y="4800600"/>
          <a:ext cx="1838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962025</xdr:colOff>
      <xdr:row>38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4657725" y="8953500"/>
          <a:ext cx="1781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土地利用"/>
    </sheetNames>
    <sheetDataSet>
      <sheetData sheetId="0">
        <row r="9">
          <cell r="G9">
            <v>77400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(1)保有面積"/>
      <sheetName val="1-3(2)保有蓄積"/>
      <sheetName val="1-3(3)林種面積"/>
      <sheetName val="1-3(4)林種蓄積"/>
      <sheetName val="1-3(5)民種別齢別資源"/>
      <sheetName val="1-3(6)民有人工林齢級別面積"/>
      <sheetName val="1-3(7)民有人工林齢級別蓄積"/>
    </sheetNames>
    <sheetDataSet>
      <sheetData sheetId="0">
        <row r="10">
          <cell r="K10">
            <v>6678.930000000001</v>
          </cell>
          <cell r="L10">
            <v>13969.08</v>
          </cell>
          <cell r="M10">
            <v>224.75</v>
          </cell>
          <cell r="O10">
            <v>6641.679999999999</v>
          </cell>
          <cell r="P10">
            <v>5026.62</v>
          </cell>
          <cell r="Q10">
            <v>46149.71</v>
          </cell>
          <cell r="R10">
            <v>148612.95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4(1)分収造林･1-4(2)共用林野 (2)"/>
      <sheetName val="1-4(3)官行造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95"/>
  <sheetViews>
    <sheetView tabSelected="1" workbookViewId="0" topLeftCell="A1">
      <selection activeCell="C65" sqref="C65"/>
    </sheetView>
  </sheetViews>
  <sheetFormatPr defaultColWidth="9.00390625" defaultRowHeight="13.5"/>
  <cols>
    <col min="1" max="1" width="12.625" style="3" customWidth="1"/>
    <col min="2" max="3" width="9.125" style="3" customWidth="1"/>
    <col min="4" max="4" width="10.00390625" style="3" customWidth="1"/>
    <col min="5" max="9" width="9.125" style="3" customWidth="1"/>
    <col min="10" max="11" width="10.125" style="3" customWidth="1"/>
    <col min="12" max="13" width="9.00390625" style="3" customWidth="1"/>
    <col min="14" max="15" width="11.25390625" style="3" bestFit="1" customWidth="1"/>
    <col min="16" max="16" width="9.125" style="3" bestFit="1" customWidth="1"/>
    <col min="17" max="21" width="11.25390625" style="3" customWidth="1"/>
    <col min="22" max="22" width="6.125" style="3" customWidth="1"/>
    <col min="23" max="23" width="11.125" style="3" customWidth="1"/>
    <col min="24" max="24" width="11.25390625" style="3" customWidth="1"/>
    <col min="25" max="25" width="11.125" style="3" customWidth="1"/>
    <col min="26" max="26" width="5.625" style="3" customWidth="1"/>
    <col min="27" max="16384" width="9.00390625" style="3" customWidth="1"/>
  </cols>
  <sheetData>
    <row r="1" spans="1:5" ht="14.25" customHeight="1">
      <c r="A1" s="1" t="s">
        <v>15</v>
      </c>
      <c r="B1" s="2"/>
      <c r="C1" s="2"/>
      <c r="D1" s="2"/>
      <c r="E1" s="2"/>
    </row>
    <row r="2" ht="12" customHeight="1">
      <c r="A2" s="4"/>
    </row>
    <row r="3" spans="1:5" s="7" customFormat="1" ht="14.25" customHeight="1">
      <c r="A3" s="5" t="s">
        <v>16</v>
      </c>
      <c r="B3" s="6"/>
      <c r="C3" s="6"/>
      <c r="D3" s="6"/>
      <c r="E3" s="6"/>
    </row>
    <row r="4" s="7" customFormat="1" ht="12" customHeight="1" thickBot="1">
      <c r="I4" s="8" t="s">
        <v>17</v>
      </c>
    </row>
    <row r="5" spans="1:9" s="7" customFormat="1" ht="19.5" customHeight="1">
      <c r="A5" s="150" t="s">
        <v>18</v>
      </c>
      <c r="B5" s="152" t="s">
        <v>19</v>
      </c>
      <c r="C5" s="154" t="s">
        <v>20</v>
      </c>
      <c r="D5" s="155"/>
      <c r="E5" s="155"/>
      <c r="F5" s="154" t="s">
        <v>21</v>
      </c>
      <c r="G5" s="155"/>
      <c r="H5" s="156"/>
      <c r="I5" s="148" t="s">
        <v>22</v>
      </c>
    </row>
    <row r="6" spans="1:11" s="7" customFormat="1" ht="19.5" customHeight="1">
      <c r="A6" s="151"/>
      <c r="B6" s="153"/>
      <c r="C6" s="9" t="s">
        <v>23</v>
      </c>
      <c r="D6" s="9" t="s">
        <v>24</v>
      </c>
      <c r="E6" s="9" t="s">
        <v>25</v>
      </c>
      <c r="F6" s="9" t="s">
        <v>23</v>
      </c>
      <c r="G6" s="9" t="s">
        <v>27</v>
      </c>
      <c r="H6" s="9" t="s">
        <v>26</v>
      </c>
      <c r="I6" s="149"/>
      <c r="K6" s="113"/>
    </row>
    <row r="7" spans="1:11" s="7" customFormat="1" ht="19.5" customHeight="1">
      <c r="A7" s="10" t="s">
        <v>28</v>
      </c>
      <c r="B7" s="11">
        <v>636316</v>
      </c>
      <c r="C7" s="11">
        <v>83800</v>
      </c>
      <c r="D7" s="11">
        <v>31500</v>
      </c>
      <c r="E7" s="11">
        <v>44800</v>
      </c>
      <c r="F7" s="11">
        <f>SUM(G7:H7)</f>
        <v>424021</v>
      </c>
      <c r="G7" s="11">
        <v>197272</v>
      </c>
      <c r="H7" s="11">
        <v>226749</v>
      </c>
      <c r="I7" s="12">
        <f>B7-C7-F7</f>
        <v>128495</v>
      </c>
      <c r="K7" s="105"/>
    </row>
    <row r="8" spans="1:11" s="7" customFormat="1" ht="19.5" customHeight="1">
      <c r="A8" s="10" t="s">
        <v>81</v>
      </c>
      <c r="B8" s="11">
        <v>636316</v>
      </c>
      <c r="C8" s="11">
        <v>78500</v>
      </c>
      <c r="D8" s="11">
        <v>29400</v>
      </c>
      <c r="E8" s="11">
        <v>43000</v>
      </c>
      <c r="F8" s="11">
        <v>424464</v>
      </c>
      <c r="G8" s="11">
        <v>197030</v>
      </c>
      <c r="H8" s="11">
        <v>227433</v>
      </c>
      <c r="I8" s="12">
        <f>B8-C8-F8</f>
        <v>133352</v>
      </c>
      <c r="K8" s="105"/>
    </row>
    <row r="9" spans="1:11" s="7" customFormat="1" ht="19.5" customHeight="1" thickBot="1">
      <c r="A9" s="115" t="s">
        <v>96</v>
      </c>
      <c r="B9" s="13">
        <v>636316</v>
      </c>
      <c r="C9" s="13">
        <f>'[1]1-2土地利用'!G9</f>
        <v>77400</v>
      </c>
      <c r="D9" s="107">
        <v>29000</v>
      </c>
      <c r="E9" s="107">
        <v>48400</v>
      </c>
      <c r="F9" s="13">
        <f>SUM(G9:H9)</f>
        <v>424131.95999999996</v>
      </c>
      <c r="G9" s="14">
        <f>C54</f>
        <v>196828.24000000002</v>
      </c>
      <c r="H9" s="14">
        <f>F54</f>
        <v>227303.71999999997</v>
      </c>
      <c r="I9" s="15">
        <f>B9-C9-F9</f>
        <v>134784.04000000004</v>
      </c>
      <c r="K9" s="114"/>
    </row>
    <row r="10" s="7" customFormat="1" ht="12" customHeight="1"/>
    <row r="11" spans="1:11" s="7" customFormat="1" ht="13.5" customHeight="1">
      <c r="A11" s="146" t="s">
        <v>97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1" s="7" customFormat="1" ht="13.5" customHeight="1">
      <c r="A12" s="146" t="s">
        <v>82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4" s="7" customFormat="1" ht="12" customHeight="1">
      <c r="A13" s="16"/>
      <c r="B13" s="6"/>
      <c r="C13" s="6"/>
      <c r="D13" s="6"/>
    </row>
    <row r="14" spans="1:4" s="7" customFormat="1" ht="12" customHeight="1">
      <c r="A14" s="16"/>
      <c r="B14" s="6"/>
      <c r="C14" s="6"/>
      <c r="D14" s="6"/>
    </row>
    <row r="15" spans="1:4" s="7" customFormat="1" ht="12" customHeight="1">
      <c r="A15" s="16"/>
      <c r="B15" s="6"/>
      <c r="C15" s="6"/>
      <c r="D15" s="6"/>
    </row>
    <row r="16" spans="1:4" s="7" customFormat="1" ht="12" customHeight="1">
      <c r="A16" s="16"/>
      <c r="B16" s="6"/>
      <c r="C16" s="6"/>
      <c r="D16" s="6"/>
    </row>
    <row r="17" spans="1:16" s="7" customFormat="1" ht="12" customHeight="1" thickBot="1">
      <c r="A17" s="16"/>
      <c r="B17" s="6"/>
      <c r="C17" s="6"/>
      <c r="D17" s="6"/>
      <c r="M17" s="17" t="s">
        <v>29</v>
      </c>
      <c r="N17" s="17"/>
      <c r="O17" s="17"/>
      <c r="P17" s="17"/>
    </row>
    <row r="18" spans="13:16" s="7" customFormat="1" ht="12" customHeight="1">
      <c r="M18" s="18" t="s">
        <v>0</v>
      </c>
      <c r="N18" s="135" t="s">
        <v>1</v>
      </c>
      <c r="O18" s="145"/>
      <c r="P18" s="19" t="s">
        <v>2</v>
      </c>
    </row>
    <row r="19" spans="13:16" s="7" customFormat="1" ht="12" customHeight="1">
      <c r="M19" s="20" t="s">
        <v>3</v>
      </c>
      <c r="N19" s="21">
        <f>H9</f>
        <v>227303.71999999997</v>
      </c>
      <c r="O19" s="22"/>
      <c r="P19" s="23">
        <f>ROUND(N19/N$27*100,1)</f>
        <v>35.7</v>
      </c>
    </row>
    <row r="20" spans="13:16" s="7" customFormat="1" ht="12" customHeight="1">
      <c r="M20" s="20" t="s">
        <v>4</v>
      </c>
      <c r="N20" s="21">
        <f>G9</f>
        <v>196828.24000000002</v>
      </c>
      <c r="O20" s="22"/>
      <c r="P20" s="23">
        <f>ROUND(N20/N$27*100,1)</f>
        <v>30.9</v>
      </c>
    </row>
    <row r="21" spans="1:16" s="7" customFormat="1" ht="12" customHeight="1">
      <c r="A21" s="8"/>
      <c r="M21" s="20" t="s">
        <v>30</v>
      </c>
      <c r="N21" s="21"/>
      <c r="O21" s="22">
        <f>SUM(N19:N20)</f>
        <v>424131.95999999996</v>
      </c>
      <c r="P21" s="23">
        <f>ROUND(O21/O$27*100,1)</f>
        <v>66.7</v>
      </c>
    </row>
    <row r="22" spans="13:16" s="7" customFormat="1" ht="12" customHeight="1">
      <c r="M22" s="20" t="s">
        <v>5</v>
      </c>
      <c r="N22" s="21">
        <f>D9</f>
        <v>29000</v>
      </c>
      <c r="O22" s="22"/>
      <c r="P22" s="23">
        <f>ROUND(N22/N$27*100,1)</f>
        <v>4.6</v>
      </c>
    </row>
    <row r="23" spans="13:16" s="7" customFormat="1" ht="12" customHeight="1">
      <c r="M23" s="20" t="s">
        <v>6</v>
      </c>
      <c r="N23" s="21">
        <f>E9</f>
        <v>48400</v>
      </c>
      <c r="O23" s="22"/>
      <c r="P23" s="23">
        <f>ROUND(N23/N$27*100,1)</f>
        <v>7.6</v>
      </c>
    </row>
    <row r="24" spans="1:16" s="7" customFormat="1" ht="12" customHeight="1">
      <c r="A24" s="8"/>
      <c r="M24" s="20"/>
      <c r="N24" s="21"/>
      <c r="O24" s="22"/>
      <c r="P24" s="23">
        <f>ROUND(N24/N$27*100,1)</f>
        <v>0</v>
      </c>
    </row>
    <row r="25" spans="13:16" s="7" customFormat="1" ht="12" customHeight="1">
      <c r="M25" s="20" t="s">
        <v>31</v>
      </c>
      <c r="N25" s="21"/>
      <c r="O25" s="22">
        <f>SUM(N22:N24)</f>
        <v>77400</v>
      </c>
      <c r="P25" s="23">
        <f>ROUND(O25/O$27*100,1)</f>
        <v>12.2</v>
      </c>
    </row>
    <row r="26" spans="13:16" s="7" customFormat="1" ht="12" customHeight="1">
      <c r="M26" s="20" t="s">
        <v>7</v>
      </c>
      <c r="N26" s="21">
        <f>I9</f>
        <v>134784.04000000004</v>
      </c>
      <c r="O26" s="22">
        <f>I9</f>
        <v>134784.04000000004</v>
      </c>
      <c r="P26" s="23">
        <f>ROUND(N26/N$27*100,1)</f>
        <v>21.2</v>
      </c>
    </row>
    <row r="27" spans="13:16" s="7" customFormat="1" ht="12.75" thickBot="1">
      <c r="M27" s="24" t="s">
        <v>8</v>
      </c>
      <c r="N27" s="25">
        <f>SUM(N19:N26)</f>
        <v>636316</v>
      </c>
      <c r="O27" s="26">
        <f>O21+O25+O26</f>
        <v>636316</v>
      </c>
      <c r="P27" s="27">
        <f>ROUND(N27/N$27*100,1)</f>
        <v>100</v>
      </c>
    </row>
    <row r="28" spans="13:16" s="7" customFormat="1" ht="12">
      <c r="M28" s="17"/>
      <c r="N28" s="17"/>
      <c r="O28" s="17"/>
      <c r="P28" s="17"/>
    </row>
    <row r="29" s="7" customFormat="1" ht="12"/>
    <row r="30" spans="13:16" s="7" customFormat="1" ht="12.75" thickBot="1">
      <c r="M30" s="17" t="s">
        <v>32</v>
      </c>
      <c r="N30" s="17"/>
      <c r="O30" s="17"/>
      <c r="P30" s="28"/>
    </row>
    <row r="31" spans="13:16" s="7" customFormat="1" ht="12">
      <c r="M31" s="18" t="s">
        <v>9</v>
      </c>
      <c r="N31" s="135" t="s">
        <v>1</v>
      </c>
      <c r="O31" s="136"/>
      <c r="P31" s="19" t="s">
        <v>2</v>
      </c>
    </row>
    <row r="32" spans="13:16" s="7" customFormat="1" ht="12">
      <c r="M32" s="20" t="s">
        <v>10</v>
      </c>
      <c r="N32" s="21">
        <f>G54</f>
        <v>194762.66</v>
      </c>
      <c r="O32" s="22"/>
      <c r="P32" s="23">
        <f>ROUND(N32/N$41*100,1)</f>
        <v>45.9</v>
      </c>
    </row>
    <row r="33" spans="13:16" s="7" customFormat="1" ht="12">
      <c r="M33" s="20" t="s">
        <v>11</v>
      </c>
      <c r="N33" s="21">
        <f>I54</f>
        <v>14193.83</v>
      </c>
      <c r="O33" s="22"/>
      <c r="P33" s="23">
        <f>ROUND(N33/N$41*100,1)</f>
        <v>3.3</v>
      </c>
    </row>
    <row r="34" spans="13:16" s="7" customFormat="1" ht="12">
      <c r="M34" s="20" t="s">
        <v>12</v>
      </c>
      <c r="N34" s="21">
        <f>H54</f>
        <v>6678.930000000001</v>
      </c>
      <c r="O34" s="22"/>
      <c r="P34" s="23">
        <f>ROUND(N34/N$41*100,1)</f>
        <v>1.6</v>
      </c>
    </row>
    <row r="35" spans="13:16" s="7" customFormat="1" ht="12">
      <c r="M35" s="20" t="s">
        <v>88</v>
      </c>
      <c r="N35" s="21">
        <f>J54</f>
        <v>6641.679999999999</v>
      </c>
      <c r="O35" s="22"/>
      <c r="P35" s="23">
        <f>ROUND(N35/N$41*100,1)</f>
        <v>1.6</v>
      </c>
    </row>
    <row r="36" spans="13:16" s="7" customFormat="1" ht="12">
      <c r="M36" s="20" t="s">
        <v>13</v>
      </c>
      <c r="N36" s="21">
        <f>K54</f>
        <v>5026.62</v>
      </c>
      <c r="O36" s="22"/>
      <c r="P36" s="23">
        <f>ROUND(N36/N$41*100,1)</f>
        <v>1.2</v>
      </c>
    </row>
    <row r="37" spans="13:16" s="7" customFormat="1" ht="12">
      <c r="M37" s="20" t="s">
        <v>33</v>
      </c>
      <c r="N37" s="21"/>
      <c r="O37" s="22">
        <f>SUM(N32:N36)</f>
        <v>227303.71999999997</v>
      </c>
      <c r="P37" s="23">
        <f>ROUND(O37/O$41*100,1)</f>
        <v>53.6</v>
      </c>
    </row>
    <row r="38" spans="13:16" s="7" customFormat="1" ht="12">
      <c r="M38" s="20" t="s">
        <v>14</v>
      </c>
      <c r="N38" s="21">
        <f>D54</f>
        <v>195160.24000000002</v>
      </c>
      <c r="O38" s="22"/>
      <c r="P38" s="23">
        <f>ROUND(N38/N$41*100,1)</f>
        <v>46</v>
      </c>
    </row>
    <row r="39" spans="13:16" s="7" customFormat="1" ht="12">
      <c r="M39" s="20" t="s">
        <v>7</v>
      </c>
      <c r="N39" s="21">
        <f>E54</f>
        <v>1668</v>
      </c>
      <c r="O39" s="22"/>
      <c r="P39" s="23">
        <f>ROUND(N39/N$41*100,1)</f>
        <v>0.4</v>
      </c>
    </row>
    <row r="40" spans="13:16" s="7" customFormat="1" ht="12">
      <c r="M40" s="29" t="s">
        <v>34</v>
      </c>
      <c r="N40" s="30"/>
      <c r="O40" s="31">
        <f>SUM(N38:N39)</f>
        <v>196828.24000000002</v>
      </c>
      <c r="P40" s="23">
        <f>ROUND(O40/O$41*100,1)</f>
        <v>46.4</v>
      </c>
    </row>
    <row r="41" spans="13:16" s="7" customFormat="1" ht="12.75" thickBot="1">
      <c r="M41" s="24" t="s">
        <v>8</v>
      </c>
      <c r="N41" s="25">
        <f>SUM(N32:N39)</f>
        <v>424131.95999999996</v>
      </c>
      <c r="O41" s="26">
        <f>O37+O40</f>
        <v>424131.95999999996</v>
      </c>
      <c r="P41" s="27">
        <f>ROUND(N41/N$41*100,1)</f>
        <v>100</v>
      </c>
    </row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33" customFormat="1" ht="14.25" customHeight="1">
      <c r="A48" s="32" t="s">
        <v>35</v>
      </c>
    </row>
    <row r="49" s="33" customFormat="1" ht="12" customHeight="1" thickBot="1">
      <c r="K49" s="33" t="s">
        <v>17</v>
      </c>
    </row>
    <row r="50" spans="1:11" s="33" customFormat="1" ht="19.5" customHeight="1">
      <c r="A50" s="137" t="s">
        <v>36</v>
      </c>
      <c r="B50" s="139" t="s">
        <v>19</v>
      </c>
      <c r="C50" s="141" t="s">
        <v>37</v>
      </c>
      <c r="D50" s="142"/>
      <c r="E50" s="143"/>
      <c r="F50" s="141" t="s">
        <v>38</v>
      </c>
      <c r="G50" s="142"/>
      <c r="H50" s="142"/>
      <c r="I50" s="142"/>
      <c r="J50" s="142"/>
      <c r="K50" s="144"/>
    </row>
    <row r="51" spans="1:11" s="33" customFormat="1" ht="19.5" customHeight="1">
      <c r="A51" s="138"/>
      <c r="B51" s="140"/>
      <c r="C51" s="34" t="s">
        <v>39</v>
      </c>
      <c r="D51" s="34" t="s">
        <v>40</v>
      </c>
      <c r="E51" s="34" t="s">
        <v>22</v>
      </c>
      <c r="F51" s="34" t="s">
        <v>39</v>
      </c>
      <c r="G51" s="34" t="s">
        <v>41</v>
      </c>
      <c r="H51" s="34" t="s">
        <v>42</v>
      </c>
      <c r="I51" s="34" t="s">
        <v>43</v>
      </c>
      <c r="J51" s="34" t="s">
        <v>88</v>
      </c>
      <c r="K51" s="35" t="s">
        <v>44</v>
      </c>
    </row>
    <row r="52" spans="1:11" s="33" customFormat="1" ht="19.5" customHeight="1">
      <c r="A52" s="10" t="s">
        <v>28</v>
      </c>
      <c r="B52" s="11">
        <f>C52+F52</f>
        <v>424021</v>
      </c>
      <c r="C52" s="11">
        <f>SUM(D52:E52)</f>
        <v>197272</v>
      </c>
      <c r="D52" s="11">
        <v>195574</v>
      </c>
      <c r="E52" s="11">
        <v>1698</v>
      </c>
      <c r="F52" s="11">
        <f>SUM(G52:K52)</f>
        <v>226749</v>
      </c>
      <c r="G52" s="11">
        <v>195784</v>
      </c>
      <c r="H52" s="11">
        <v>6738</v>
      </c>
      <c r="I52" s="11">
        <v>13073</v>
      </c>
      <c r="J52" s="11">
        <v>6322</v>
      </c>
      <c r="K52" s="12">
        <v>4832</v>
      </c>
    </row>
    <row r="53" spans="1:11" s="33" customFormat="1" ht="19.5" customHeight="1">
      <c r="A53" s="10" t="s">
        <v>81</v>
      </c>
      <c r="B53" s="11">
        <f>C53+F53</f>
        <v>424433.62</v>
      </c>
      <c r="C53" s="11">
        <f>D53+E53</f>
        <v>197000.42</v>
      </c>
      <c r="D53" s="11">
        <v>195332.42</v>
      </c>
      <c r="E53" s="11">
        <v>1668</v>
      </c>
      <c r="F53" s="11">
        <v>227433.2</v>
      </c>
      <c r="G53" s="11">
        <v>195264.74</v>
      </c>
      <c r="H53" s="11">
        <v>6652.35</v>
      </c>
      <c r="I53" s="11">
        <v>13830.42</v>
      </c>
      <c r="J53" s="11">
        <v>6617.99</v>
      </c>
      <c r="K53" s="12">
        <v>5067.7</v>
      </c>
    </row>
    <row r="54" spans="1:11" s="33" customFormat="1" ht="19.5" customHeight="1" thickBot="1">
      <c r="A54" s="115" t="s">
        <v>96</v>
      </c>
      <c r="B54" s="13">
        <f>C54+F54</f>
        <v>424131.95999999996</v>
      </c>
      <c r="C54" s="13">
        <f>SUM(D54:E54)</f>
        <v>196828.24000000002</v>
      </c>
      <c r="D54" s="107">
        <v>195160.24000000002</v>
      </c>
      <c r="E54" s="107">
        <v>1668</v>
      </c>
      <c r="F54" s="13">
        <f>SUM(G54:K54)</f>
        <v>227303.71999999997</v>
      </c>
      <c r="G54" s="107">
        <f>'[2]1-3(1)保有面積'!R10+'[2]1-3(1)保有面積'!Q10</f>
        <v>194762.66</v>
      </c>
      <c r="H54" s="107">
        <f>'[2]1-3(1)保有面積'!K10</f>
        <v>6678.930000000001</v>
      </c>
      <c r="I54" s="13">
        <f>'[2]1-3(1)保有面積'!L10+'[2]1-3(1)保有面積'!M10</f>
        <v>14193.83</v>
      </c>
      <c r="J54" s="107">
        <f>'[2]1-3(1)保有面積'!O10</f>
        <v>6641.679999999999</v>
      </c>
      <c r="K54" s="120">
        <f>'[2]1-3(1)保有面積'!P10</f>
        <v>5026.62</v>
      </c>
    </row>
    <row r="55" s="33" customFormat="1" ht="12" customHeight="1"/>
    <row r="56" s="33" customFormat="1" ht="13.5" customHeight="1">
      <c r="A56" s="130" t="s">
        <v>98</v>
      </c>
    </row>
    <row r="57" s="33" customFormat="1" ht="13.5" customHeight="1">
      <c r="A57" s="130" t="s">
        <v>83</v>
      </c>
    </row>
    <row r="58" s="33" customFormat="1" ht="13.5" customHeight="1">
      <c r="A58" s="36"/>
    </row>
    <row r="59" s="33" customFormat="1" ht="13.5" customHeight="1">
      <c r="A59" s="130" t="s">
        <v>45</v>
      </c>
    </row>
    <row r="60" s="33" customFormat="1" ht="13.5" customHeight="1">
      <c r="A60" s="130" t="s">
        <v>46</v>
      </c>
    </row>
    <row r="61" s="33" customFormat="1" ht="13.5" customHeight="1">
      <c r="A61" s="130" t="s">
        <v>47</v>
      </c>
    </row>
    <row r="62" s="7" customFormat="1" ht="13.5" customHeight="1">
      <c r="A62" s="130" t="s">
        <v>89</v>
      </c>
    </row>
    <row r="63" s="7" customFormat="1" ht="13.5" customHeight="1">
      <c r="A63" s="130" t="s">
        <v>90</v>
      </c>
    </row>
    <row r="64" s="7" customFormat="1" ht="18.75">
      <c r="G64" s="37"/>
    </row>
    <row r="65" spans="7:14" s="7" customFormat="1" ht="18.75">
      <c r="G65" s="37"/>
      <c r="N65" s="7" t="s">
        <v>95</v>
      </c>
    </row>
    <row r="66" spans="13:21" ht="19.5" customHeight="1">
      <c r="M66" s="7"/>
      <c r="N66" s="7"/>
      <c r="O66" s="7"/>
      <c r="P66" s="7"/>
      <c r="Q66" s="7"/>
      <c r="R66" s="7"/>
      <c r="S66" s="7"/>
      <c r="T66" s="7"/>
      <c r="U66" s="7"/>
    </row>
    <row r="67" spans="13:25" ht="19.5" customHeight="1">
      <c r="M67" s="134"/>
      <c r="N67" s="134" t="s">
        <v>8</v>
      </c>
      <c r="O67" s="134" t="s">
        <v>8</v>
      </c>
      <c r="P67" s="7"/>
      <c r="Q67" s="134" t="s">
        <v>8</v>
      </c>
      <c r="R67" s="134" t="s">
        <v>8</v>
      </c>
      <c r="S67" s="134" t="s">
        <v>8</v>
      </c>
      <c r="T67" s="134" t="s">
        <v>8</v>
      </c>
      <c r="U67" s="134" t="s">
        <v>8</v>
      </c>
      <c r="W67" s="134" t="s">
        <v>8</v>
      </c>
      <c r="X67" s="134" t="s">
        <v>8</v>
      </c>
      <c r="Y67" s="134" t="s">
        <v>8</v>
      </c>
    </row>
    <row r="68" spans="13:25" ht="19.5" customHeight="1">
      <c r="M68" s="134"/>
      <c r="N68" s="134" t="s">
        <v>94</v>
      </c>
      <c r="O68" s="134" t="s">
        <v>94</v>
      </c>
      <c r="P68" s="7"/>
      <c r="Q68" s="134" t="s">
        <v>94</v>
      </c>
      <c r="R68" s="134" t="s">
        <v>94</v>
      </c>
      <c r="S68" s="134" t="s">
        <v>94</v>
      </c>
      <c r="T68" s="134" t="s">
        <v>94</v>
      </c>
      <c r="U68" s="134" t="s">
        <v>94</v>
      </c>
      <c r="W68" s="134" t="s">
        <v>94</v>
      </c>
      <c r="X68" s="134" t="s">
        <v>94</v>
      </c>
      <c r="Y68" s="134" t="s">
        <v>94</v>
      </c>
    </row>
    <row r="69" spans="13:25" ht="19.5" customHeight="1">
      <c r="M69" s="7"/>
      <c r="N69" s="7"/>
      <c r="O69" s="7"/>
      <c r="P69" s="7"/>
      <c r="Q69" s="7"/>
      <c r="R69" s="7"/>
      <c r="S69" s="7"/>
      <c r="T69" s="7"/>
      <c r="U69" s="7"/>
      <c r="W69" s="7"/>
      <c r="X69" s="7"/>
      <c r="Y69" s="7"/>
    </row>
    <row r="70" spans="13:25" ht="19.5" customHeight="1">
      <c r="M70" s="134"/>
      <c r="N70" s="134" t="s">
        <v>8</v>
      </c>
      <c r="O70" s="134" t="s">
        <v>8</v>
      </c>
      <c r="P70" s="7"/>
      <c r="Q70" s="134" t="s">
        <v>8</v>
      </c>
      <c r="R70" s="134" t="s">
        <v>8</v>
      </c>
      <c r="S70" s="134" t="s">
        <v>8</v>
      </c>
      <c r="T70" s="134" t="s">
        <v>8</v>
      </c>
      <c r="U70" s="134" t="s">
        <v>8</v>
      </c>
      <c r="W70" s="134" t="s">
        <v>8</v>
      </c>
      <c r="X70" s="134" t="s">
        <v>8</v>
      </c>
      <c r="Y70" s="134" t="s">
        <v>8</v>
      </c>
    </row>
    <row r="71" spans="13:25" ht="19.5" customHeight="1">
      <c r="M71" s="134"/>
      <c r="N71" s="134" t="s">
        <v>94</v>
      </c>
      <c r="O71" s="134" t="s">
        <v>94</v>
      </c>
      <c r="P71" s="7"/>
      <c r="Q71" s="134" t="s">
        <v>94</v>
      </c>
      <c r="R71" s="134" t="s">
        <v>94</v>
      </c>
      <c r="S71" s="134" t="s">
        <v>94</v>
      </c>
      <c r="T71" s="134" t="s">
        <v>94</v>
      </c>
      <c r="U71" s="134" t="s">
        <v>94</v>
      </c>
      <c r="W71" s="134" t="s">
        <v>94</v>
      </c>
      <c r="X71" s="134" t="s">
        <v>94</v>
      </c>
      <c r="Y71" s="134" t="s">
        <v>94</v>
      </c>
    </row>
    <row r="72" spans="13:25" ht="19.5" customHeight="1">
      <c r="M72" s="7"/>
      <c r="N72" s="7"/>
      <c r="O72" s="7"/>
      <c r="P72" s="7"/>
      <c r="Q72" s="7"/>
      <c r="R72" s="7"/>
      <c r="S72" s="7"/>
      <c r="T72" s="7"/>
      <c r="U72" s="7"/>
      <c r="W72" s="7"/>
      <c r="X72" s="7"/>
      <c r="Y72" s="7"/>
    </row>
    <row r="73" spans="13:25" ht="19.5" customHeight="1">
      <c r="M73" s="134"/>
      <c r="N73" s="134" t="s">
        <v>8</v>
      </c>
      <c r="O73" s="134" t="s">
        <v>8</v>
      </c>
      <c r="P73" s="7"/>
      <c r="Q73" s="134" t="s">
        <v>8</v>
      </c>
      <c r="R73" s="134" t="s">
        <v>8</v>
      </c>
      <c r="S73" s="134" t="s">
        <v>8</v>
      </c>
      <c r="T73" s="134" t="s">
        <v>8</v>
      </c>
      <c r="U73" s="134" t="s">
        <v>8</v>
      </c>
      <c r="W73" s="134" t="s">
        <v>8</v>
      </c>
      <c r="X73" s="134" t="s">
        <v>8</v>
      </c>
      <c r="Y73" s="134" t="s">
        <v>8</v>
      </c>
    </row>
    <row r="74" spans="13:25" ht="19.5" customHeight="1">
      <c r="M74" s="134"/>
      <c r="N74" s="134" t="s">
        <v>94</v>
      </c>
      <c r="O74" s="134" t="s">
        <v>94</v>
      </c>
      <c r="P74" s="7"/>
      <c r="Q74" s="134" t="s">
        <v>94</v>
      </c>
      <c r="R74" s="134" t="s">
        <v>94</v>
      </c>
      <c r="S74" s="134" t="s">
        <v>94</v>
      </c>
      <c r="T74" s="134" t="s">
        <v>94</v>
      </c>
      <c r="U74" s="134" t="s">
        <v>94</v>
      </c>
      <c r="W74" s="134" t="s">
        <v>94</v>
      </c>
      <c r="X74" s="134" t="s">
        <v>94</v>
      </c>
      <c r="Y74" s="134" t="s">
        <v>94</v>
      </c>
    </row>
    <row r="75" spans="13:25" ht="19.5" customHeight="1">
      <c r="M75" s="7"/>
      <c r="N75" s="7"/>
      <c r="O75" s="7"/>
      <c r="P75" s="7"/>
      <c r="Q75" s="7"/>
      <c r="R75" s="7"/>
      <c r="S75" s="7"/>
      <c r="T75" s="7"/>
      <c r="U75" s="7"/>
      <c r="W75" s="7"/>
      <c r="X75" s="7"/>
      <c r="Y75" s="7"/>
    </row>
    <row r="76" spans="13:25" ht="19.5" customHeight="1">
      <c r="M76" s="134"/>
      <c r="N76" s="134" t="s">
        <v>8</v>
      </c>
      <c r="O76" s="134" t="s">
        <v>8</v>
      </c>
      <c r="P76" s="7"/>
      <c r="Q76" s="134" t="s">
        <v>8</v>
      </c>
      <c r="R76" s="134" t="s">
        <v>8</v>
      </c>
      <c r="S76" s="134" t="s">
        <v>8</v>
      </c>
      <c r="T76" s="134" t="s">
        <v>8</v>
      </c>
      <c r="U76" s="134" t="s">
        <v>8</v>
      </c>
      <c r="W76" s="134" t="s">
        <v>8</v>
      </c>
      <c r="X76" s="134" t="s">
        <v>8</v>
      </c>
      <c r="Y76" s="134" t="s">
        <v>8</v>
      </c>
    </row>
    <row r="77" spans="13:25" ht="19.5" customHeight="1">
      <c r="M77" s="134"/>
      <c r="N77" s="134" t="s">
        <v>94</v>
      </c>
      <c r="O77" s="134" t="s">
        <v>94</v>
      </c>
      <c r="P77" s="7"/>
      <c r="Q77" s="134" t="s">
        <v>94</v>
      </c>
      <c r="R77" s="134" t="s">
        <v>94</v>
      </c>
      <c r="S77" s="134" t="s">
        <v>94</v>
      </c>
      <c r="T77" s="134" t="s">
        <v>94</v>
      </c>
      <c r="U77" s="134" t="s">
        <v>94</v>
      </c>
      <c r="W77" s="134" t="s">
        <v>94</v>
      </c>
      <c r="X77" s="134" t="s">
        <v>94</v>
      </c>
      <c r="Y77" s="134" t="s">
        <v>94</v>
      </c>
    </row>
    <row r="78" spans="13:25" ht="19.5" customHeight="1">
      <c r="M78" s="7"/>
      <c r="N78" s="7"/>
      <c r="O78" s="7"/>
      <c r="P78" s="7"/>
      <c r="Q78" s="7"/>
      <c r="R78" s="7"/>
      <c r="S78" s="7"/>
      <c r="T78" s="7"/>
      <c r="U78" s="7"/>
      <c r="W78" s="7"/>
      <c r="X78" s="7"/>
      <c r="Y78" s="7"/>
    </row>
    <row r="79" spans="13:25" ht="19.5" customHeight="1">
      <c r="M79" s="134"/>
      <c r="N79" s="134" t="s">
        <v>8</v>
      </c>
      <c r="O79" s="134" t="s">
        <v>8</v>
      </c>
      <c r="P79" s="7"/>
      <c r="Q79" s="134" t="s">
        <v>8</v>
      </c>
      <c r="R79" s="134" t="s">
        <v>8</v>
      </c>
      <c r="S79" s="134" t="s">
        <v>8</v>
      </c>
      <c r="T79" s="134" t="s">
        <v>8</v>
      </c>
      <c r="U79" s="134" t="s">
        <v>8</v>
      </c>
      <c r="W79" s="134" t="s">
        <v>8</v>
      </c>
      <c r="X79" s="134" t="s">
        <v>8</v>
      </c>
      <c r="Y79" s="134" t="s">
        <v>8</v>
      </c>
    </row>
    <row r="80" spans="13:25" ht="19.5" customHeight="1">
      <c r="M80" s="134"/>
      <c r="N80" s="134" t="s">
        <v>94</v>
      </c>
      <c r="O80" s="134" t="s">
        <v>94</v>
      </c>
      <c r="P80" s="7"/>
      <c r="Q80" s="134" t="s">
        <v>94</v>
      </c>
      <c r="R80" s="134" t="s">
        <v>94</v>
      </c>
      <c r="S80" s="134" t="s">
        <v>94</v>
      </c>
      <c r="T80" s="134" t="s">
        <v>94</v>
      </c>
      <c r="U80" s="134" t="s">
        <v>94</v>
      </c>
      <c r="W80" s="134" t="s">
        <v>94</v>
      </c>
      <c r="X80" s="134" t="s">
        <v>94</v>
      </c>
      <c r="Y80" s="134" t="s">
        <v>94</v>
      </c>
    </row>
    <row r="81" spans="13:25" ht="19.5" customHeight="1">
      <c r="M81" s="7"/>
      <c r="N81" s="7"/>
      <c r="O81" s="7"/>
      <c r="P81" s="7"/>
      <c r="Q81" s="7"/>
      <c r="R81" s="7"/>
      <c r="S81" s="7"/>
      <c r="T81" s="7"/>
      <c r="U81" s="7"/>
      <c r="W81" s="7"/>
      <c r="X81" s="7"/>
      <c r="Y81" s="7"/>
    </row>
    <row r="82" spans="13:25" ht="19.5" customHeight="1">
      <c r="M82" s="134"/>
      <c r="N82" s="134" t="s">
        <v>8</v>
      </c>
      <c r="O82" s="134" t="s">
        <v>8</v>
      </c>
      <c r="P82" s="7"/>
      <c r="Q82" s="134" t="s">
        <v>8</v>
      </c>
      <c r="R82" s="134" t="s">
        <v>8</v>
      </c>
      <c r="S82" s="134" t="s">
        <v>8</v>
      </c>
      <c r="T82" s="134" t="s">
        <v>8</v>
      </c>
      <c r="U82" s="134" t="s">
        <v>8</v>
      </c>
      <c r="W82" s="134" t="s">
        <v>8</v>
      </c>
      <c r="X82" s="134" t="s">
        <v>8</v>
      </c>
      <c r="Y82" s="134" t="s">
        <v>8</v>
      </c>
    </row>
    <row r="83" spans="13:25" ht="19.5" customHeight="1">
      <c r="M83" s="134"/>
      <c r="N83" s="134" t="s">
        <v>94</v>
      </c>
      <c r="O83" s="134" t="s">
        <v>94</v>
      </c>
      <c r="P83" s="7"/>
      <c r="Q83" s="134" t="s">
        <v>94</v>
      </c>
      <c r="R83" s="134" t="s">
        <v>94</v>
      </c>
      <c r="S83" s="134" t="s">
        <v>94</v>
      </c>
      <c r="T83" s="134" t="s">
        <v>94</v>
      </c>
      <c r="U83" s="134" t="s">
        <v>94</v>
      </c>
      <c r="W83" s="134" t="s">
        <v>94</v>
      </c>
      <c r="X83" s="134" t="s">
        <v>94</v>
      </c>
      <c r="Y83" s="134" t="s">
        <v>94</v>
      </c>
    </row>
    <row r="85" spans="14:25" ht="19.5" customHeight="1">
      <c r="N85" s="134" t="s">
        <v>8</v>
      </c>
      <c r="O85" s="134" t="s">
        <v>8</v>
      </c>
      <c r="P85" s="7"/>
      <c r="Q85" s="134" t="s">
        <v>8</v>
      </c>
      <c r="R85" s="134" t="s">
        <v>8</v>
      </c>
      <c r="S85" s="134" t="s">
        <v>8</v>
      </c>
      <c r="T85" s="134" t="s">
        <v>8</v>
      </c>
      <c r="U85" s="134" t="s">
        <v>8</v>
      </c>
      <c r="W85" s="134" t="s">
        <v>8</v>
      </c>
      <c r="X85" s="134" t="s">
        <v>8</v>
      </c>
      <c r="Y85" s="134" t="s">
        <v>8</v>
      </c>
    </row>
    <row r="86" spans="14:25" ht="19.5" customHeight="1">
      <c r="N86" s="134" t="s">
        <v>94</v>
      </c>
      <c r="O86" s="134" t="s">
        <v>94</v>
      </c>
      <c r="P86" s="7"/>
      <c r="Q86" s="134" t="s">
        <v>94</v>
      </c>
      <c r="R86" s="134" t="s">
        <v>94</v>
      </c>
      <c r="S86" s="134" t="s">
        <v>94</v>
      </c>
      <c r="T86" s="134" t="s">
        <v>94</v>
      </c>
      <c r="U86" s="134" t="s">
        <v>94</v>
      </c>
      <c r="W86" s="134" t="s">
        <v>94</v>
      </c>
      <c r="X86" s="134" t="s">
        <v>94</v>
      </c>
      <c r="Y86" s="134" t="s">
        <v>94</v>
      </c>
    </row>
    <row r="87" spans="14:25" ht="19.5" customHeight="1">
      <c r="N87" s="7"/>
      <c r="O87" s="7"/>
      <c r="P87" s="7"/>
      <c r="Q87" s="7"/>
      <c r="R87" s="7"/>
      <c r="S87" s="7"/>
      <c r="T87" s="7"/>
      <c r="U87" s="7"/>
      <c r="W87" s="7"/>
      <c r="X87" s="7"/>
      <c r="Y87" s="7"/>
    </row>
    <row r="88" spans="14:25" ht="19.5" customHeight="1">
      <c r="N88" s="134" t="s">
        <v>8</v>
      </c>
      <c r="O88" s="134" t="s">
        <v>8</v>
      </c>
      <c r="P88" s="7"/>
      <c r="Q88" s="134" t="s">
        <v>8</v>
      </c>
      <c r="R88" s="134" t="s">
        <v>8</v>
      </c>
      <c r="S88" s="134" t="s">
        <v>8</v>
      </c>
      <c r="T88" s="134" t="s">
        <v>8</v>
      </c>
      <c r="U88" s="134" t="s">
        <v>8</v>
      </c>
      <c r="W88" s="134" t="s">
        <v>8</v>
      </c>
      <c r="X88" s="134" t="s">
        <v>8</v>
      </c>
      <c r="Y88" s="134" t="s">
        <v>8</v>
      </c>
    </row>
    <row r="89" spans="14:25" ht="19.5" customHeight="1">
      <c r="N89" s="134" t="s">
        <v>94</v>
      </c>
      <c r="O89" s="134" t="s">
        <v>94</v>
      </c>
      <c r="P89" s="7"/>
      <c r="Q89" s="134" t="s">
        <v>94</v>
      </c>
      <c r="R89" s="134" t="s">
        <v>94</v>
      </c>
      <c r="S89" s="134" t="s">
        <v>94</v>
      </c>
      <c r="T89" s="134" t="s">
        <v>94</v>
      </c>
      <c r="U89" s="134" t="s">
        <v>94</v>
      </c>
      <c r="W89" s="134" t="s">
        <v>94</v>
      </c>
      <c r="X89" s="134" t="s">
        <v>94</v>
      </c>
      <c r="Y89" s="134" t="s">
        <v>94</v>
      </c>
    </row>
    <row r="90" spans="14:25" ht="19.5" customHeight="1">
      <c r="N90" s="7"/>
      <c r="O90" s="7"/>
      <c r="P90" s="7"/>
      <c r="Q90" s="7"/>
      <c r="R90" s="7"/>
      <c r="S90" s="7"/>
      <c r="T90" s="7"/>
      <c r="U90" s="7"/>
      <c r="W90" s="7"/>
      <c r="X90" s="7"/>
      <c r="Y90" s="7"/>
    </row>
    <row r="91" spans="14:25" ht="19.5" customHeight="1">
      <c r="N91" s="134" t="s">
        <v>8</v>
      </c>
      <c r="O91" s="134" t="s">
        <v>8</v>
      </c>
      <c r="P91" s="7"/>
      <c r="Q91" s="134" t="s">
        <v>8</v>
      </c>
      <c r="R91" s="134" t="s">
        <v>8</v>
      </c>
      <c r="S91" s="134" t="s">
        <v>8</v>
      </c>
      <c r="T91" s="134" t="s">
        <v>8</v>
      </c>
      <c r="U91" s="134" t="s">
        <v>8</v>
      </c>
      <c r="W91" s="134" t="s">
        <v>8</v>
      </c>
      <c r="X91" s="134" t="s">
        <v>8</v>
      </c>
      <c r="Y91" s="134" t="s">
        <v>8</v>
      </c>
    </row>
    <row r="92" spans="14:25" ht="19.5" customHeight="1">
      <c r="N92" s="134" t="s">
        <v>94</v>
      </c>
      <c r="O92" s="134" t="s">
        <v>94</v>
      </c>
      <c r="P92" s="7"/>
      <c r="Q92" s="134" t="s">
        <v>94</v>
      </c>
      <c r="R92" s="134" t="s">
        <v>94</v>
      </c>
      <c r="S92" s="134" t="s">
        <v>94</v>
      </c>
      <c r="T92" s="134" t="s">
        <v>94</v>
      </c>
      <c r="U92" s="134" t="s">
        <v>94</v>
      </c>
      <c r="W92" s="134" t="s">
        <v>94</v>
      </c>
      <c r="X92" s="134" t="s">
        <v>94</v>
      </c>
      <c r="Y92" s="134" t="s">
        <v>94</v>
      </c>
    </row>
    <row r="93" spans="14:25" ht="19.5" customHeight="1">
      <c r="N93" s="7"/>
      <c r="O93" s="7"/>
      <c r="P93" s="7"/>
      <c r="Q93" s="7"/>
      <c r="R93" s="7"/>
      <c r="S93" s="7"/>
      <c r="T93" s="7"/>
      <c r="U93" s="7"/>
      <c r="W93" s="7"/>
      <c r="X93" s="7"/>
      <c r="Y93" s="7"/>
    </row>
    <row r="94" spans="14:25" ht="19.5" customHeight="1">
      <c r="N94" s="134" t="s">
        <v>8</v>
      </c>
      <c r="O94" s="134" t="s">
        <v>8</v>
      </c>
      <c r="P94" s="7"/>
      <c r="Q94" s="134" t="s">
        <v>8</v>
      </c>
      <c r="R94" s="134" t="s">
        <v>8</v>
      </c>
      <c r="S94" s="134" t="s">
        <v>8</v>
      </c>
      <c r="T94" s="134" t="s">
        <v>8</v>
      </c>
      <c r="U94" s="134" t="s">
        <v>8</v>
      </c>
      <c r="W94" s="134" t="s">
        <v>8</v>
      </c>
      <c r="X94" s="134" t="s">
        <v>8</v>
      </c>
      <c r="Y94" s="134" t="s">
        <v>8</v>
      </c>
    </row>
    <row r="95" spans="14:25" ht="19.5" customHeight="1">
      <c r="N95" s="134" t="s">
        <v>94</v>
      </c>
      <c r="O95" s="134" t="s">
        <v>94</v>
      </c>
      <c r="P95" s="7"/>
      <c r="Q95" s="134" t="s">
        <v>94</v>
      </c>
      <c r="R95" s="134" t="s">
        <v>94</v>
      </c>
      <c r="S95" s="134" t="s">
        <v>94</v>
      </c>
      <c r="T95" s="134" t="s">
        <v>94</v>
      </c>
      <c r="U95" s="134" t="s">
        <v>94</v>
      </c>
      <c r="W95" s="134" t="s">
        <v>94</v>
      </c>
      <c r="X95" s="134" t="s">
        <v>94</v>
      </c>
      <c r="Y95" s="134" t="s">
        <v>94</v>
      </c>
    </row>
  </sheetData>
  <sheetProtection/>
  <mergeCells count="13">
    <mergeCell ref="A12:K12"/>
    <mergeCell ref="I5:I6"/>
    <mergeCell ref="A5:A6"/>
    <mergeCell ref="B5:B6"/>
    <mergeCell ref="A11:K11"/>
    <mergeCell ref="C5:E5"/>
    <mergeCell ref="F5:H5"/>
    <mergeCell ref="N31:O31"/>
    <mergeCell ref="A50:A51"/>
    <mergeCell ref="B50:B51"/>
    <mergeCell ref="C50:E50"/>
    <mergeCell ref="F50:K50"/>
    <mergeCell ref="N18:O18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8"/>
  <sheetViews>
    <sheetView workbookViewId="0" topLeftCell="A1">
      <selection activeCell="A23" sqref="A23"/>
    </sheetView>
  </sheetViews>
  <sheetFormatPr defaultColWidth="10.75390625" defaultRowHeight="13.5"/>
  <cols>
    <col min="1" max="1" width="3.125" style="39" customWidth="1"/>
    <col min="2" max="2" width="9.75390625" style="39" customWidth="1"/>
    <col min="3" max="3" width="10.75390625" style="39" customWidth="1"/>
    <col min="4" max="4" width="13.375" style="39" customWidth="1"/>
    <col min="5" max="5" width="10.75390625" style="39" customWidth="1"/>
    <col min="6" max="6" width="13.375" style="39" customWidth="1"/>
    <col min="7" max="7" width="10.75390625" style="39" customWidth="1"/>
    <col min="8" max="8" width="13.375" style="39" customWidth="1"/>
    <col min="9" max="16384" width="10.75390625" style="39" customWidth="1"/>
  </cols>
  <sheetData>
    <row r="1" ht="14.25" customHeight="1">
      <c r="A1" s="38" t="s">
        <v>48</v>
      </c>
    </row>
    <row r="2" spans="3:8" s="17" customFormat="1" ht="15" thickBot="1">
      <c r="C2" s="7"/>
      <c r="D2" s="7"/>
      <c r="E2" s="7"/>
      <c r="F2" s="7"/>
      <c r="G2" s="7"/>
      <c r="H2" s="8" t="s">
        <v>60</v>
      </c>
    </row>
    <row r="3" spans="1:8" s="17" customFormat="1" ht="21.75" customHeight="1">
      <c r="A3" s="175" t="s">
        <v>49</v>
      </c>
      <c r="B3" s="176"/>
      <c r="C3" s="179" t="s">
        <v>84</v>
      </c>
      <c r="D3" s="179"/>
      <c r="E3" s="179" t="s">
        <v>85</v>
      </c>
      <c r="F3" s="179"/>
      <c r="G3" s="179" t="s">
        <v>86</v>
      </c>
      <c r="H3" s="181"/>
    </row>
    <row r="4" spans="1:9" s="17" customFormat="1" ht="21.75" customHeight="1">
      <c r="A4" s="177"/>
      <c r="B4" s="178"/>
      <c r="C4" s="40" t="s">
        <v>50</v>
      </c>
      <c r="D4" s="41" t="s">
        <v>51</v>
      </c>
      <c r="E4" s="40" t="s">
        <v>50</v>
      </c>
      <c r="F4" s="41" t="s">
        <v>51</v>
      </c>
      <c r="G4" s="40" t="s">
        <v>50</v>
      </c>
      <c r="H4" s="42" t="s">
        <v>51</v>
      </c>
      <c r="I4" s="43"/>
    </row>
    <row r="5" spans="1:9" s="17" customFormat="1" ht="21.75" customHeight="1">
      <c r="A5" s="159" t="s">
        <v>61</v>
      </c>
      <c r="B5" s="160"/>
      <c r="C5" s="44">
        <f>E5+G5</f>
        <v>424131.93000000005</v>
      </c>
      <c r="D5" s="45">
        <f>F5+H5</f>
        <v>84469171</v>
      </c>
      <c r="E5" s="44">
        <f>E7+E14+E16+E17+E18+E19</f>
        <v>196828.29</v>
      </c>
      <c r="F5" s="45">
        <f>F7+F14+F16+F17+F18+F19</f>
        <v>24809763</v>
      </c>
      <c r="G5" s="44">
        <f>G7+G14+G16+G17+G18</f>
        <v>227303.64</v>
      </c>
      <c r="H5" s="46">
        <f>H7+H14+H16+H17+H18</f>
        <v>59659408</v>
      </c>
      <c r="I5" s="43"/>
    </row>
    <row r="6" spans="1:9" s="17" customFormat="1" ht="21.75" customHeight="1">
      <c r="A6" s="47"/>
      <c r="B6" s="48"/>
      <c r="C6" s="49"/>
      <c r="D6" s="50"/>
      <c r="E6" s="49"/>
      <c r="F6" s="50"/>
      <c r="G6" s="49"/>
      <c r="H6" s="51"/>
      <c r="I6" s="43"/>
    </row>
    <row r="7" spans="1:9" s="17" customFormat="1" ht="21.75" customHeight="1">
      <c r="A7" s="161" t="s">
        <v>62</v>
      </c>
      <c r="B7" s="162"/>
      <c r="C7" s="54">
        <f aca="true" t="shared" si="0" ref="C7:D12">E7+G7</f>
        <v>197875.34</v>
      </c>
      <c r="D7" s="55">
        <f t="shared" si="0"/>
        <v>59497163</v>
      </c>
      <c r="E7" s="54">
        <f>SUM(E8:E12)</f>
        <v>79193.49</v>
      </c>
      <c r="F7" s="55">
        <f>SUM(F8:F12)</f>
        <v>13335755</v>
      </c>
      <c r="G7" s="54">
        <f>SUM(G8:G12)</f>
        <v>118681.84999999999</v>
      </c>
      <c r="H7" s="56">
        <f>SUM(H8:H12)</f>
        <v>46161408</v>
      </c>
      <c r="I7" s="43"/>
    </row>
    <row r="8" spans="1:9" s="17" customFormat="1" ht="21.75" customHeight="1">
      <c r="A8" s="57"/>
      <c r="B8" s="58" t="s">
        <v>52</v>
      </c>
      <c r="C8" s="59">
        <f t="shared" si="0"/>
        <v>80584.61</v>
      </c>
      <c r="D8" s="60">
        <f t="shared" si="0"/>
        <v>35894710</v>
      </c>
      <c r="E8" s="121">
        <v>17721.45</v>
      </c>
      <c r="F8" s="122">
        <v>3772770</v>
      </c>
      <c r="G8" s="121">
        <v>62863.159999999996</v>
      </c>
      <c r="H8" s="123">
        <v>32121940</v>
      </c>
      <c r="I8" s="43"/>
    </row>
    <row r="9" spans="1:9" s="17" customFormat="1" ht="21.75" customHeight="1">
      <c r="A9" s="57"/>
      <c r="B9" s="58" t="s">
        <v>53</v>
      </c>
      <c r="C9" s="59">
        <f t="shared" si="0"/>
        <v>24170.329999999998</v>
      </c>
      <c r="D9" s="60">
        <f t="shared" si="0"/>
        <v>3812409</v>
      </c>
      <c r="E9" s="121">
        <v>8216.79</v>
      </c>
      <c r="F9" s="122">
        <v>985232</v>
      </c>
      <c r="G9" s="121">
        <v>15953.539999999997</v>
      </c>
      <c r="H9" s="123">
        <v>2827177</v>
      </c>
      <c r="I9" s="43"/>
    </row>
    <row r="10" spans="1:9" s="17" customFormat="1" ht="21.75" customHeight="1">
      <c r="A10" s="57"/>
      <c r="B10" s="58" t="s">
        <v>54</v>
      </c>
      <c r="C10" s="59">
        <f t="shared" si="0"/>
        <v>19138.85</v>
      </c>
      <c r="D10" s="60">
        <f t="shared" si="0"/>
        <v>5538979</v>
      </c>
      <c r="E10" s="121">
        <v>5963.94</v>
      </c>
      <c r="F10" s="122">
        <v>1169859</v>
      </c>
      <c r="G10" s="121">
        <v>13174.91</v>
      </c>
      <c r="H10" s="123">
        <v>4369120</v>
      </c>
      <c r="I10" s="43"/>
    </row>
    <row r="11" spans="1:9" s="17" customFormat="1" ht="21.75" customHeight="1">
      <c r="A11" s="57"/>
      <c r="B11" s="58" t="s">
        <v>55</v>
      </c>
      <c r="C11" s="59">
        <f t="shared" si="0"/>
        <v>46368.63</v>
      </c>
      <c r="D11" s="60">
        <f t="shared" si="0"/>
        <v>10324988</v>
      </c>
      <c r="E11" s="121">
        <v>29071.22</v>
      </c>
      <c r="F11" s="122">
        <v>5017389</v>
      </c>
      <c r="G11" s="121">
        <v>17297.409999999996</v>
      </c>
      <c r="H11" s="123">
        <v>5307599</v>
      </c>
      <c r="I11" s="43"/>
    </row>
    <row r="12" spans="1:9" s="17" customFormat="1" ht="21.75" customHeight="1">
      <c r="A12" s="57"/>
      <c r="B12" s="58" t="s">
        <v>7</v>
      </c>
      <c r="C12" s="59">
        <f t="shared" si="0"/>
        <v>27612.920000000002</v>
      </c>
      <c r="D12" s="60">
        <f t="shared" si="0"/>
        <v>3926077</v>
      </c>
      <c r="E12" s="121">
        <v>18220.09</v>
      </c>
      <c r="F12" s="122">
        <v>2390505</v>
      </c>
      <c r="G12" s="121">
        <v>9392.830000000002</v>
      </c>
      <c r="H12" s="123">
        <v>1535572</v>
      </c>
      <c r="I12" s="43"/>
    </row>
    <row r="13" spans="1:9" s="17" customFormat="1" ht="21.75" customHeight="1">
      <c r="A13" s="61"/>
      <c r="B13" s="48"/>
      <c r="C13" s="62"/>
      <c r="D13" s="63"/>
      <c r="E13" s="49"/>
      <c r="F13" s="50"/>
      <c r="G13" s="49"/>
      <c r="H13" s="51"/>
      <c r="I13" s="43"/>
    </row>
    <row r="14" spans="1:9" s="17" customFormat="1" ht="21.75" customHeight="1">
      <c r="A14" s="161" t="s">
        <v>87</v>
      </c>
      <c r="B14" s="162"/>
      <c r="C14" s="54">
        <f>E14+G14</f>
        <v>198120.41999999998</v>
      </c>
      <c r="D14" s="55">
        <f>F14+H14</f>
        <v>24952844</v>
      </c>
      <c r="E14" s="64">
        <v>96943.58</v>
      </c>
      <c r="F14" s="124">
        <v>11454844</v>
      </c>
      <c r="G14" s="64">
        <v>101176.84</v>
      </c>
      <c r="H14" s="116">
        <v>13498000</v>
      </c>
      <c r="I14" s="43"/>
    </row>
    <row r="15" spans="1:9" s="17" customFormat="1" ht="21.75" customHeight="1">
      <c r="A15" s="52"/>
      <c r="B15" s="53"/>
      <c r="C15" s="65"/>
      <c r="D15" s="66"/>
      <c r="E15" s="65"/>
      <c r="F15" s="66"/>
      <c r="G15" s="65"/>
      <c r="H15" s="67"/>
      <c r="I15" s="43"/>
    </row>
    <row r="16" spans="1:9" s="17" customFormat="1" ht="21.75" customHeight="1">
      <c r="A16" s="180" t="s">
        <v>58</v>
      </c>
      <c r="B16" s="162"/>
      <c r="C16" s="59">
        <f aca="true" t="shared" si="1" ref="C16:D18">E16+G16</f>
        <v>1221.9199999999998</v>
      </c>
      <c r="D16" s="68">
        <f t="shared" si="1"/>
        <v>0</v>
      </c>
      <c r="E16" s="101">
        <v>0</v>
      </c>
      <c r="F16" s="102">
        <v>0</v>
      </c>
      <c r="G16" s="121">
        <v>1221.9199999999998</v>
      </c>
      <c r="H16" s="117">
        <v>0</v>
      </c>
      <c r="I16" s="43"/>
    </row>
    <row r="17" spans="1:9" s="17" customFormat="1" ht="21.75" customHeight="1">
      <c r="A17" s="180" t="s">
        <v>59</v>
      </c>
      <c r="B17" s="162"/>
      <c r="C17" s="59">
        <f t="shared" si="1"/>
        <v>894.3600000000001</v>
      </c>
      <c r="D17" s="68">
        <f t="shared" si="1"/>
        <v>0</v>
      </c>
      <c r="E17" s="101">
        <v>246</v>
      </c>
      <c r="F17" s="102">
        <v>0</v>
      </c>
      <c r="G17" s="121">
        <v>648.3600000000001</v>
      </c>
      <c r="H17" s="117">
        <v>0</v>
      </c>
      <c r="I17" s="43"/>
    </row>
    <row r="18" spans="1:9" s="17" customFormat="1" ht="21.75" customHeight="1">
      <c r="A18" s="171" t="s">
        <v>56</v>
      </c>
      <c r="B18" s="172"/>
      <c r="C18" s="69">
        <f t="shared" si="1"/>
        <v>24351.89</v>
      </c>
      <c r="D18" s="68">
        <f t="shared" si="1"/>
        <v>0</v>
      </c>
      <c r="E18" s="125">
        <v>18777.22</v>
      </c>
      <c r="F18" s="102">
        <v>0</v>
      </c>
      <c r="G18" s="125">
        <v>5574.67</v>
      </c>
      <c r="H18" s="118">
        <v>0</v>
      </c>
      <c r="I18" s="43"/>
    </row>
    <row r="19" spans="1:9" s="17" customFormat="1" ht="21.75" customHeight="1" thickBot="1">
      <c r="A19" s="157" t="s">
        <v>63</v>
      </c>
      <c r="B19" s="158"/>
      <c r="C19" s="70">
        <f>E19</f>
        <v>1668</v>
      </c>
      <c r="D19" s="71">
        <f>F19+H19</f>
        <v>19164</v>
      </c>
      <c r="E19" s="72">
        <v>1668</v>
      </c>
      <c r="F19" s="126">
        <v>19164</v>
      </c>
      <c r="G19" s="72"/>
      <c r="H19" s="73"/>
      <c r="I19" s="74"/>
    </row>
    <row r="20" spans="1:9" s="17" customFormat="1" ht="12" customHeight="1">
      <c r="A20" s="75"/>
      <c r="D20" s="76"/>
      <c r="E20" s="76"/>
      <c r="F20" s="76"/>
      <c r="G20" s="76"/>
      <c r="H20" s="76"/>
      <c r="I20" s="43"/>
    </row>
    <row r="21" spans="1:9" s="17" customFormat="1" ht="12" customHeight="1">
      <c r="A21" s="131" t="s">
        <v>64</v>
      </c>
      <c r="B21" s="78"/>
      <c r="D21" s="76"/>
      <c r="E21" s="76"/>
      <c r="F21" s="76"/>
      <c r="G21" s="76"/>
      <c r="H21" s="76"/>
      <c r="I21" s="43"/>
    </row>
    <row r="22" spans="1:9" s="17" customFormat="1" ht="12" customHeight="1">
      <c r="A22" s="77"/>
      <c r="B22" s="78"/>
      <c r="D22" s="76"/>
      <c r="E22" s="76"/>
      <c r="F22" s="76"/>
      <c r="G22" s="76"/>
      <c r="H22" s="76"/>
      <c r="I22" s="43"/>
    </row>
    <row r="23" spans="1:8" s="17" customFormat="1" ht="13.5" customHeight="1">
      <c r="A23" s="131" t="s">
        <v>91</v>
      </c>
      <c r="B23" s="78"/>
      <c r="D23" s="79"/>
      <c r="E23" s="79"/>
      <c r="F23" s="79"/>
      <c r="G23" s="79"/>
      <c r="H23" s="79"/>
    </row>
    <row r="24" spans="1:8" s="17" customFormat="1" ht="13.5" customHeight="1">
      <c r="A24" s="132" t="s">
        <v>92</v>
      </c>
      <c r="B24" s="80"/>
      <c r="D24" s="79"/>
      <c r="E24" s="79"/>
      <c r="F24" s="79"/>
      <c r="G24" s="79"/>
      <c r="H24" s="79"/>
    </row>
    <row r="25" spans="1:8" s="17" customFormat="1" ht="13.5" customHeight="1">
      <c r="A25" s="132" t="s">
        <v>93</v>
      </c>
      <c r="B25" s="81"/>
      <c r="D25" s="79"/>
      <c r="E25" s="79"/>
      <c r="F25" s="79"/>
      <c r="G25" s="79"/>
      <c r="H25" s="79"/>
    </row>
    <row r="26" spans="1:8" s="17" customFormat="1" ht="12" customHeight="1">
      <c r="A26" s="80"/>
      <c r="B26" s="80"/>
      <c r="D26" s="79"/>
      <c r="E26" s="79"/>
      <c r="F26" s="79"/>
      <c r="G26" s="79"/>
      <c r="H26" s="79"/>
    </row>
    <row r="27" spans="1:8" s="17" customFormat="1" ht="12" customHeight="1">
      <c r="A27" s="80"/>
      <c r="B27" s="80"/>
      <c r="D27" s="79"/>
      <c r="E27" s="79"/>
      <c r="F27" s="79"/>
      <c r="G27" s="79"/>
      <c r="H27" s="79"/>
    </row>
    <row r="28" spans="1:8" s="17" customFormat="1" ht="12" customHeight="1">
      <c r="A28" s="80"/>
      <c r="B28" s="80"/>
      <c r="D28" s="79"/>
      <c r="E28" s="79"/>
      <c r="F28" s="79"/>
      <c r="G28" s="79"/>
      <c r="H28" s="79"/>
    </row>
    <row r="29" s="17" customFormat="1" ht="12"/>
    <row r="30" spans="1:7" s="84" customFormat="1" ht="14.25" customHeight="1">
      <c r="A30" s="82" t="s">
        <v>57</v>
      </c>
      <c r="B30" s="83"/>
      <c r="C30" s="83"/>
      <c r="D30" s="83"/>
      <c r="E30" s="83"/>
      <c r="F30" s="33"/>
      <c r="G30" s="83"/>
    </row>
    <row r="31" spans="2:8" s="85" customFormat="1" ht="15" thickBot="1">
      <c r="B31" s="33"/>
      <c r="C31" s="33"/>
      <c r="D31" s="33"/>
      <c r="E31" s="33"/>
      <c r="F31" s="33"/>
      <c r="H31" s="86" t="s">
        <v>65</v>
      </c>
    </row>
    <row r="32" spans="1:8" s="85" customFormat="1" ht="21.75" customHeight="1">
      <c r="A32" s="167" t="s">
        <v>66</v>
      </c>
      <c r="B32" s="168"/>
      <c r="C32" s="165" t="s">
        <v>67</v>
      </c>
      <c r="D32" s="166"/>
      <c r="E32" s="173" t="s">
        <v>68</v>
      </c>
      <c r="F32" s="174"/>
      <c r="G32" s="163" t="s">
        <v>69</v>
      </c>
      <c r="H32" s="164"/>
    </row>
    <row r="33" spans="1:8" s="85" customFormat="1" ht="21.75" customHeight="1">
      <c r="A33" s="169"/>
      <c r="B33" s="170"/>
      <c r="C33" s="87" t="s">
        <v>70</v>
      </c>
      <c r="D33" s="88" t="s">
        <v>71</v>
      </c>
      <c r="E33" s="108" t="s">
        <v>70</v>
      </c>
      <c r="F33" s="109" t="s">
        <v>71</v>
      </c>
      <c r="G33" s="87" t="s">
        <v>72</v>
      </c>
      <c r="H33" s="89" t="s">
        <v>71</v>
      </c>
    </row>
    <row r="34" spans="1:8" s="85" customFormat="1" ht="21.75" customHeight="1">
      <c r="A34" s="184" t="s">
        <v>73</v>
      </c>
      <c r="B34" s="185"/>
      <c r="C34" s="90">
        <f>E34+G34</f>
        <v>424131.95999999996</v>
      </c>
      <c r="D34" s="91">
        <f>SUM(D36:D39)</f>
        <v>84450007</v>
      </c>
      <c r="E34" s="103">
        <f>SUM(E36:E39)</f>
        <v>196828.24</v>
      </c>
      <c r="F34" s="104">
        <f>SUM(F36:F39)</f>
        <v>24809763</v>
      </c>
      <c r="G34" s="90">
        <f>SUM(G36:G38)</f>
        <v>227303.72</v>
      </c>
      <c r="H34" s="92">
        <f>SUM(H36:H38)</f>
        <v>59659408</v>
      </c>
    </row>
    <row r="35" spans="1:8" s="85" customFormat="1" ht="21.75" customHeight="1">
      <c r="A35" s="186"/>
      <c r="B35" s="187"/>
      <c r="C35" s="93"/>
      <c r="D35" s="94"/>
      <c r="E35" s="110"/>
      <c r="F35" s="111"/>
      <c r="G35" s="93"/>
      <c r="H35" s="95"/>
    </row>
    <row r="36" spans="1:8" s="85" customFormat="1" ht="21.75" customHeight="1">
      <c r="A36" s="188" t="s">
        <v>74</v>
      </c>
      <c r="B36" s="187"/>
      <c r="C36" s="96">
        <f aca="true" t="shared" si="2" ref="C36:D38">E36+G36</f>
        <v>180617.64</v>
      </c>
      <c r="D36" s="97">
        <f t="shared" si="2"/>
        <v>56935909</v>
      </c>
      <c r="E36" s="110">
        <v>69758.99</v>
      </c>
      <c r="F36" s="111">
        <v>12113622</v>
      </c>
      <c r="G36" s="93">
        <v>110858.65</v>
      </c>
      <c r="H36" s="95">
        <v>44822287</v>
      </c>
    </row>
    <row r="37" spans="1:8" s="85" customFormat="1" ht="21.75" customHeight="1">
      <c r="A37" s="188" t="s">
        <v>75</v>
      </c>
      <c r="B37" s="187"/>
      <c r="C37" s="96">
        <f t="shared" si="2"/>
        <v>215378.14999999997</v>
      </c>
      <c r="D37" s="97">
        <f t="shared" si="2"/>
        <v>27514098</v>
      </c>
      <c r="E37" s="110">
        <v>106378.02999999998</v>
      </c>
      <c r="F37" s="111">
        <v>12676977</v>
      </c>
      <c r="G37" s="93">
        <v>109000.12</v>
      </c>
      <c r="H37" s="95">
        <v>14837121</v>
      </c>
    </row>
    <row r="38" spans="1:8" s="85" customFormat="1" ht="21.75" customHeight="1">
      <c r="A38" s="188" t="s">
        <v>76</v>
      </c>
      <c r="B38" s="187"/>
      <c r="C38" s="96">
        <f t="shared" si="2"/>
        <v>26468.170000000002</v>
      </c>
      <c r="D38" s="97">
        <f t="shared" si="2"/>
        <v>0</v>
      </c>
      <c r="E38" s="110">
        <v>19023.22</v>
      </c>
      <c r="F38" s="102">
        <v>0</v>
      </c>
      <c r="G38" s="93">
        <v>7444.95</v>
      </c>
      <c r="H38" s="127">
        <v>0</v>
      </c>
    </row>
    <row r="39" spans="1:8" s="85" customFormat="1" ht="21.75" customHeight="1" thickBot="1">
      <c r="A39" s="182" t="s">
        <v>77</v>
      </c>
      <c r="B39" s="183"/>
      <c r="C39" s="98">
        <f>E39+G39</f>
        <v>1668</v>
      </c>
      <c r="D39" s="99">
        <v>0</v>
      </c>
      <c r="E39" s="128">
        <v>1668</v>
      </c>
      <c r="F39" s="129">
        <v>19164</v>
      </c>
      <c r="G39" s="100"/>
      <c r="H39" s="106"/>
    </row>
    <row r="40" s="85" customFormat="1" ht="6" customHeight="1"/>
    <row r="41" s="85" customFormat="1" ht="12">
      <c r="A41" s="130" t="s">
        <v>78</v>
      </c>
    </row>
    <row r="42" s="17" customFormat="1" ht="6" customHeight="1">
      <c r="A42" s="133"/>
    </row>
    <row r="43" s="17" customFormat="1" ht="13.5" customHeight="1">
      <c r="A43" s="132" t="s">
        <v>79</v>
      </c>
    </row>
    <row r="44" spans="1:2" s="17" customFormat="1" ht="13.5" customHeight="1">
      <c r="A44" s="132" t="s">
        <v>80</v>
      </c>
      <c r="B44" s="119"/>
    </row>
    <row r="45" s="17" customFormat="1" ht="12" customHeight="1"/>
    <row r="46" s="17" customFormat="1" ht="12" customHeight="1"/>
    <row r="47" s="17" customFormat="1" ht="12" customHeight="1"/>
    <row r="48" s="17" customFormat="1" ht="19.5" customHeight="1">
      <c r="F48" s="112"/>
    </row>
    <row r="49" s="17" customFormat="1" ht="12" customHeight="1"/>
    <row r="50" s="17" customFormat="1" ht="12" customHeight="1"/>
    <row r="51" s="17" customFormat="1" ht="12" customHeight="1"/>
    <row r="52" s="17" customFormat="1" ht="12" customHeight="1"/>
    <row r="53" s="17" customFormat="1" ht="12" customHeight="1"/>
    <row r="54" s="17" customFormat="1" ht="12" customHeight="1"/>
    <row r="55" s="17" customFormat="1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sheetProtection/>
  <mergeCells count="21">
    <mergeCell ref="A39:B39"/>
    <mergeCell ref="A34:B34"/>
    <mergeCell ref="A35:B35"/>
    <mergeCell ref="A36:B36"/>
    <mergeCell ref="A37:B37"/>
    <mergeCell ref="A38:B38"/>
    <mergeCell ref="A3:B4"/>
    <mergeCell ref="E3:F3"/>
    <mergeCell ref="A16:B16"/>
    <mergeCell ref="A7:B7"/>
    <mergeCell ref="A17:B17"/>
    <mergeCell ref="G3:H3"/>
    <mergeCell ref="C3:D3"/>
    <mergeCell ref="A19:B19"/>
    <mergeCell ref="A5:B5"/>
    <mergeCell ref="A14:B14"/>
    <mergeCell ref="G32:H32"/>
    <mergeCell ref="C32:D32"/>
    <mergeCell ref="A32:B33"/>
    <mergeCell ref="A18:B18"/>
    <mergeCell ref="E32:F32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林政課</cp:lastModifiedBy>
  <cp:lastPrinted>2009-10-29T07:55:19Z</cp:lastPrinted>
  <dcterms:created xsi:type="dcterms:W3CDTF">2006-01-04T05:18:03Z</dcterms:created>
  <dcterms:modified xsi:type="dcterms:W3CDTF">2011-05-18T05:10:43Z</dcterms:modified>
  <cp:category/>
  <cp:version/>
  <cp:contentType/>
  <cp:contentStatus/>
</cp:coreProperties>
</file>