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tabRatio="602" activeTab="0"/>
  </bookViews>
  <sheets>
    <sheet name="利用関係・種類・月別着工新設住宅状況" sheetId="1" r:id="rId1"/>
  </sheets>
  <definedNames/>
  <calcPr fullCalcOnLoad="1"/>
</workbook>
</file>

<file path=xl/sharedStrings.xml><?xml version="1.0" encoding="utf-8"?>
<sst xmlns="http://schemas.openxmlformats.org/spreadsheetml/2006/main" count="87" uniqueCount="33">
  <si>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</si>
  <si>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</si>
  <si>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</si>
  <si>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</si>
  <si>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</si>
  <si>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</si>
  <si>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</si>
  <si>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</si>
  <si>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</si>
  <si>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</si>
  <si>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</si>
  <si>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</si>
  <si>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</si>
  <si>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㎡</t>
  </si>
  <si>
    <t>戸数</t>
  </si>
  <si>
    <t>戸</t>
  </si>
  <si>
    <t>持家</t>
  </si>
  <si>
    <t>貸家</t>
  </si>
  <si>
    <t>給与住宅</t>
  </si>
  <si>
    <t>分譲住宅</t>
  </si>
  <si>
    <t>利用関係別</t>
  </si>
  <si>
    <t>種類別</t>
  </si>
  <si>
    <t>一戸建・長屋建</t>
  </si>
  <si>
    <t>共同</t>
  </si>
  <si>
    <t>専用住宅</t>
  </si>
  <si>
    <t>併用住宅・その他</t>
  </si>
  <si>
    <t>床面積の
合計</t>
  </si>
  <si>
    <t>資料：国土交通省総合政策局「建設統計月報」</t>
  </si>
  <si>
    <t xml:space="preserve">     </t>
  </si>
  <si>
    <t>平成14年</t>
  </si>
  <si>
    <t>１６－４ 利用関係・種類・月別着工新設住宅状況（平成15年）</t>
  </si>
  <si>
    <t>平成15年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</si>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</sst>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u val="single"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7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115" zoomScaleNormal="115" zoomScaleSheetLayoutView="11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5" width="11.375" style="1" customWidth="1"/>
    <col min="26" max="16384" width="9.00390625" style="1" customWidth="1"/>
  </cols>
  <sheetData>
    <row r="1" spans="2:3" ht="14.25">
      <c r="B1" s="6" t="s">
        <v>30</v>
      </c>
      <c r="C1" s="6"/>
    </row>
    <row r="2" ht="12" customHeight="1"/>
    <row r="3" spans="2:25" s="4" customFormat="1" ht="12" customHeight="1">
      <c r="B3" s="28" t="s">
        <v>0</v>
      </c>
      <c r="C3" s="29"/>
      <c r="D3" s="15" t="s">
        <v>20</v>
      </c>
      <c r="E3" s="17"/>
      <c r="F3" s="17"/>
      <c r="G3" s="17"/>
      <c r="H3" s="17"/>
      <c r="I3" s="17"/>
      <c r="J3" s="17"/>
      <c r="K3" s="17"/>
      <c r="L3" s="17"/>
      <c r="M3" s="16"/>
      <c r="N3" s="15" t="s">
        <v>21</v>
      </c>
      <c r="O3" s="39"/>
      <c r="P3" s="17"/>
      <c r="Q3" s="17"/>
      <c r="R3" s="17"/>
      <c r="S3" s="17"/>
      <c r="T3" s="17"/>
      <c r="U3" s="17"/>
      <c r="V3" s="17"/>
      <c r="W3" s="17"/>
      <c r="X3" s="17"/>
      <c r="Y3" s="16"/>
    </row>
    <row r="4" spans="2:25" s="4" customFormat="1" ht="12" customHeight="1">
      <c r="B4" s="30"/>
      <c r="C4" s="31"/>
      <c r="D4" s="20" t="s">
        <v>12</v>
      </c>
      <c r="E4" s="21"/>
      <c r="F4" s="20" t="s">
        <v>16</v>
      </c>
      <c r="G4" s="21"/>
      <c r="H4" s="20" t="s">
        <v>17</v>
      </c>
      <c r="I4" s="21"/>
      <c r="J4" s="20" t="s">
        <v>18</v>
      </c>
      <c r="K4" s="21"/>
      <c r="L4" s="26" t="s">
        <v>19</v>
      </c>
      <c r="M4" s="21"/>
      <c r="N4" s="15" t="s">
        <v>12</v>
      </c>
      <c r="O4" s="17"/>
      <c r="P4" s="17"/>
      <c r="Q4" s="17"/>
      <c r="R4" s="15" t="s">
        <v>24</v>
      </c>
      <c r="S4" s="17"/>
      <c r="T4" s="17"/>
      <c r="U4" s="17"/>
      <c r="V4" s="15" t="s">
        <v>25</v>
      </c>
      <c r="W4" s="17"/>
      <c r="X4" s="17"/>
      <c r="Y4" s="16"/>
    </row>
    <row r="5" spans="2:25" s="4" customFormat="1" ht="12" customHeight="1">
      <c r="B5" s="30"/>
      <c r="C5" s="31"/>
      <c r="D5" s="22"/>
      <c r="E5" s="23"/>
      <c r="F5" s="22"/>
      <c r="G5" s="23"/>
      <c r="H5" s="22"/>
      <c r="I5" s="23"/>
      <c r="J5" s="22"/>
      <c r="K5" s="23"/>
      <c r="L5" s="27"/>
      <c r="M5" s="23"/>
      <c r="N5" s="15" t="s">
        <v>22</v>
      </c>
      <c r="O5" s="16"/>
      <c r="P5" s="15" t="s">
        <v>23</v>
      </c>
      <c r="Q5" s="16"/>
      <c r="R5" s="15" t="s">
        <v>22</v>
      </c>
      <c r="S5" s="16"/>
      <c r="T5" s="15" t="s">
        <v>23</v>
      </c>
      <c r="U5" s="16"/>
      <c r="V5" s="15" t="s">
        <v>22</v>
      </c>
      <c r="W5" s="16"/>
      <c r="X5" s="15" t="s">
        <v>23</v>
      </c>
      <c r="Y5" s="16"/>
    </row>
    <row r="6" spans="2:25" s="4" customFormat="1" ht="12" customHeight="1">
      <c r="B6" s="30"/>
      <c r="C6" s="31"/>
      <c r="D6" s="18" t="s">
        <v>14</v>
      </c>
      <c r="E6" s="24" t="s">
        <v>26</v>
      </c>
      <c r="F6" s="18" t="s">
        <v>14</v>
      </c>
      <c r="G6" s="24" t="s">
        <v>26</v>
      </c>
      <c r="H6" s="18" t="s">
        <v>14</v>
      </c>
      <c r="I6" s="24" t="s">
        <v>26</v>
      </c>
      <c r="J6" s="18" t="s">
        <v>14</v>
      </c>
      <c r="K6" s="24" t="s">
        <v>26</v>
      </c>
      <c r="L6" s="18" t="s">
        <v>14</v>
      </c>
      <c r="M6" s="24" t="s">
        <v>26</v>
      </c>
      <c r="N6" s="18" t="s">
        <v>14</v>
      </c>
      <c r="O6" s="24" t="s">
        <v>26</v>
      </c>
      <c r="P6" s="18" t="s">
        <v>14</v>
      </c>
      <c r="Q6" s="24" t="s">
        <v>26</v>
      </c>
      <c r="R6" s="18" t="s">
        <v>14</v>
      </c>
      <c r="S6" s="24" t="s">
        <v>26</v>
      </c>
      <c r="T6" s="18" t="s">
        <v>14</v>
      </c>
      <c r="U6" s="24" t="s">
        <v>26</v>
      </c>
      <c r="V6" s="18" t="s">
        <v>14</v>
      </c>
      <c r="W6" s="24" t="s">
        <v>26</v>
      </c>
      <c r="X6" s="18" t="s">
        <v>14</v>
      </c>
      <c r="Y6" s="24" t="s">
        <v>26</v>
      </c>
    </row>
    <row r="7" spans="2:25" s="4" customFormat="1" ht="12">
      <c r="B7" s="32"/>
      <c r="C7" s="33"/>
      <c r="D7" s="19"/>
      <c r="E7" s="25"/>
      <c r="F7" s="19"/>
      <c r="G7" s="25"/>
      <c r="H7" s="19"/>
      <c r="I7" s="25"/>
      <c r="J7" s="19"/>
      <c r="K7" s="25"/>
      <c r="L7" s="19"/>
      <c r="M7" s="25"/>
      <c r="N7" s="19"/>
      <c r="O7" s="25"/>
      <c r="P7" s="19"/>
      <c r="Q7" s="25"/>
      <c r="R7" s="19"/>
      <c r="S7" s="25"/>
      <c r="T7" s="19"/>
      <c r="U7" s="25"/>
      <c r="V7" s="19"/>
      <c r="W7" s="25"/>
      <c r="X7" s="19"/>
      <c r="Y7" s="25"/>
    </row>
    <row r="8" spans="2:25" s="2" customFormat="1" ht="12" customHeight="1">
      <c r="B8" s="34"/>
      <c r="C8" s="35"/>
      <c r="D8" s="3" t="s">
        <v>15</v>
      </c>
      <c r="E8" s="3" t="s">
        <v>13</v>
      </c>
      <c r="F8" s="3" t="s">
        <v>15</v>
      </c>
      <c r="G8" s="3" t="s">
        <v>13</v>
      </c>
      <c r="H8" s="3" t="s">
        <v>15</v>
      </c>
      <c r="I8" s="3" t="s">
        <v>13</v>
      </c>
      <c r="J8" s="3" t="s">
        <v>15</v>
      </c>
      <c r="K8" s="3" t="s">
        <v>13</v>
      </c>
      <c r="L8" s="3" t="s">
        <v>15</v>
      </c>
      <c r="M8" s="3" t="s">
        <v>13</v>
      </c>
      <c r="N8" s="3" t="s">
        <v>15</v>
      </c>
      <c r="O8" s="3" t="s">
        <v>13</v>
      </c>
      <c r="P8" s="3" t="s">
        <v>15</v>
      </c>
      <c r="Q8" s="3" t="s">
        <v>13</v>
      </c>
      <c r="R8" s="3" t="s">
        <v>15</v>
      </c>
      <c r="S8" s="3" t="s">
        <v>13</v>
      </c>
      <c r="T8" s="3" t="s">
        <v>15</v>
      </c>
      <c r="U8" s="3" t="s">
        <v>13</v>
      </c>
      <c r="V8" s="3" t="s">
        <v>15</v>
      </c>
      <c r="W8" s="3" t="s">
        <v>13</v>
      </c>
      <c r="X8" s="3" t="s">
        <v>15</v>
      </c>
      <c r="Y8" s="3" t="s">
        <v>13</v>
      </c>
    </row>
    <row r="9" spans="1:25" s="2" customFormat="1" ht="12" customHeight="1">
      <c r="A9" s="2" t="s">
        <v>28</v>
      </c>
      <c r="B9" s="34" t="s">
        <v>29</v>
      </c>
      <c r="C9" s="36"/>
      <c r="D9" s="12">
        <v>16733</v>
      </c>
      <c r="E9" s="12">
        <v>1585178</v>
      </c>
      <c r="F9" s="12">
        <v>8042</v>
      </c>
      <c r="G9" s="12">
        <v>1075179</v>
      </c>
      <c r="H9" s="12">
        <v>6631</v>
      </c>
      <c r="I9" s="12">
        <v>320350</v>
      </c>
      <c r="J9" s="12">
        <v>187</v>
      </c>
      <c r="K9" s="12">
        <v>13370</v>
      </c>
      <c r="L9" s="12">
        <v>1873</v>
      </c>
      <c r="M9" s="12">
        <v>176279</v>
      </c>
      <c r="N9" s="12">
        <v>10796</v>
      </c>
      <c r="O9" s="12">
        <v>1291358</v>
      </c>
      <c r="P9" s="12">
        <v>5937</v>
      </c>
      <c r="Q9" s="12">
        <v>293820</v>
      </c>
      <c r="R9" s="12">
        <v>10487</v>
      </c>
      <c r="S9" s="12">
        <v>1253681</v>
      </c>
      <c r="T9" s="12">
        <v>5773</v>
      </c>
      <c r="U9" s="12">
        <v>284890</v>
      </c>
      <c r="V9" s="12">
        <v>309</v>
      </c>
      <c r="W9" s="12">
        <v>37677</v>
      </c>
      <c r="X9" s="12">
        <v>164</v>
      </c>
      <c r="Y9" s="12">
        <v>8930</v>
      </c>
    </row>
    <row r="10" spans="1:25" s="5" customFormat="1" ht="12" customHeight="1">
      <c r="A10" s="5" t="s">
        <v>28</v>
      </c>
      <c r="B10" s="37" t="s">
        <v>31</v>
      </c>
      <c r="C10" s="38"/>
      <c r="D10" s="13">
        <f>SUM(D11:D22)</f>
        <v>17179</v>
      </c>
      <c r="E10" s="13">
        <f>SUM(E11:E22)</f>
        <v>1636632</v>
      </c>
      <c r="F10" s="40">
        <f>SUM(F11:F22)</f>
        <v>8502</v>
      </c>
      <c r="G10" s="13">
        <f>SUM(G11:G22)</f>
        <v>1134048</v>
      </c>
      <c r="H10" s="13">
        <f>SUM(H11:H22)</f>
        <v>6583</v>
      </c>
      <c r="I10" s="13">
        <f>SUM(I11:I22)</f>
        <v>315599</v>
      </c>
      <c r="J10" s="13">
        <f>SUM(J11:J22)</f>
        <v>213</v>
      </c>
      <c r="K10" s="13">
        <f>SUM(K11:K22)</f>
        <v>16554</v>
      </c>
      <c r="L10" s="13">
        <f>SUM(L11:L22)</f>
        <v>1881</v>
      </c>
      <c r="M10" s="13">
        <f>SUM(M11:M22)</f>
        <v>170431</v>
      </c>
      <c r="N10" s="13">
        <f>SUM(N11:N22)</f>
        <v>12418</v>
      </c>
      <c r="O10" s="13">
        <f>SUM(O11:O22)</f>
        <v>1398025</v>
      </c>
      <c r="P10" s="13">
        <f>SUM(P11:P22)</f>
        <v>4761</v>
      </c>
      <c r="Q10" s="13">
        <f>SUM(Q11:Q22)</f>
        <v>238607</v>
      </c>
      <c r="R10" s="13">
        <f>SUM(R11:R22)</f>
        <v>12204</v>
      </c>
      <c r="S10" s="13">
        <f>SUM(S11:S22)</f>
        <v>1371864</v>
      </c>
      <c r="T10" s="13">
        <f>SUM(T11:T22)</f>
        <v>4608</v>
      </c>
      <c r="U10" s="13">
        <f>SUM(U11:U22)</f>
        <v>229770</v>
      </c>
      <c r="V10" s="13">
        <f>SUM(V11:V22)</f>
        <v>214</v>
      </c>
      <c r="W10" s="13">
        <f>SUM(W11:W22)</f>
        <v>26161</v>
      </c>
      <c r="X10" s="13">
        <f>SUM(X11:X22)</f>
        <v>153</v>
      </c>
      <c r="Y10" s="13">
        <f>SUM(Y11:Y22)</f>
        <v>8837</v>
      </c>
    </row>
    <row r="11" spans="2:26" s="2" customFormat="1" ht="12" customHeight="1">
      <c r="B11" s="10" t="s">
        <v>1</v>
      </c>
      <c r="C11" s="11" t="s">
        <v>0</v>
      </c>
      <c r="D11" s="12">
        <v>1152</v>
      </c>
      <c r="E11" s="12">
        <v>99191</v>
      </c>
      <c r="F11" s="12">
        <v>467</v>
      </c>
      <c r="G11" s="12">
        <v>61472</v>
      </c>
      <c r="H11" s="12">
        <v>564</v>
      </c>
      <c r="I11" s="12">
        <v>27277</v>
      </c>
      <c r="J11" s="12">
        <v>1</v>
      </c>
      <c r="K11" s="12">
        <v>99</v>
      </c>
      <c r="L11" s="12">
        <v>120</v>
      </c>
      <c r="M11" s="12">
        <v>10343</v>
      </c>
      <c r="N11" s="12">
        <f>568+103</f>
        <v>671</v>
      </c>
      <c r="O11" s="12">
        <f>71998+4762</f>
        <v>76760</v>
      </c>
      <c r="P11" s="12">
        <v>481</v>
      </c>
      <c r="Q11" s="12">
        <v>22431</v>
      </c>
      <c r="R11" s="12">
        <f>556+102</f>
        <v>658</v>
      </c>
      <c r="S11" s="12">
        <f>70254+4637</f>
        <v>74891</v>
      </c>
      <c r="T11" s="12">
        <v>473</v>
      </c>
      <c r="U11" s="12">
        <v>21981</v>
      </c>
      <c r="V11" s="12">
        <f>12+1</f>
        <v>13</v>
      </c>
      <c r="W11" s="12">
        <f>1744+125</f>
        <v>1869</v>
      </c>
      <c r="X11" s="12">
        <v>8</v>
      </c>
      <c r="Y11" s="12">
        <v>450</v>
      </c>
      <c r="Z11" s="14"/>
    </row>
    <row r="12" spans="2:26" s="2" customFormat="1" ht="12" customHeight="1">
      <c r="B12" s="10" t="s">
        <v>2</v>
      </c>
      <c r="C12" s="11"/>
      <c r="D12" s="12">
        <v>1081</v>
      </c>
      <c r="E12" s="12">
        <v>106087</v>
      </c>
      <c r="F12" s="12">
        <v>530</v>
      </c>
      <c r="G12" s="12">
        <v>71837</v>
      </c>
      <c r="H12" s="12">
        <v>347</v>
      </c>
      <c r="I12" s="12">
        <v>18423</v>
      </c>
      <c r="J12" s="12">
        <v>81</v>
      </c>
      <c r="K12" s="12">
        <v>5738</v>
      </c>
      <c r="L12" s="12">
        <v>123</v>
      </c>
      <c r="M12" s="12">
        <v>10089</v>
      </c>
      <c r="N12" s="12">
        <v>780</v>
      </c>
      <c r="O12" s="12">
        <v>89612</v>
      </c>
      <c r="P12" s="12">
        <v>301</v>
      </c>
      <c r="Q12" s="12">
        <v>16475</v>
      </c>
      <c r="R12" s="12">
        <v>747</v>
      </c>
      <c r="S12" s="12">
        <v>86423</v>
      </c>
      <c r="T12" s="12">
        <v>292</v>
      </c>
      <c r="U12" s="12">
        <v>16106</v>
      </c>
      <c r="V12" s="12">
        <v>33</v>
      </c>
      <c r="W12" s="12">
        <v>3189</v>
      </c>
      <c r="X12" s="12">
        <v>9</v>
      </c>
      <c r="Y12" s="12">
        <v>369</v>
      </c>
      <c r="Z12" s="14"/>
    </row>
    <row r="13" spans="2:26" s="2" customFormat="1" ht="12" customHeight="1">
      <c r="B13" s="10" t="s">
        <v>3</v>
      </c>
      <c r="C13" s="11"/>
      <c r="D13" s="12">
        <v>1327</v>
      </c>
      <c r="E13" s="12">
        <v>126505</v>
      </c>
      <c r="F13" s="12">
        <v>680</v>
      </c>
      <c r="G13" s="12">
        <v>90734</v>
      </c>
      <c r="H13" s="12">
        <v>488</v>
      </c>
      <c r="I13" s="12">
        <v>21042</v>
      </c>
      <c r="J13" s="12">
        <v>26</v>
      </c>
      <c r="K13" s="12">
        <v>1696</v>
      </c>
      <c r="L13" s="12">
        <v>133</v>
      </c>
      <c r="M13" s="12">
        <v>13033</v>
      </c>
      <c r="N13" s="12">
        <f>813+163</f>
        <v>976</v>
      </c>
      <c r="O13" s="12">
        <f>104646+7576</f>
        <v>112222</v>
      </c>
      <c r="P13" s="12">
        <v>351</v>
      </c>
      <c r="Q13" s="12">
        <v>14283</v>
      </c>
      <c r="R13" s="12">
        <f>799+163</f>
        <v>962</v>
      </c>
      <c r="S13" s="12">
        <f>102286+7576</f>
        <v>109862</v>
      </c>
      <c r="T13" s="12">
        <v>331</v>
      </c>
      <c r="U13" s="12">
        <v>13158</v>
      </c>
      <c r="V13" s="12">
        <v>14</v>
      </c>
      <c r="W13" s="12">
        <v>2360</v>
      </c>
      <c r="X13" s="12">
        <v>20</v>
      </c>
      <c r="Y13" s="12">
        <v>1125</v>
      </c>
      <c r="Z13" s="14"/>
    </row>
    <row r="14" spans="2:26" s="2" customFormat="1" ht="12" customHeight="1">
      <c r="B14" s="10" t="s">
        <v>4</v>
      </c>
      <c r="C14" s="11"/>
      <c r="D14" s="12">
        <v>1429</v>
      </c>
      <c r="E14" s="12">
        <v>143477</v>
      </c>
      <c r="F14" s="12">
        <v>730</v>
      </c>
      <c r="G14" s="12">
        <v>100815</v>
      </c>
      <c r="H14" s="12">
        <v>536</v>
      </c>
      <c r="I14" s="12">
        <v>26830</v>
      </c>
      <c r="J14" s="12">
        <v>1</v>
      </c>
      <c r="K14" s="12">
        <v>121</v>
      </c>
      <c r="L14" s="12">
        <v>162</v>
      </c>
      <c r="M14" s="12">
        <v>15711</v>
      </c>
      <c r="N14" s="12">
        <f>898+179</f>
        <v>1077</v>
      </c>
      <c r="O14" s="12">
        <f>117728+8857</f>
        <v>126585</v>
      </c>
      <c r="P14" s="12">
        <v>352</v>
      </c>
      <c r="Q14" s="12">
        <v>16892</v>
      </c>
      <c r="R14" s="12">
        <f>886+179</f>
        <v>1065</v>
      </c>
      <c r="S14" s="12">
        <f>116219+8857</f>
        <v>125076</v>
      </c>
      <c r="T14" s="12">
        <v>352</v>
      </c>
      <c r="U14" s="12">
        <v>16892</v>
      </c>
      <c r="V14" s="12">
        <v>12</v>
      </c>
      <c r="W14" s="12">
        <v>1509</v>
      </c>
      <c r="X14" s="12" t="s">
        <v>32</v>
      </c>
      <c r="Y14" s="12" t="s">
        <v>32</v>
      </c>
      <c r="Z14" s="14"/>
    </row>
    <row r="15" spans="2:26" s="2" customFormat="1" ht="12" customHeight="1">
      <c r="B15" s="10" t="s">
        <v>5</v>
      </c>
      <c r="C15" s="11"/>
      <c r="D15" s="12">
        <v>1678</v>
      </c>
      <c r="E15" s="12">
        <v>160417</v>
      </c>
      <c r="F15" s="12">
        <v>758</v>
      </c>
      <c r="G15" s="12">
        <v>102441</v>
      </c>
      <c r="H15" s="12">
        <v>546</v>
      </c>
      <c r="I15" s="12">
        <v>23256</v>
      </c>
      <c r="J15" s="12">
        <v>16</v>
      </c>
      <c r="K15" s="12">
        <v>1225</v>
      </c>
      <c r="L15" s="12">
        <v>358</v>
      </c>
      <c r="M15" s="12">
        <v>33495</v>
      </c>
      <c r="N15" s="12">
        <f>892+274</f>
        <v>1166</v>
      </c>
      <c r="O15" s="12">
        <f>116077+10684</f>
        <v>126761</v>
      </c>
      <c r="P15" s="12">
        <v>512</v>
      </c>
      <c r="Q15" s="12">
        <v>33656</v>
      </c>
      <c r="R15" s="12">
        <f>881+271</f>
        <v>1152</v>
      </c>
      <c r="S15" s="12">
        <f>114318+10452</f>
        <v>124770</v>
      </c>
      <c r="T15" s="12">
        <v>512</v>
      </c>
      <c r="U15" s="12">
        <v>33656</v>
      </c>
      <c r="V15" s="12">
        <f>11+3</f>
        <v>14</v>
      </c>
      <c r="W15" s="12">
        <f>1759+232</f>
        <v>1991</v>
      </c>
      <c r="X15" s="12" t="s">
        <v>32</v>
      </c>
      <c r="Y15" s="12" t="s">
        <v>32</v>
      </c>
      <c r="Z15" s="14"/>
    </row>
    <row r="16" spans="2:26" s="2" customFormat="1" ht="12" customHeight="1">
      <c r="B16" s="10" t="s">
        <v>6</v>
      </c>
      <c r="C16" s="11"/>
      <c r="D16" s="12">
        <v>2163</v>
      </c>
      <c r="E16" s="12">
        <v>218049</v>
      </c>
      <c r="F16" s="12">
        <v>1209</v>
      </c>
      <c r="G16" s="12">
        <v>163309</v>
      </c>
      <c r="H16" s="12">
        <v>719</v>
      </c>
      <c r="I16" s="12">
        <v>33768</v>
      </c>
      <c r="J16" s="12">
        <v>13</v>
      </c>
      <c r="K16" s="12">
        <v>1453</v>
      </c>
      <c r="L16" s="12">
        <v>222</v>
      </c>
      <c r="M16" s="12">
        <v>19519</v>
      </c>
      <c r="N16" s="12">
        <f>1401+301</f>
        <v>1702</v>
      </c>
      <c r="O16" s="12">
        <f>183348+14521</f>
        <v>197869</v>
      </c>
      <c r="P16" s="12">
        <v>461</v>
      </c>
      <c r="Q16" s="12">
        <v>20180</v>
      </c>
      <c r="R16" s="12">
        <f>1377+301</f>
        <v>1678</v>
      </c>
      <c r="S16" s="12">
        <f>179895+14521</f>
        <v>194416</v>
      </c>
      <c r="T16" s="12">
        <v>458</v>
      </c>
      <c r="U16" s="12">
        <v>20030</v>
      </c>
      <c r="V16" s="12">
        <v>24</v>
      </c>
      <c r="W16" s="12">
        <v>3453</v>
      </c>
      <c r="X16" s="12">
        <v>3</v>
      </c>
      <c r="Y16" s="12">
        <v>150</v>
      </c>
      <c r="Z16" s="14"/>
    </row>
    <row r="17" spans="2:26" s="2" customFormat="1" ht="12" customHeight="1">
      <c r="B17" s="10" t="s">
        <v>7</v>
      </c>
      <c r="C17" s="11"/>
      <c r="D17" s="12">
        <v>1152</v>
      </c>
      <c r="E17" s="12">
        <v>111224</v>
      </c>
      <c r="F17" s="12">
        <v>609</v>
      </c>
      <c r="G17" s="12">
        <v>79652</v>
      </c>
      <c r="H17" s="12">
        <v>413</v>
      </c>
      <c r="I17" s="12">
        <v>21692</v>
      </c>
      <c r="J17" s="12">
        <v>13</v>
      </c>
      <c r="K17" s="12">
        <v>977</v>
      </c>
      <c r="L17" s="12">
        <v>117</v>
      </c>
      <c r="M17" s="12">
        <v>8903</v>
      </c>
      <c r="N17" s="12">
        <f>701+181</f>
        <v>882</v>
      </c>
      <c r="O17" s="12">
        <f>89136+8722</f>
        <v>97858</v>
      </c>
      <c r="P17" s="12">
        <v>270</v>
      </c>
      <c r="Q17" s="12">
        <v>13366</v>
      </c>
      <c r="R17" s="12">
        <f>684+181</f>
        <v>865</v>
      </c>
      <c r="S17" s="12">
        <f>87093+8722</f>
        <v>95815</v>
      </c>
      <c r="T17" s="12">
        <v>267</v>
      </c>
      <c r="U17" s="12">
        <v>13277</v>
      </c>
      <c r="V17" s="12">
        <v>17</v>
      </c>
      <c r="W17" s="12">
        <v>2043</v>
      </c>
      <c r="X17" s="12">
        <v>3</v>
      </c>
      <c r="Y17" s="12">
        <v>89</v>
      </c>
      <c r="Z17" s="14"/>
    </row>
    <row r="18" spans="2:26" s="2" customFormat="1" ht="12" customHeight="1">
      <c r="B18" s="10" t="s">
        <v>8</v>
      </c>
      <c r="C18" s="11"/>
      <c r="D18" s="12">
        <v>1453</v>
      </c>
      <c r="E18" s="12">
        <v>139516</v>
      </c>
      <c r="F18" s="12">
        <v>772</v>
      </c>
      <c r="G18" s="12">
        <v>103390</v>
      </c>
      <c r="H18" s="12">
        <v>515</v>
      </c>
      <c r="I18" s="12">
        <v>22246</v>
      </c>
      <c r="J18" s="12">
        <v>41</v>
      </c>
      <c r="K18" s="12">
        <v>3550</v>
      </c>
      <c r="L18" s="12">
        <v>125</v>
      </c>
      <c r="M18" s="12">
        <v>10330</v>
      </c>
      <c r="N18" s="12">
        <f>871+225</f>
        <v>1096</v>
      </c>
      <c r="O18" s="12">
        <f>113644+8304</f>
        <v>121948</v>
      </c>
      <c r="P18" s="12">
        <v>357</v>
      </c>
      <c r="Q18" s="12">
        <v>17568</v>
      </c>
      <c r="R18" s="12">
        <f>851+225</f>
        <v>1076</v>
      </c>
      <c r="S18" s="12">
        <f>111114+8304</f>
        <v>119418</v>
      </c>
      <c r="T18" s="12">
        <v>309</v>
      </c>
      <c r="U18" s="12">
        <v>13839</v>
      </c>
      <c r="V18" s="12">
        <v>20</v>
      </c>
      <c r="W18" s="12">
        <v>2530</v>
      </c>
      <c r="X18" s="12">
        <v>48</v>
      </c>
      <c r="Y18" s="12">
        <v>3729</v>
      </c>
      <c r="Z18" s="14"/>
    </row>
    <row r="19" spans="2:26" s="2" customFormat="1" ht="12" customHeight="1">
      <c r="B19" s="10" t="s">
        <v>9</v>
      </c>
      <c r="C19" s="11"/>
      <c r="D19" s="12">
        <v>1462</v>
      </c>
      <c r="E19" s="12">
        <v>145638</v>
      </c>
      <c r="F19" s="12">
        <v>784</v>
      </c>
      <c r="G19" s="12">
        <v>104341</v>
      </c>
      <c r="H19" s="12">
        <v>560</v>
      </c>
      <c r="I19" s="12">
        <v>29455</v>
      </c>
      <c r="J19" s="12">
        <v>1</v>
      </c>
      <c r="K19" s="12">
        <v>178</v>
      </c>
      <c r="L19" s="12">
        <v>117</v>
      </c>
      <c r="M19" s="12">
        <v>11664</v>
      </c>
      <c r="N19" s="12">
        <f>912+199</f>
        <v>1111</v>
      </c>
      <c r="O19" s="12">
        <f>117359+8999</f>
        <v>126358</v>
      </c>
      <c r="P19" s="12">
        <v>351</v>
      </c>
      <c r="Q19" s="12">
        <v>19280</v>
      </c>
      <c r="R19" s="12">
        <f>895+199</f>
        <v>1094</v>
      </c>
      <c r="S19" s="12">
        <f>115572+8999</f>
        <v>124571</v>
      </c>
      <c r="T19" s="12">
        <v>351</v>
      </c>
      <c r="U19" s="12">
        <v>19280</v>
      </c>
      <c r="V19" s="12">
        <v>17</v>
      </c>
      <c r="W19" s="12">
        <v>1787</v>
      </c>
      <c r="X19" s="12" t="s">
        <v>32</v>
      </c>
      <c r="Y19" s="12" t="s">
        <v>32</v>
      </c>
      <c r="Z19" s="14"/>
    </row>
    <row r="20" spans="2:26" s="2" customFormat="1" ht="12" customHeight="1">
      <c r="B20" s="10" t="s">
        <v>10</v>
      </c>
      <c r="C20" s="11"/>
      <c r="D20" s="12">
        <v>1545</v>
      </c>
      <c r="E20" s="12">
        <v>146115</v>
      </c>
      <c r="F20" s="12">
        <v>743</v>
      </c>
      <c r="G20" s="12">
        <v>98201</v>
      </c>
      <c r="H20" s="12">
        <v>658</v>
      </c>
      <c r="I20" s="12">
        <v>34701</v>
      </c>
      <c r="J20" s="12">
        <v>10</v>
      </c>
      <c r="K20" s="12">
        <v>575</v>
      </c>
      <c r="L20" s="12">
        <v>134</v>
      </c>
      <c r="M20" s="12">
        <v>12638</v>
      </c>
      <c r="N20" s="12">
        <f>879+228</f>
        <v>1107</v>
      </c>
      <c r="O20" s="12">
        <f>111866+10505</f>
        <v>122371</v>
      </c>
      <c r="P20" s="12">
        <v>438</v>
      </c>
      <c r="Q20" s="12">
        <v>23744</v>
      </c>
      <c r="R20" s="12">
        <f>857+228</f>
        <v>1085</v>
      </c>
      <c r="S20" s="12">
        <f>109461+10505</f>
        <v>119966</v>
      </c>
      <c r="T20" s="12">
        <v>406</v>
      </c>
      <c r="U20" s="12">
        <v>22608</v>
      </c>
      <c r="V20" s="12">
        <v>22</v>
      </c>
      <c r="W20" s="12">
        <v>2405</v>
      </c>
      <c r="X20" s="12">
        <v>32</v>
      </c>
      <c r="Y20" s="12">
        <v>1136</v>
      </c>
      <c r="Z20" s="14"/>
    </row>
    <row r="21" spans="2:26" s="2" customFormat="1" ht="12" customHeight="1">
      <c r="B21" s="10" t="s">
        <v>11</v>
      </c>
      <c r="C21" s="11"/>
      <c r="D21" s="12">
        <v>1155</v>
      </c>
      <c r="E21" s="12">
        <v>107336</v>
      </c>
      <c r="F21" s="12">
        <v>572</v>
      </c>
      <c r="G21" s="12">
        <v>74703</v>
      </c>
      <c r="H21" s="12">
        <v>456</v>
      </c>
      <c r="I21" s="12">
        <v>21377</v>
      </c>
      <c r="J21" s="12">
        <v>10</v>
      </c>
      <c r="K21" s="12">
        <v>942</v>
      </c>
      <c r="L21" s="12">
        <v>117</v>
      </c>
      <c r="M21" s="12">
        <v>10314</v>
      </c>
      <c r="N21" s="12">
        <f>684+112</f>
        <v>796</v>
      </c>
      <c r="O21" s="12">
        <f>86232+4626</f>
        <v>90858</v>
      </c>
      <c r="P21" s="12">
        <v>359</v>
      </c>
      <c r="Q21" s="12">
        <v>16478</v>
      </c>
      <c r="R21" s="12">
        <f>665+112</f>
        <v>777</v>
      </c>
      <c r="S21" s="12">
        <f>84228+4626</f>
        <v>88854</v>
      </c>
      <c r="T21" s="12">
        <v>351</v>
      </c>
      <c r="U21" s="12">
        <v>16151</v>
      </c>
      <c r="V21" s="12">
        <v>19</v>
      </c>
      <c r="W21" s="12">
        <v>2004</v>
      </c>
      <c r="X21" s="12">
        <v>8</v>
      </c>
      <c r="Y21" s="12">
        <v>327</v>
      </c>
      <c r="Z21" s="14"/>
    </row>
    <row r="22" spans="2:26" s="2" customFormat="1" ht="12" customHeight="1">
      <c r="B22" s="10">
        <v>12</v>
      </c>
      <c r="C22" s="11"/>
      <c r="D22" s="12">
        <v>1582</v>
      </c>
      <c r="E22" s="12">
        <v>133077</v>
      </c>
      <c r="F22" s="12">
        <v>648</v>
      </c>
      <c r="G22" s="12">
        <v>83153</v>
      </c>
      <c r="H22" s="12">
        <v>781</v>
      </c>
      <c r="I22" s="12">
        <v>35532</v>
      </c>
      <c r="J22" s="12" t="s">
        <v>32</v>
      </c>
      <c r="K22" s="12" t="s">
        <v>32</v>
      </c>
      <c r="L22" s="12">
        <v>153</v>
      </c>
      <c r="M22" s="12">
        <v>14392</v>
      </c>
      <c r="N22" s="12">
        <f>809+245</f>
        <v>1054</v>
      </c>
      <c r="O22" s="12">
        <f>98766+10057</f>
        <v>108823</v>
      </c>
      <c r="P22" s="12">
        <v>528</v>
      </c>
      <c r="Q22" s="12">
        <v>24254</v>
      </c>
      <c r="R22" s="12">
        <f>800+245</f>
        <v>1045</v>
      </c>
      <c r="S22" s="12">
        <f>97745+10057</f>
        <v>107802</v>
      </c>
      <c r="T22" s="12">
        <v>506</v>
      </c>
      <c r="U22" s="12">
        <v>22792</v>
      </c>
      <c r="V22" s="12">
        <v>9</v>
      </c>
      <c r="W22" s="12">
        <v>1021</v>
      </c>
      <c r="X22" s="12">
        <v>22</v>
      </c>
      <c r="Y22" s="12">
        <v>1462</v>
      </c>
      <c r="Z22" s="14"/>
    </row>
    <row r="23" spans="2:26" s="2" customFormat="1" ht="12" customHeight="1">
      <c r="B23" s="8"/>
      <c r="C23" s="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2:26" s="2" customFormat="1" ht="12" customHeight="1">
      <c r="B24" s="9" t="s">
        <v>27</v>
      </c>
      <c r="C24" s="9"/>
      <c r="D24" s="14"/>
      <c r="E24" s="14"/>
      <c r="Z24" s="14"/>
    </row>
    <row r="25" spans="2:26" s="2" customFormat="1" ht="12" customHeight="1">
      <c r="B25" s="8"/>
      <c r="C25" s="8"/>
      <c r="D25" s="14"/>
      <c r="E25" s="14"/>
      <c r="Z25" s="14"/>
    </row>
    <row r="26" spans="2:26" s="2" customFormat="1" ht="12" customHeight="1">
      <c r="B26" s="8"/>
      <c r="C26" s="8"/>
      <c r="D26" s="14"/>
      <c r="E26" s="14"/>
      <c r="N26" s="14"/>
      <c r="Z26" s="14"/>
    </row>
    <row r="27" spans="2:5" s="2" customFormat="1" ht="12" customHeight="1">
      <c r="B27" s="8"/>
      <c r="C27" s="8"/>
      <c r="D27" s="14"/>
      <c r="E27" s="14"/>
    </row>
    <row r="28" spans="2:5" ht="14.25">
      <c r="B28" s="6"/>
      <c r="C28" s="6"/>
      <c r="D28" s="14"/>
      <c r="E28" s="14"/>
    </row>
    <row r="29" spans="4:5" ht="12" customHeight="1">
      <c r="D29" s="14"/>
      <c r="E29" s="14"/>
    </row>
    <row r="30" spans="4:5" ht="12" customHeight="1">
      <c r="D30" s="14"/>
      <c r="E30" s="14"/>
    </row>
    <row r="31" spans="4:5" ht="12" customHeight="1">
      <c r="D31" s="14"/>
      <c r="E31" s="14"/>
    </row>
    <row r="32" spans="4:5" ht="12" customHeight="1">
      <c r="D32" s="14"/>
      <c r="E32" s="14"/>
    </row>
    <row r="33" spans="4:5" ht="12" customHeight="1">
      <c r="D33" s="14"/>
      <c r="E33" s="14"/>
    </row>
    <row r="34" spans="4:5" ht="12" customHeight="1">
      <c r="D34" s="14"/>
      <c r="E34" s="14"/>
    </row>
    <row r="35" spans="4:5" ht="12" customHeight="1">
      <c r="D35" s="14"/>
      <c r="E35" s="14"/>
    </row>
    <row r="36" spans="4:5" ht="12" customHeight="1">
      <c r="D36" s="14"/>
      <c r="E36" s="14"/>
    </row>
    <row r="37" spans="4:5" ht="12" customHeight="1">
      <c r="D37" s="14"/>
      <c r="E37" s="14"/>
    </row>
    <row r="38" spans="4:5" ht="12" customHeight="1">
      <c r="D38" s="14"/>
      <c r="E38" s="14"/>
    </row>
    <row r="39" spans="4:5" ht="12" customHeight="1">
      <c r="D39" s="14"/>
      <c r="E39" s="14"/>
    </row>
    <row r="40" spans="4:5" ht="12" customHeight="1">
      <c r="D40" s="14"/>
      <c r="E40" s="14"/>
    </row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42">
    <mergeCell ref="B8:C8"/>
    <mergeCell ref="B9:C9"/>
    <mergeCell ref="B10:C10"/>
    <mergeCell ref="N3:Y3"/>
    <mergeCell ref="Y6:Y7"/>
    <mergeCell ref="W6:W7"/>
    <mergeCell ref="U6:U7"/>
    <mergeCell ref="S6:S7"/>
    <mergeCell ref="Q6:Q7"/>
    <mergeCell ref="O6:O7"/>
    <mergeCell ref="F4:G5"/>
    <mergeCell ref="D6:D7"/>
    <mergeCell ref="E6:E7"/>
    <mergeCell ref="B3:C7"/>
    <mergeCell ref="G6:G7"/>
    <mergeCell ref="F6:F7"/>
    <mergeCell ref="V4:Y4"/>
    <mergeCell ref="X5:Y5"/>
    <mergeCell ref="X6:X7"/>
    <mergeCell ref="D3:M3"/>
    <mergeCell ref="D4:E5"/>
    <mergeCell ref="V6:V7"/>
    <mergeCell ref="P5:Q5"/>
    <mergeCell ref="V5:W5"/>
    <mergeCell ref="J4:K5"/>
    <mergeCell ref="L4:M5"/>
    <mergeCell ref="H4:I5"/>
    <mergeCell ref="J6:J7"/>
    <mergeCell ref="K6:K7"/>
    <mergeCell ref="M6:M7"/>
    <mergeCell ref="L6:L7"/>
    <mergeCell ref="H6:H7"/>
    <mergeCell ref="I6:I7"/>
    <mergeCell ref="T5:U5"/>
    <mergeCell ref="N4:Q4"/>
    <mergeCell ref="P6:P7"/>
    <mergeCell ref="N5:O5"/>
    <mergeCell ref="T6:T7"/>
    <mergeCell ref="R6:R7"/>
    <mergeCell ref="R4:U4"/>
    <mergeCell ref="N6:N7"/>
    <mergeCell ref="R5:S5"/>
  </mergeCells>
  <dataValidations count="2">
    <dataValidation allowBlank="1" showInputMessage="1" showErrorMessage="1" imeMode="off" sqref="D9:Y22"/>
    <dataValidation allowBlank="1" showInputMessage="1" showErrorMessage="1" imeMode="on" sqref="N1:N5 X5 H4 J4 L4 P5 R4:R5 P1:Y2 F1:M2 O1:O3 A1:C8 D4 D1:E3 F4 Z1:IV8 T5 V4:V5 D6:Y8"/>
  </dataValidations>
  <printOptions/>
  <pageMargins left="0.7874015748031497" right="0.5905511811023623" top="0.984251968503937" bottom="0.984251968503937" header="0.5118110236220472" footer="0.511811023622047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  <ignoredErrors>
    <ignoredError sqref="B11 B13: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2004-07-23T01:32:27Z</cp:lastPrinted>
  <dcterms:created xsi:type="dcterms:W3CDTF">1999-06-28T05:42:21Z</dcterms:created>
  <dcterms:modified xsi:type="dcterms:W3CDTF">2005-06-03T06:39:19Z</dcterms:modified>
  <cp:category/>
  <cp:version/>
  <cp:contentType/>
  <cp:contentStatus/>
</cp:coreProperties>
</file>